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24226"/>
  <mc:AlternateContent xmlns:mc="http://schemas.openxmlformats.org/markup-compatibility/2006">
    <mc:Choice Requires="x15">
      <x15ac:absPath xmlns:x15ac="http://schemas.microsoft.com/office/spreadsheetml/2010/11/ac" url="C:\Users\jelandr1\Desktop\"/>
    </mc:Choice>
  </mc:AlternateContent>
  <xr:revisionPtr revIDLastSave="0" documentId="13_ncr:1_{575DD662-A626-445D-B287-F729DB6216EE}" xr6:coauthVersionLast="36" xr6:coauthVersionMax="36" xr10:uidLastSave="{00000000-0000-0000-0000-000000000000}"/>
  <workbookProtection lockStructure="1"/>
  <bookViews>
    <workbookView xWindow="0" yWindow="0" windowWidth="19200" windowHeight="11385" tabRatio="954" firstSheet="1" activeTab="1" xr2:uid="{00000000-000D-0000-FFFF-FFFF00000000}"/>
  </bookViews>
  <sheets>
    <sheet name="AutoOpen Stub Data" sheetId="5" state="veryHidden" r:id="rId1"/>
    <sheet name="Disclaimer" sheetId="6" r:id="rId2"/>
    <sheet name="Budget Summary" sheetId="20" r:id="rId3"/>
    <sheet name="Yr 1" sheetId="15" r:id="rId4"/>
    <sheet name="Yr 2" sheetId="18" r:id="rId5"/>
    <sheet name="Yr 3" sheetId="19" r:id="rId6"/>
    <sheet name="Reg Salary-% effort" sheetId="26" r:id="rId7"/>
    <sheet name="Reg Salary-person mths" sheetId="27" r:id="rId8"/>
    <sheet name="Subcontracts" sheetId="11" r:id="rId9"/>
    <sheet name="Tuition" sheetId="17" r:id="rId10"/>
    <sheet name="Salary Rates" sheetId="9" r:id="rId11"/>
    <sheet name="Yr 1 Justification" sheetId="28" r:id="rId12"/>
    <sheet name="Yr 2 Just" sheetId="22" r:id="rId13"/>
    <sheet name="Yr 3 Just" sheetId="23" r:id="rId14"/>
    <sheet name="TemplateInformation" sheetId="4" state="veryHidden" r:id="rId15"/>
  </sheets>
  <externalReferences>
    <externalReference r:id="rId16"/>
  </externalReferences>
  <definedNames>
    <definedName name="_xlnm.Auto_Open21">'AutoOpen Stub Data'!$A$1</definedName>
    <definedName name="_xlnm.Print_Area" localSheetId="2">'Budget Summary'!$A$1:$J$41</definedName>
    <definedName name="_xlnm.Print_Area" localSheetId="3">'Yr 1'!$A$1:$J$43</definedName>
    <definedName name="_xlnm.Print_Area" localSheetId="4">'Yr 2'!$A$1:$J$43</definedName>
    <definedName name="_xlnm.Print_Area" localSheetId="5">'Yr 3'!$A$1:$J$43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55" i="23" l="1"/>
  <c r="E12" i="23"/>
  <c r="E55" i="22"/>
  <c r="E12" i="22"/>
  <c r="E55" i="28"/>
  <c r="E12" i="28"/>
  <c r="B55" i="23" l="1"/>
  <c r="C50" i="23" s="1"/>
  <c r="C37" i="23"/>
  <c r="C25" i="23"/>
  <c r="C19" i="23"/>
  <c r="C14" i="23"/>
  <c r="B14" i="23" s="1"/>
  <c r="C9" i="23"/>
  <c r="B9" i="23" s="1"/>
  <c r="B55" i="22"/>
  <c r="C50" i="22" s="1"/>
  <c r="C37" i="22"/>
  <c r="C25" i="22"/>
  <c r="C19" i="22"/>
  <c r="C14" i="22"/>
  <c r="B14" i="22" s="1"/>
  <c r="C9" i="22"/>
  <c r="B9" i="22" s="1"/>
  <c r="B12" i="22" s="1"/>
  <c r="B55" i="28"/>
  <c r="C50" i="28" s="1"/>
  <c r="C37" i="28"/>
  <c r="C25" i="28"/>
  <c r="C19" i="28"/>
  <c r="B12" i="28"/>
  <c r="B9" i="28"/>
  <c r="M18" i="17"/>
  <c r="K6" i="17" s="1"/>
  <c r="J18" i="17"/>
  <c r="H6" i="17" s="1"/>
  <c r="I18" i="17"/>
  <c r="G6" i="17" s="1"/>
  <c r="H18" i="17"/>
  <c r="G18" i="17"/>
  <c r="F18" i="17"/>
  <c r="D6" i="17" s="1"/>
  <c r="E18" i="17"/>
  <c r="C6" i="17" s="1"/>
  <c r="D18" i="17"/>
  <c r="V16" i="17"/>
  <c r="Y16" i="17" s="1"/>
  <c r="S16" i="17"/>
  <c r="S18" i="17" s="1"/>
  <c r="Q6" i="17" s="1"/>
  <c r="R16" i="17"/>
  <c r="U16" i="17" s="1"/>
  <c r="P16" i="17"/>
  <c r="P18" i="17" s="1"/>
  <c r="N6" i="17" s="1"/>
  <c r="O16" i="17"/>
  <c r="O18" i="17" s="1"/>
  <c r="M6" i="17" s="1"/>
  <c r="N16" i="17"/>
  <c r="Q16" i="17" s="1"/>
  <c r="M16" i="17"/>
  <c r="L16" i="17"/>
  <c r="L18" i="17" s="1"/>
  <c r="J6" i="17" s="1"/>
  <c r="K16" i="17"/>
  <c r="K18" i="17" s="1"/>
  <c r="I6" i="17" s="1"/>
  <c r="F6" i="17"/>
  <c r="E6" i="17"/>
  <c r="B6" i="17"/>
  <c r="B37" i="20"/>
  <c r="C7" i="22" l="1"/>
  <c r="C7" i="28"/>
  <c r="B12" i="23"/>
  <c r="C7" i="23" s="1"/>
  <c r="C45" i="22"/>
  <c r="C45" i="28"/>
  <c r="J9" i="17"/>
  <c r="X16" i="17"/>
  <c r="U18" i="17"/>
  <c r="S6" i="17" s="1"/>
  <c r="G9" i="17"/>
  <c r="G7" i="17"/>
  <c r="F8" i="17"/>
  <c r="T16" i="17"/>
  <c r="Q18" i="17"/>
  <c r="O6" i="17" s="1"/>
  <c r="D9" i="17"/>
  <c r="D7" i="17"/>
  <c r="I8" i="17"/>
  <c r="M9" i="17"/>
  <c r="M7" i="17"/>
  <c r="AB16" i="17"/>
  <c r="AB18" i="17" s="1"/>
  <c r="Y18" i="17"/>
  <c r="W6" i="17" s="1"/>
  <c r="N18" i="17"/>
  <c r="L6" i="17" s="1"/>
  <c r="L8" i="17" s="1"/>
  <c r="R18" i="17"/>
  <c r="P6" i="17" s="1"/>
  <c r="V18" i="17"/>
  <c r="T6" i="17" s="1"/>
  <c r="C45" i="23" l="1"/>
  <c r="T18" i="17"/>
  <c r="R6" i="17" s="1"/>
  <c r="R8" i="17" s="1"/>
  <c r="W16" i="17"/>
  <c r="S9" i="17"/>
  <c r="P9" i="17"/>
  <c r="P7" i="17"/>
  <c r="X18" i="17"/>
  <c r="V6" i="17" s="1"/>
  <c r="AA16" i="17"/>
  <c r="AA18" i="17" s="1"/>
  <c r="Y6" i="17" s="1"/>
  <c r="O8" i="17"/>
  <c r="J7" i="17"/>
  <c r="V9" i="17" l="1"/>
  <c r="W18" i="17"/>
  <c r="U6" i="17" s="1"/>
  <c r="Z16" i="17"/>
  <c r="Z18" i="17" s="1"/>
  <c r="X6" i="17" s="1"/>
  <c r="V7" i="17" s="1"/>
  <c r="I21" i="19"/>
  <c r="E21" i="19"/>
  <c r="C21" i="19"/>
  <c r="I21" i="18"/>
  <c r="E21" i="18"/>
  <c r="C21" i="18"/>
  <c r="I21" i="15"/>
  <c r="E21" i="15"/>
  <c r="C21" i="15"/>
  <c r="I15" i="20"/>
  <c r="I14" i="20"/>
  <c r="G15" i="20"/>
  <c r="G14" i="20"/>
  <c r="E15" i="20"/>
  <c r="E14" i="20"/>
  <c r="C15" i="20"/>
  <c r="C14" i="20"/>
  <c r="U8" i="17" l="1"/>
  <c r="S7" i="17"/>
  <c r="I37" i="20"/>
  <c r="I34" i="20"/>
  <c r="I33" i="20"/>
  <c r="I32" i="20"/>
  <c r="I31" i="20"/>
  <c r="I30" i="20"/>
  <c r="I29" i="20"/>
  <c r="I28" i="20"/>
  <c r="I27" i="20"/>
  <c r="I26" i="20"/>
  <c r="I25" i="20"/>
  <c r="I24" i="20"/>
  <c r="I23" i="20"/>
  <c r="I21" i="20"/>
  <c r="I20" i="20"/>
  <c r="I17" i="20"/>
  <c r="I16" i="20"/>
  <c r="I13" i="20"/>
  <c r="I12" i="20"/>
  <c r="I11" i="20"/>
  <c r="I10" i="20"/>
  <c r="G38" i="20"/>
  <c r="G37" i="20"/>
  <c r="G36" i="20"/>
  <c r="G34" i="20"/>
  <c r="G33" i="20"/>
  <c r="G32" i="20"/>
  <c r="G31" i="20"/>
  <c r="G30" i="20"/>
  <c r="G29" i="20"/>
  <c r="G28" i="20"/>
  <c r="G27" i="20"/>
  <c r="G26" i="20"/>
  <c r="G25" i="20"/>
  <c r="G24" i="20"/>
  <c r="G23" i="20"/>
  <c r="G21" i="20"/>
  <c r="G20" i="20"/>
  <c r="G19" i="20"/>
  <c r="G18" i="20"/>
  <c r="G17" i="20"/>
  <c r="G16" i="20"/>
  <c r="G13" i="20"/>
  <c r="G12" i="20"/>
  <c r="G11" i="20"/>
  <c r="G10" i="20"/>
  <c r="E38" i="20"/>
  <c r="E34" i="20"/>
  <c r="E33" i="20"/>
  <c r="E32" i="20"/>
  <c r="E31" i="20"/>
  <c r="E30" i="20"/>
  <c r="E29" i="20"/>
  <c r="E28" i="20"/>
  <c r="E27" i="20"/>
  <c r="E26" i="20"/>
  <c r="E25" i="20"/>
  <c r="E24" i="20"/>
  <c r="E23" i="20"/>
  <c r="E21" i="20"/>
  <c r="E20" i="20"/>
  <c r="E19" i="20"/>
  <c r="E17" i="20"/>
  <c r="E16" i="20"/>
  <c r="E13" i="20"/>
  <c r="E12" i="20"/>
  <c r="E11" i="20"/>
  <c r="E10" i="20"/>
  <c r="C38" i="20"/>
  <c r="C34" i="20"/>
  <c r="C33" i="20"/>
  <c r="C32" i="20"/>
  <c r="C31" i="20"/>
  <c r="C30" i="20"/>
  <c r="C27" i="20"/>
  <c r="C26" i="20"/>
  <c r="C25" i="20"/>
  <c r="C24" i="20"/>
  <c r="C23" i="20"/>
  <c r="C21" i="20"/>
  <c r="C20" i="20"/>
  <c r="C19" i="20"/>
  <c r="C17" i="20"/>
  <c r="C16" i="20"/>
  <c r="C13" i="20"/>
  <c r="C11" i="20"/>
  <c r="L7" i="11"/>
  <c r="L8" i="11"/>
  <c r="L9" i="11"/>
  <c r="L10" i="11"/>
  <c r="L11" i="11"/>
  <c r="L12" i="11"/>
  <c r="L13" i="11"/>
  <c r="L14" i="11"/>
  <c r="L15" i="11"/>
  <c r="L6" i="11"/>
  <c r="G6" i="11"/>
  <c r="F7" i="26"/>
  <c r="K76" i="26" s="1"/>
  <c r="E24" i="26"/>
  <c r="E25" i="26"/>
  <c r="E61" i="26"/>
  <c r="E62" i="26"/>
  <c r="F112" i="27"/>
  <c r="F111" i="27"/>
  <c r="F110" i="27"/>
  <c r="F109" i="27"/>
  <c r="F108" i="27"/>
  <c r="F107" i="27"/>
  <c r="F106" i="27"/>
  <c r="F105" i="27"/>
  <c r="F104" i="27"/>
  <c r="F103" i="27"/>
  <c r="F102" i="27"/>
  <c r="F101" i="27"/>
  <c r="F100" i="27"/>
  <c r="F99" i="27"/>
  <c r="F98" i="27"/>
  <c r="F97" i="27"/>
  <c r="F96" i="27"/>
  <c r="F95" i="27"/>
  <c r="F94" i="27"/>
  <c r="F93" i="27"/>
  <c r="F92" i="27"/>
  <c r="F91" i="27"/>
  <c r="F90" i="27"/>
  <c r="F89" i="27"/>
  <c r="F88" i="27"/>
  <c r="F114" i="27" s="1"/>
  <c r="F38" i="27"/>
  <c r="F37" i="27"/>
  <c r="F36" i="27"/>
  <c r="F35" i="27"/>
  <c r="F34" i="27"/>
  <c r="F33" i="27"/>
  <c r="F32" i="27"/>
  <c r="F31" i="27"/>
  <c r="F30" i="27"/>
  <c r="F29" i="27"/>
  <c r="F28" i="27"/>
  <c r="F27" i="27"/>
  <c r="F26" i="27"/>
  <c r="F25" i="27"/>
  <c r="F24" i="27"/>
  <c r="F23" i="27"/>
  <c r="F22" i="27"/>
  <c r="F21" i="27"/>
  <c r="F20" i="27"/>
  <c r="F19" i="27"/>
  <c r="F18" i="27"/>
  <c r="F17" i="27"/>
  <c r="F16" i="27"/>
  <c r="F15" i="27"/>
  <c r="F14" i="27"/>
  <c r="F74" i="27"/>
  <c r="F73" i="27"/>
  <c r="F72" i="27"/>
  <c r="F71" i="27"/>
  <c r="F70" i="27"/>
  <c r="F69" i="27"/>
  <c r="F68" i="27"/>
  <c r="F67" i="27"/>
  <c r="F66" i="27"/>
  <c r="F65" i="27"/>
  <c r="F64" i="27"/>
  <c r="F63" i="27"/>
  <c r="F62" i="27"/>
  <c r="F61" i="27"/>
  <c r="F60" i="27"/>
  <c r="F59" i="27"/>
  <c r="F58" i="27"/>
  <c r="F57" i="27"/>
  <c r="F56" i="27"/>
  <c r="F55" i="27"/>
  <c r="F54" i="27"/>
  <c r="F53" i="27"/>
  <c r="F52" i="27"/>
  <c r="F76" i="27" s="1"/>
  <c r="F51" i="27"/>
  <c r="F50" i="27"/>
  <c r="F87" i="27"/>
  <c r="F49" i="27"/>
  <c r="F13" i="27"/>
  <c r="G7" i="27"/>
  <c r="N87" i="27" s="1"/>
  <c r="N19" i="27"/>
  <c r="N35" i="27"/>
  <c r="N90" i="27"/>
  <c r="N102" i="27"/>
  <c r="J93" i="27"/>
  <c r="J109" i="27"/>
  <c r="J88" i="27"/>
  <c r="N62" i="27"/>
  <c r="J53" i="27"/>
  <c r="J69" i="27"/>
  <c r="J73" i="27"/>
  <c r="N28" i="27"/>
  <c r="J15" i="27"/>
  <c r="J19" i="27"/>
  <c r="J35" i="27"/>
  <c r="N91" i="27"/>
  <c r="N95" i="27"/>
  <c r="N107" i="27"/>
  <c r="N111" i="27"/>
  <c r="J90" i="27"/>
  <c r="J106" i="27"/>
  <c r="J110" i="27"/>
  <c r="N51" i="27"/>
  <c r="N55" i="27"/>
  <c r="N59" i="27"/>
  <c r="N63" i="27"/>
  <c r="N71" i="27"/>
  <c r="N50" i="27"/>
  <c r="J54" i="27"/>
  <c r="J58" i="27"/>
  <c r="J62" i="27"/>
  <c r="J66" i="27"/>
  <c r="J70" i="27"/>
  <c r="N17" i="27"/>
  <c r="N21" i="27"/>
  <c r="N25" i="27"/>
  <c r="N29" i="27"/>
  <c r="N33" i="27"/>
  <c r="N37" i="27"/>
  <c r="J16" i="27"/>
  <c r="J24" i="27"/>
  <c r="J28" i="27"/>
  <c r="J32" i="27"/>
  <c r="J36" i="27"/>
  <c r="N92" i="27"/>
  <c r="N96" i="27"/>
  <c r="N100" i="27"/>
  <c r="N108" i="27"/>
  <c r="N112" i="27"/>
  <c r="J91" i="27"/>
  <c r="J95" i="27"/>
  <c r="J99" i="27"/>
  <c r="J103" i="27"/>
  <c r="J107" i="27"/>
  <c r="N52" i="27"/>
  <c r="N56" i="27"/>
  <c r="N60" i="27"/>
  <c r="N64" i="27"/>
  <c r="N68" i="27"/>
  <c r="N72" i="27"/>
  <c r="J51" i="27"/>
  <c r="J59" i="27"/>
  <c r="J63" i="27"/>
  <c r="J67" i="27"/>
  <c r="J71" i="27"/>
  <c r="J50" i="27"/>
  <c r="N18" i="27"/>
  <c r="N22" i="27"/>
  <c r="N30" i="27"/>
  <c r="N34" i="27"/>
  <c r="N38" i="27"/>
  <c r="J17" i="27"/>
  <c r="J21" i="27"/>
  <c r="J25" i="27"/>
  <c r="J29" i="27"/>
  <c r="J37" i="27"/>
  <c r="N89" i="27"/>
  <c r="N93" i="27"/>
  <c r="N97" i="27"/>
  <c r="N101" i="27"/>
  <c r="N105" i="27"/>
  <c r="N109" i="27"/>
  <c r="J92" i="27"/>
  <c r="J96" i="27"/>
  <c r="J100" i="27"/>
  <c r="J104" i="27"/>
  <c r="J108" i="27"/>
  <c r="J112" i="27"/>
  <c r="N53" i="27"/>
  <c r="N65" i="27"/>
  <c r="N69" i="27"/>
  <c r="N73" i="27"/>
  <c r="J52" i="27"/>
  <c r="J56" i="27"/>
  <c r="J60" i="27"/>
  <c r="J64" i="27"/>
  <c r="J72" i="27"/>
  <c r="N15" i="27"/>
  <c r="N23" i="27"/>
  <c r="N27" i="27"/>
  <c r="N31" i="27"/>
  <c r="N14" i="27"/>
  <c r="J22" i="27"/>
  <c r="J30" i="27"/>
  <c r="J34" i="27"/>
  <c r="J13" i="27"/>
  <c r="N13" i="27"/>
  <c r="J49" i="27"/>
  <c r="N49" i="27"/>
  <c r="J87" i="27"/>
  <c r="E76" i="26"/>
  <c r="E75" i="26"/>
  <c r="E74" i="26"/>
  <c r="E73" i="26"/>
  <c r="E72" i="26"/>
  <c r="E71" i="26"/>
  <c r="E70" i="26"/>
  <c r="E69" i="26"/>
  <c r="E68" i="26"/>
  <c r="E67" i="26"/>
  <c r="E66" i="26"/>
  <c r="E65" i="26"/>
  <c r="E64" i="26"/>
  <c r="E63" i="26"/>
  <c r="E60" i="26"/>
  <c r="E59" i="26"/>
  <c r="E58" i="26"/>
  <c r="E57" i="26"/>
  <c r="E56" i="26"/>
  <c r="E55" i="26"/>
  <c r="E54" i="26"/>
  <c r="E53" i="26"/>
  <c r="E52" i="26"/>
  <c r="E51" i="26"/>
  <c r="E38" i="26"/>
  <c r="E37" i="26"/>
  <c r="E36" i="26"/>
  <c r="E35" i="26"/>
  <c r="E34" i="26"/>
  <c r="E33" i="26"/>
  <c r="E32" i="26"/>
  <c r="E31" i="26"/>
  <c r="E30" i="26"/>
  <c r="E29" i="26"/>
  <c r="E28" i="26"/>
  <c r="E27" i="26"/>
  <c r="E26" i="26"/>
  <c r="E23" i="26"/>
  <c r="E22" i="26"/>
  <c r="E21" i="26"/>
  <c r="E20" i="26"/>
  <c r="E19" i="26"/>
  <c r="E18" i="26"/>
  <c r="E17" i="26"/>
  <c r="E16" i="26"/>
  <c r="E15" i="26"/>
  <c r="E13" i="26"/>
  <c r="E14" i="26"/>
  <c r="G18" i="9"/>
  <c r="F18" i="9"/>
  <c r="E18" i="9"/>
  <c r="D18" i="9"/>
  <c r="G17" i="9"/>
  <c r="F17" i="9"/>
  <c r="E17" i="9"/>
  <c r="D17" i="9"/>
  <c r="G16" i="9"/>
  <c r="F16" i="9"/>
  <c r="E16" i="9"/>
  <c r="D16" i="9"/>
  <c r="G7" i="9"/>
  <c r="F7" i="9"/>
  <c r="E7" i="9"/>
  <c r="D7" i="9"/>
  <c r="G6" i="9"/>
  <c r="F6" i="9"/>
  <c r="E6" i="9"/>
  <c r="D6" i="9"/>
  <c r="G5" i="9"/>
  <c r="F5" i="9"/>
  <c r="E5" i="9"/>
  <c r="D5" i="9"/>
  <c r="I19" i="20"/>
  <c r="G24" i="15"/>
  <c r="G37" i="15" s="1"/>
  <c r="G43" i="15" s="1"/>
  <c r="B6" i="20"/>
  <c r="B5" i="20"/>
  <c r="B4" i="20"/>
  <c r="D11" i="11"/>
  <c r="E11" i="11" s="1"/>
  <c r="D10" i="11"/>
  <c r="E10" i="11" s="1"/>
  <c r="D9" i="11"/>
  <c r="D8" i="11"/>
  <c r="D7" i="11"/>
  <c r="E7" i="11" s="1"/>
  <c r="D6" i="11"/>
  <c r="B6" i="18"/>
  <c r="B6" i="19" s="1"/>
  <c r="B5" i="18"/>
  <c r="B5" i="19" s="1"/>
  <c r="B4" i="18"/>
  <c r="B4" i="19" s="1"/>
  <c r="I2" i="20"/>
  <c r="G24" i="19"/>
  <c r="G37" i="19" s="1"/>
  <c r="G43" i="19" s="1"/>
  <c r="I3" i="19"/>
  <c r="I2" i="19"/>
  <c r="G24" i="18"/>
  <c r="I3" i="18"/>
  <c r="I2" i="18"/>
  <c r="G12" i="11"/>
  <c r="D12" i="11"/>
  <c r="E12" i="11" s="1"/>
  <c r="D13" i="11"/>
  <c r="E13" i="11" s="1"/>
  <c r="D14" i="11"/>
  <c r="D15" i="11"/>
  <c r="K15" i="11" s="1"/>
  <c r="I3" i="15"/>
  <c r="I2" i="15"/>
  <c r="O2" i="11"/>
  <c r="B18" i="9"/>
  <c r="B17" i="9"/>
  <c r="B16" i="9"/>
  <c r="B7" i="9"/>
  <c r="B6" i="9"/>
  <c r="B5" i="9"/>
  <c r="C18" i="9"/>
  <c r="C17" i="9"/>
  <c r="C16" i="9"/>
  <c r="C7" i="9"/>
  <c r="C6" i="9"/>
  <c r="C5" i="9"/>
  <c r="AR8" i="4"/>
  <c r="AQ8" i="4"/>
  <c r="AP8" i="4"/>
  <c r="AO8" i="4"/>
  <c r="AN8" i="4"/>
  <c r="AM8" i="4"/>
  <c r="AL8" i="4"/>
  <c r="AK8" i="4"/>
  <c r="AJ8" i="4"/>
  <c r="AI8" i="4"/>
  <c r="AH8" i="4"/>
  <c r="AG8" i="4"/>
  <c r="AF8" i="4"/>
  <c r="AE8" i="4"/>
  <c r="AD8" i="4"/>
  <c r="AC8" i="4"/>
  <c r="AB8" i="4"/>
  <c r="AA8" i="4"/>
  <c r="Z8" i="4"/>
  <c r="Y8" i="4"/>
  <c r="X8" i="4"/>
  <c r="W8" i="4"/>
  <c r="V8" i="4"/>
  <c r="U8" i="4"/>
  <c r="T8" i="4"/>
  <c r="S8" i="4"/>
  <c r="R8" i="4"/>
  <c r="Q8" i="4"/>
  <c r="P8" i="4"/>
  <c r="O8" i="4"/>
  <c r="N8" i="4"/>
  <c r="M8" i="4"/>
  <c r="K8" i="4"/>
  <c r="J8" i="4"/>
  <c r="I8" i="4"/>
  <c r="H8" i="4"/>
  <c r="G8" i="4"/>
  <c r="F8" i="4"/>
  <c r="E8" i="4"/>
  <c r="D8" i="4"/>
  <c r="C8" i="4"/>
  <c r="B8" i="4"/>
  <c r="L8" i="4"/>
  <c r="G8" i="11"/>
  <c r="G7" i="11"/>
  <c r="J7" i="11" s="1"/>
  <c r="G13" i="11"/>
  <c r="H13" i="11" s="1"/>
  <c r="J13" i="11"/>
  <c r="G15" i="11"/>
  <c r="J15" i="11"/>
  <c r="N15" i="11" s="1"/>
  <c r="E9" i="11"/>
  <c r="G9" i="11"/>
  <c r="G11" i="11"/>
  <c r="G14" i="11"/>
  <c r="H14" i="11" s="1"/>
  <c r="J14" i="11"/>
  <c r="G10" i="11"/>
  <c r="J10" i="11" s="1"/>
  <c r="J9" i="11"/>
  <c r="J11" i="11"/>
  <c r="E14" i="11"/>
  <c r="E15" i="11"/>
  <c r="H18" i="26"/>
  <c r="H14" i="26"/>
  <c r="H22" i="26"/>
  <c r="H56" i="26"/>
  <c r="H60" i="26"/>
  <c r="H31" i="26"/>
  <c r="H35" i="26"/>
  <c r="K58" i="26"/>
  <c r="K59" i="26"/>
  <c r="K17" i="26"/>
  <c r="K21" i="26"/>
  <c r="K31" i="26"/>
  <c r="H34" i="26"/>
  <c r="K69" i="26"/>
  <c r="K73" i="26"/>
  <c r="K20" i="26"/>
  <c r="K26" i="26"/>
  <c r="K34" i="26"/>
  <c r="K37" i="26"/>
  <c r="K72" i="26"/>
  <c r="K25" i="26"/>
  <c r="H62" i="26"/>
  <c r="K62" i="26"/>
  <c r="H65" i="26"/>
  <c r="H66" i="26"/>
  <c r="H70" i="26"/>
  <c r="K71" i="26"/>
  <c r="K75" i="26"/>
  <c r="K13" i="26"/>
  <c r="H19" i="26"/>
  <c r="K22" i="26"/>
  <c r="K32" i="26"/>
  <c r="H33" i="26"/>
  <c r="H53" i="26"/>
  <c r="H57" i="26"/>
  <c r="H67" i="26"/>
  <c r="K70" i="26"/>
  <c r="H75" i="26" l="1"/>
  <c r="H63" i="26"/>
  <c r="K52" i="26"/>
  <c r="H29" i="26"/>
  <c r="H15" i="26"/>
  <c r="H74" i="26"/>
  <c r="H69" i="26"/>
  <c r="K63" i="26"/>
  <c r="K61" i="26"/>
  <c r="K68" i="26"/>
  <c r="K30" i="26"/>
  <c r="K19" i="26"/>
  <c r="K65" i="26"/>
  <c r="K27" i="26"/>
  <c r="H16" i="26"/>
  <c r="K55" i="26"/>
  <c r="H21" i="26"/>
  <c r="H54" i="26"/>
  <c r="H59" i="26"/>
  <c r="H12" i="11"/>
  <c r="H71" i="26"/>
  <c r="K60" i="26"/>
  <c r="H37" i="26"/>
  <c r="H23" i="26"/>
  <c r="K14" i="26"/>
  <c r="H73" i="26"/>
  <c r="K67" i="26"/>
  <c r="K24" i="26"/>
  <c r="H24" i="26"/>
  <c r="K38" i="26"/>
  <c r="K29" i="26"/>
  <c r="K16" i="26"/>
  <c r="K35" i="26"/>
  <c r="H26" i="26"/>
  <c r="H13" i="26"/>
  <c r="K51" i="26"/>
  <c r="H17" i="26"/>
  <c r="H52" i="26"/>
  <c r="K53" i="26"/>
  <c r="J102" i="27"/>
  <c r="N99" i="27"/>
  <c r="J27" i="27"/>
  <c r="N24" i="27"/>
  <c r="N66" i="27"/>
  <c r="J97" i="27"/>
  <c r="J38" i="27"/>
  <c r="N14" i="11"/>
  <c r="H15" i="11"/>
  <c r="O15" i="11" s="1"/>
  <c r="K14" i="11"/>
  <c r="O14" i="11" s="1"/>
  <c r="K11" i="11"/>
  <c r="H11" i="11"/>
  <c r="O11" i="11" s="1"/>
  <c r="J68" i="27"/>
  <c r="N61" i="27"/>
  <c r="N88" i="27"/>
  <c r="J33" i="27"/>
  <c r="N26" i="27"/>
  <c r="J55" i="27"/>
  <c r="J111" i="27"/>
  <c r="N104" i="27"/>
  <c r="J20" i="27"/>
  <c r="J74" i="27"/>
  <c r="N67" i="27"/>
  <c r="J98" i="27"/>
  <c r="J31" i="27"/>
  <c r="J57" i="27"/>
  <c r="N106" i="27"/>
  <c r="E40" i="26"/>
  <c r="N11" i="11"/>
  <c r="E78" i="26"/>
  <c r="F40" i="27"/>
  <c r="C12" i="15" s="1"/>
  <c r="E20" i="19"/>
  <c r="E24" i="19" s="1"/>
  <c r="E37" i="19" s="1"/>
  <c r="I20" i="19"/>
  <c r="I24" i="19" s="1"/>
  <c r="I37" i="19" s="1"/>
  <c r="I38" i="19" s="1"/>
  <c r="I40" i="19" s="1"/>
  <c r="I43" i="19" s="1"/>
  <c r="E20" i="18"/>
  <c r="E24" i="18" s="1"/>
  <c r="I20" i="18"/>
  <c r="E20" i="15"/>
  <c r="E24" i="15" s="1"/>
  <c r="E37" i="15" s="1"/>
  <c r="E38" i="15" s="1"/>
  <c r="I20" i="15"/>
  <c r="I24" i="15" s="1"/>
  <c r="I37" i="15" s="1"/>
  <c r="I38" i="15" s="1"/>
  <c r="I40" i="15" s="1"/>
  <c r="I43" i="15" s="1"/>
  <c r="N36" i="27"/>
  <c r="N20" i="27"/>
  <c r="J65" i="27"/>
  <c r="N74" i="27"/>
  <c r="N58" i="27"/>
  <c r="J105" i="27"/>
  <c r="J89" i="27"/>
  <c r="N98" i="27"/>
  <c r="J26" i="27"/>
  <c r="N57" i="27"/>
  <c r="J94" i="27"/>
  <c r="N103" i="27"/>
  <c r="J14" i="27"/>
  <c r="J23" i="27"/>
  <c r="N32" i="27"/>
  <c r="N16" i="27"/>
  <c r="J61" i="27"/>
  <c r="N70" i="27"/>
  <c r="N54" i="27"/>
  <c r="J101" i="27"/>
  <c r="N110" i="27"/>
  <c r="N94" i="27"/>
  <c r="J18" i="27"/>
  <c r="C14" i="15"/>
  <c r="H55" i="26"/>
  <c r="H36" i="26"/>
  <c r="K74" i="26"/>
  <c r="K66" i="26"/>
  <c r="K56" i="26"/>
  <c r="K36" i="26"/>
  <c r="K28" i="26"/>
  <c r="K18" i="26"/>
  <c r="H76" i="26"/>
  <c r="H72" i="26"/>
  <c r="H68" i="26"/>
  <c r="H64" i="26"/>
  <c r="H25" i="26"/>
  <c r="H61" i="26"/>
  <c r="K64" i="26"/>
  <c r="K33" i="26"/>
  <c r="K23" i="26"/>
  <c r="K15" i="26"/>
  <c r="H38" i="26"/>
  <c r="H30" i="26"/>
  <c r="H20" i="26"/>
  <c r="H51" i="26"/>
  <c r="K54" i="26"/>
  <c r="H27" i="26"/>
  <c r="H58" i="26"/>
  <c r="H32" i="26"/>
  <c r="K57" i="26"/>
  <c r="H28" i="26"/>
  <c r="J12" i="11"/>
  <c r="K12" i="11" s="1"/>
  <c r="H8" i="11"/>
  <c r="K10" i="11"/>
  <c r="G22" i="20"/>
  <c r="J8" i="11"/>
  <c r="N8" i="11" s="1"/>
  <c r="E8" i="11"/>
  <c r="K8" i="11"/>
  <c r="G37" i="18"/>
  <c r="H9" i="11"/>
  <c r="F20" i="11"/>
  <c r="C30" i="18" s="1"/>
  <c r="N7" i="11"/>
  <c r="J6" i="11"/>
  <c r="E6" i="11"/>
  <c r="C21" i="11" s="1"/>
  <c r="H6" i="11"/>
  <c r="C20" i="11"/>
  <c r="N10" i="11"/>
  <c r="H7" i="11"/>
  <c r="K13" i="11"/>
  <c r="O13" i="11" s="1"/>
  <c r="H10" i="11"/>
  <c r="K9" i="11"/>
  <c r="N13" i="11"/>
  <c r="N9" i="11"/>
  <c r="K7" i="11"/>
  <c r="O12" i="11" l="1"/>
  <c r="H78" i="26"/>
  <c r="J76" i="27"/>
  <c r="O8" i="11"/>
  <c r="K78" i="26"/>
  <c r="H40" i="26"/>
  <c r="K40" i="26"/>
  <c r="E38" i="19"/>
  <c r="C20" i="15"/>
  <c r="C24" i="15" s="1"/>
  <c r="C38" i="15" s="1"/>
  <c r="N40" i="27"/>
  <c r="N114" i="27"/>
  <c r="J114" i="27"/>
  <c r="C14" i="18" s="1"/>
  <c r="N76" i="27"/>
  <c r="J40" i="27"/>
  <c r="C12" i="18" s="1"/>
  <c r="O10" i="11"/>
  <c r="I20" i="11"/>
  <c r="C30" i="19" s="1"/>
  <c r="N12" i="11"/>
  <c r="O9" i="11"/>
  <c r="G43" i="18"/>
  <c r="G35" i="20"/>
  <c r="G41" i="20" s="1"/>
  <c r="O7" i="11"/>
  <c r="N6" i="11"/>
  <c r="K6" i="11"/>
  <c r="O6" i="11" s="1"/>
  <c r="C31" i="15"/>
  <c r="F21" i="11"/>
  <c r="C31" i="18" s="1"/>
  <c r="C30" i="15"/>
  <c r="E18" i="20"/>
  <c r="I18" i="20"/>
  <c r="I24" i="18"/>
  <c r="E22" i="20"/>
  <c r="E37" i="18"/>
  <c r="E38" i="18" s="1"/>
  <c r="C14" i="19" l="1"/>
  <c r="E36" i="20"/>
  <c r="C12" i="20"/>
  <c r="C12" i="19"/>
  <c r="C20" i="19" s="1"/>
  <c r="C24" i="19" s="1"/>
  <c r="C38" i="19" s="1"/>
  <c r="C20" i="18"/>
  <c r="L20" i="11"/>
  <c r="N16" i="11"/>
  <c r="I21" i="11"/>
  <c r="C31" i="19" s="1"/>
  <c r="O16" i="11"/>
  <c r="C37" i="15"/>
  <c r="C28" i="20"/>
  <c r="E35" i="20"/>
  <c r="I37" i="18"/>
  <c r="I22" i="20"/>
  <c r="C10" i="20" l="1"/>
  <c r="C37" i="19"/>
  <c r="C18" i="20"/>
  <c r="C24" i="18"/>
  <c r="L21" i="11"/>
  <c r="C29" i="20"/>
  <c r="I38" i="18"/>
  <c r="I35" i="20"/>
  <c r="C39" i="19" l="1"/>
  <c r="C43" i="19" s="1"/>
  <c r="C22" i="20"/>
  <c r="C38" i="18"/>
  <c r="C37" i="18"/>
  <c r="C39" i="15"/>
  <c r="E39" i="15" s="1"/>
  <c r="I36" i="20"/>
  <c r="I40" i="18"/>
  <c r="E39" i="19" l="1"/>
  <c r="E43" i="19" s="1"/>
  <c r="E43" i="15"/>
  <c r="C35" i="20"/>
  <c r="C43" i="15"/>
  <c r="I38" i="20"/>
  <c r="I41" i="20" s="1"/>
  <c r="I43" i="18"/>
  <c r="C39" i="18" l="1"/>
  <c r="E39" i="18" s="1"/>
  <c r="C36" i="20"/>
  <c r="E43" i="18" l="1"/>
  <c r="E37" i="20"/>
  <c r="E41" i="20" s="1"/>
  <c r="C37" i="20"/>
  <c r="C41" i="20" s="1"/>
  <c r="C43"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cmitton</author>
    <author>Carol J Mitton</author>
    <author xml:space="preserve"> </author>
  </authors>
  <commentList>
    <comment ref="A10" authorId="0" shapeId="0" xr:uid="{EE986B9A-14CB-459E-8D92-99E335D41DF3}">
      <text>
        <r>
          <rPr>
            <sz val="8"/>
            <color indexed="81"/>
            <rFont val="Tahoma"/>
            <family val="2"/>
          </rPr>
          <t xml:space="preserve">Please budget for a 3% cost of living increase in subsequent years.  See Salary Rates worksheet for assistance.  Detail all personnel in budget justification.  See sample.
</t>
        </r>
      </text>
    </comment>
    <comment ref="B14" authorId="1" shapeId="0" xr:uid="{0B8F07D7-94DA-4C84-BD00-A1700D77BC92}">
      <text>
        <r>
          <rPr>
            <sz val="9"/>
            <color indexed="81"/>
            <rFont val="Tahoma"/>
            <family val="2"/>
          </rPr>
          <t>Benefit determination made by HR based on a specific indivdual.</t>
        </r>
      </text>
    </comment>
    <comment ref="B15" authorId="1" shapeId="0" xr:uid="{3AA0F635-1237-4F50-8E5A-B28E668597BD}">
      <text>
        <r>
          <rPr>
            <sz val="9"/>
            <color indexed="81"/>
            <rFont val="Tahoma"/>
            <family val="2"/>
          </rPr>
          <t>Benefit determination made by HR based on a specific indivdual.</t>
        </r>
      </text>
    </comment>
    <comment ref="B29" authorId="2" shapeId="0" xr:uid="{C734264B-517F-4381-B005-C156F803C79E}">
      <text>
        <r>
          <rPr>
            <sz val="8"/>
            <color indexed="81"/>
            <rFont val="Tahoma"/>
            <family val="2"/>
          </rPr>
          <t xml:space="preserve">See Subcontracts worksheet for assistance calculating what specifically needs to be entered.
</t>
        </r>
      </text>
    </comment>
    <comment ref="B32" authorId="2" shapeId="0" xr:uid="{48A492F9-6FE9-41CF-8A9A-AB86F9E36B60}">
      <text>
        <r>
          <rPr>
            <sz val="8"/>
            <color indexed="81"/>
            <rFont val="Tahoma"/>
            <family val="2"/>
          </rPr>
          <t>See "Tuition" worksheet for appropriate rates</t>
        </r>
      </text>
    </comment>
    <comment ref="B34" authorId="1" shapeId="0" xr:uid="{8DAE435E-ACAD-4BCE-9F25-1049E93134AC}">
      <text>
        <r>
          <rPr>
            <sz val="9"/>
            <color indexed="81"/>
            <rFont val="Tahoma"/>
            <family val="2"/>
          </rPr>
          <t>For RCS and ITRS proposals, 25% of the total cost of equipment must be covered by the university</t>
        </r>
      </text>
    </comment>
    <comment ref="B37" authorId="2" shapeId="0" xr:uid="{C77BBAAB-0602-4CAC-A5F2-D6E5DF55BB6E}">
      <text>
        <r>
          <rPr>
            <sz val="8"/>
            <color indexed="81"/>
            <rFont val="Tahoma"/>
            <family val="2"/>
          </rPr>
          <t>The Board of Regents limits the indirect cost to 25% of salary and benefits total.  The difference between this rate and UNO's approved rate (off campus rate of 26% and on campus rate of 46%) can be included in the budget as waived indirect cost and listed as UNO cost share.  For the waived indirect cost amount, the indirect rate should be applied to total direct costs (BoR and UNO cost share), excluding: equipment, fellowships, scholarships, tuition, off-site facility rental costs and the portion of subgrants or subcontracts in excess of $25,000.  The calculation on the spreadsheet is based on the on campus rate of 46%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cmitton</author>
    <author>Carol J Mitton</author>
    <author xml:space="preserve"> </author>
  </authors>
  <commentList>
    <comment ref="A12" authorId="0" shapeId="0" xr:uid="{9FC54989-47EF-404E-9AD6-BCD9DB166341}">
      <text>
        <r>
          <rPr>
            <sz val="8"/>
            <color indexed="81"/>
            <rFont val="Tahoma"/>
            <family val="2"/>
          </rPr>
          <t xml:space="preserve">Please budget for a 3% cost of living increase in subsequent years.  See Salary Rates worksheet for assistance.  Detail all personnel in budget justification.  See sample.
</t>
        </r>
      </text>
    </comment>
    <comment ref="B16" authorId="1" shapeId="0" xr:uid="{18B3B658-09D0-4CEE-AC4A-A2FDE2995F59}">
      <text>
        <r>
          <rPr>
            <sz val="9"/>
            <color indexed="81"/>
            <rFont val="Tahoma"/>
            <family val="2"/>
          </rPr>
          <t>Benefit determination made by HR based on a specific indivdual.</t>
        </r>
      </text>
    </comment>
    <comment ref="B17" authorId="1" shapeId="0" xr:uid="{8F0344D8-64CA-4DFF-9ED1-47D40E29DE78}">
      <text>
        <r>
          <rPr>
            <sz val="9"/>
            <color indexed="81"/>
            <rFont val="Tahoma"/>
            <family val="2"/>
          </rPr>
          <t>Benefit determination made by HR based on a specific indivdual.</t>
        </r>
      </text>
    </comment>
    <comment ref="B31" authorId="2" shapeId="0" xr:uid="{0A329745-E21E-476B-B820-258F066D13DE}">
      <text>
        <r>
          <rPr>
            <sz val="8"/>
            <color indexed="81"/>
            <rFont val="Tahoma"/>
            <family val="2"/>
          </rPr>
          <t xml:space="preserve">See Subcontracts worksheet for assistance calculating what specifically needs to be entered.
</t>
        </r>
      </text>
    </comment>
    <comment ref="B34" authorId="2" shapeId="0" xr:uid="{19DD6741-4948-461A-A08E-D278C72AAF8E}">
      <text>
        <r>
          <rPr>
            <sz val="8"/>
            <color indexed="81"/>
            <rFont val="Tahoma"/>
            <family val="2"/>
          </rPr>
          <t>See "Tuition" worksheet for appropriate rates</t>
        </r>
      </text>
    </comment>
    <comment ref="B36" authorId="1" shapeId="0" xr:uid="{BDDEA130-782E-490E-A424-4CA9A9716E3F}">
      <text>
        <r>
          <rPr>
            <sz val="9"/>
            <color indexed="81"/>
            <rFont val="Tahoma"/>
            <family val="2"/>
          </rPr>
          <t>For RCS and ITRS proposals, 25% of the total cost of equipment must be covered by the university</t>
        </r>
      </text>
    </comment>
    <comment ref="B39" authorId="2" shapeId="0" xr:uid="{3CE2C9D6-5CD8-480F-9AEB-43060F3BD45F}">
      <text>
        <r>
          <rPr>
            <sz val="8"/>
            <color indexed="81"/>
            <rFont val="Tahoma"/>
            <family val="2"/>
          </rPr>
          <t>The Board of Regents limits the indirect cost to 25% of salary and benefits total.  The difference between this rate and UNO's approved rate (off campus rate of 26% and on campus rate of 46%) can be included in the budget as waived indirect cost and listed as UNO cost share.  For the waived indirect cost amount, the indirect rate should be applied to total direct costs (BoR and UNO cost share), excluding: equipment, fellowships, scholarships, tuition, off-site facility rental costs and the portion of subgrants or subcontracts in excess of $25,000.  The calculation on the spreadsheet is based on the on campus rate of 46%.</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cmitton</author>
    <author>Carol J Mitton</author>
    <author xml:space="preserve"> </author>
  </authors>
  <commentList>
    <comment ref="A12" authorId="0" shapeId="0" xr:uid="{3DFFBEBA-F734-4A11-BA86-A9019418C790}">
      <text>
        <r>
          <rPr>
            <sz val="8"/>
            <color indexed="81"/>
            <rFont val="Tahoma"/>
            <family val="2"/>
          </rPr>
          <t xml:space="preserve">Please budget for a 3% cost of living increase in subsequent years.  See Salary Rates worksheet for assistance.  Detail all personnel in budget justification.  See sample.
</t>
        </r>
      </text>
    </comment>
    <comment ref="B16" authorId="1" shapeId="0" xr:uid="{1CBE4FAE-3FD7-4C79-9778-5724372BFFD8}">
      <text>
        <r>
          <rPr>
            <sz val="9"/>
            <color indexed="81"/>
            <rFont val="Tahoma"/>
            <family val="2"/>
          </rPr>
          <t>Benefit determination made by HR based on a specific indivdual.</t>
        </r>
      </text>
    </comment>
    <comment ref="B17" authorId="1" shapeId="0" xr:uid="{6E8E483A-7C6F-4B68-86AE-BB980BFE48D3}">
      <text>
        <r>
          <rPr>
            <sz val="9"/>
            <color indexed="81"/>
            <rFont val="Tahoma"/>
            <family val="2"/>
          </rPr>
          <t>Benefit determination made by HR based on a specific indivdual.</t>
        </r>
      </text>
    </comment>
    <comment ref="B31" authorId="2" shapeId="0" xr:uid="{1DCF25EC-C7B3-41A8-B3AA-BB061BA7CC9D}">
      <text>
        <r>
          <rPr>
            <sz val="8"/>
            <color indexed="81"/>
            <rFont val="Tahoma"/>
            <family val="2"/>
          </rPr>
          <t xml:space="preserve">See Subcontracts worksheet for assistance calculating what specifically needs to be entered.
</t>
        </r>
      </text>
    </comment>
    <comment ref="B34" authorId="2" shapeId="0" xr:uid="{012565FD-1C20-4C02-8196-8A01016D570D}">
      <text>
        <r>
          <rPr>
            <sz val="8"/>
            <color indexed="81"/>
            <rFont val="Tahoma"/>
            <family val="2"/>
          </rPr>
          <t>See "Tuition" worksheet for appropriate rates</t>
        </r>
      </text>
    </comment>
    <comment ref="B36" authorId="1" shapeId="0" xr:uid="{28669B76-738D-43DA-A2C4-2B3EC34CD37A}">
      <text>
        <r>
          <rPr>
            <sz val="9"/>
            <color indexed="81"/>
            <rFont val="Tahoma"/>
            <family val="2"/>
          </rPr>
          <t>For RCS and ITRS proposals, 25% of the total cost of equipment must be covered by the university</t>
        </r>
      </text>
    </comment>
    <comment ref="B39" authorId="2" shapeId="0" xr:uid="{112A6578-F485-4D97-9121-33B8F6A7CF5E}">
      <text>
        <r>
          <rPr>
            <sz val="8"/>
            <color indexed="81"/>
            <rFont val="Tahoma"/>
            <family val="2"/>
          </rPr>
          <t>The Board of Regents limits the indirect cost to 25% of salary and benefits total.  The difference between this rate and UNO's approved rate (off campus rate of 26% and on campus rate of 46%) can be included in the budget as waived indirect cost and listed as UNO cost share.  For the waived indirect cost amount, the indirect rate should be applied to total direct costs (BoR and UNO cost share), excluding: equipment, fellowships, scholarships, tuition, off-site facility rental costs and the portion of subgrants or subcontracts in excess of $25,000.  The calculation on the spreadsheet is based on the on campus rate of 46%.</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cmitton</author>
    <author>Carol J Mitton</author>
    <author xml:space="preserve"> </author>
  </authors>
  <commentList>
    <comment ref="A12" authorId="0" shapeId="0" xr:uid="{4EB740A3-551C-4AFA-A943-959D21023814}">
      <text>
        <r>
          <rPr>
            <sz val="8"/>
            <color indexed="81"/>
            <rFont val="Tahoma"/>
            <family val="2"/>
          </rPr>
          <t xml:space="preserve">Please budget for a 3% cost of living increase in subsequent years.  See Salary Rates worksheet for assistance.  Detail all personnel in budget justification.  See sample.
</t>
        </r>
      </text>
    </comment>
    <comment ref="B16" authorId="1" shapeId="0" xr:uid="{1C154E02-A23D-4D57-A9A0-CE78C909F77D}">
      <text>
        <r>
          <rPr>
            <sz val="9"/>
            <color indexed="81"/>
            <rFont val="Tahoma"/>
            <family val="2"/>
          </rPr>
          <t>Benefit determination made by HR based on a specific indivdual.</t>
        </r>
      </text>
    </comment>
    <comment ref="B17" authorId="1" shapeId="0" xr:uid="{36C6097E-B017-43FC-B7F5-0934B73AFE92}">
      <text>
        <r>
          <rPr>
            <sz val="9"/>
            <color indexed="81"/>
            <rFont val="Tahoma"/>
            <family val="2"/>
          </rPr>
          <t>Benefit determination made by HR based on a specific indivdual.</t>
        </r>
      </text>
    </comment>
    <comment ref="B31" authorId="2" shapeId="0" xr:uid="{6C42E11A-691E-43F2-9F34-55ECFE5C731E}">
      <text>
        <r>
          <rPr>
            <sz val="8"/>
            <color indexed="81"/>
            <rFont val="Tahoma"/>
            <family val="2"/>
          </rPr>
          <t xml:space="preserve">See Subcontracts worksheet for assistance calculating what specifically needs to be entered.
</t>
        </r>
      </text>
    </comment>
    <comment ref="B34" authorId="2" shapeId="0" xr:uid="{87A9DA96-8F74-47CF-A8B9-8C39CEDF7253}">
      <text>
        <r>
          <rPr>
            <sz val="8"/>
            <color indexed="81"/>
            <rFont val="Tahoma"/>
            <family val="2"/>
          </rPr>
          <t>See "Tuition" worksheet for appropriate rates</t>
        </r>
      </text>
    </comment>
    <comment ref="B36" authorId="1" shapeId="0" xr:uid="{00F05820-279E-4D45-BCEB-1984BAFD3E7F}">
      <text>
        <r>
          <rPr>
            <sz val="9"/>
            <color indexed="81"/>
            <rFont val="Tahoma"/>
            <family val="2"/>
          </rPr>
          <t>For RCS and ITRS proposals, 25% of the total cost of equipment must be covered by the university</t>
        </r>
      </text>
    </comment>
    <comment ref="B39" authorId="2" shapeId="0" xr:uid="{DCC80DCA-7863-4831-A7CA-6AFD3A6F6A96}">
      <text>
        <r>
          <rPr>
            <sz val="8"/>
            <color indexed="81"/>
            <rFont val="Tahoma"/>
            <family val="2"/>
          </rPr>
          <t>The Board of Regents limits the indirect cost to 25% of salary and benefits total.  The difference between this rate and UNO's approved rate (off campus rate of 26% and on campus rate of 46%) can be included in the budget as waived indirect cost and listed as UNO cost share.  For the waived indirect cost amount, the indirect rate should be applied to total direct costs (BoR and UNO cost share), excluding: equipment, fellowships, scholarships, tuition, off-site facility rental costs and the portion of subgrants or subcontracts in excess of $25,000.  The calculation on the spreadsheet is based on the on campus rate of 46%.</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etgordon</author>
  </authors>
  <commentList>
    <comment ref="A37" authorId="0" shapeId="0" xr:uid="{345C1B96-D8A7-46CA-B86F-ED28167700E7}">
      <text>
        <r>
          <rPr>
            <sz val="8"/>
            <color indexed="81"/>
            <rFont val="Tahoma"/>
            <family val="2"/>
          </rPr>
          <t>See Tuition worksheet for appropriate values.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etgordon</author>
  </authors>
  <commentList>
    <comment ref="A37" authorId="0" shapeId="0" xr:uid="{D4496406-6C6D-4030-8150-ADBCF354B900}">
      <text>
        <r>
          <rPr>
            <sz val="8"/>
            <color indexed="81"/>
            <rFont val="Tahoma"/>
            <family val="2"/>
          </rPr>
          <t>See Tuition worksheet for appropriate values.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etgordon</author>
  </authors>
  <commentList>
    <comment ref="A37" authorId="0" shapeId="0" xr:uid="{1EC48FEF-2A70-4885-811D-068C77E6BE1C}">
      <text>
        <r>
          <rPr>
            <sz val="8"/>
            <color indexed="81"/>
            <rFont val="Tahoma"/>
            <family val="2"/>
          </rPr>
          <t>See Tuition worksheet for appropriate values.</t>
        </r>
      </text>
    </comment>
  </commentList>
</comments>
</file>

<file path=xl/sharedStrings.xml><?xml version="1.0" encoding="utf-8"?>
<sst xmlns="http://schemas.openxmlformats.org/spreadsheetml/2006/main" count="703" uniqueCount="291">
  <si>
    <t>Functional Area:</t>
  </si>
  <si>
    <t xml:space="preserve">Type of Cost Sharing:  </t>
  </si>
  <si>
    <t>Amount</t>
  </si>
  <si>
    <t xml:space="preserve">Total Cost - </t>
  </si>
  <si>
    <t xml:space="preserve">Cost Sharing: </t>
  </si>
  <si>
    <t>AutoTemplateWizardDONTMESSWITHIT</t>
  </si>
  <si>
    <t>Database Type:</t>
  </si>
  <si>
    <t>Excel 5.0</t>
  </si>
  <si>
    <t>Database Location:</t>
  </si>
  <si>
    <t>Reserved</t>
  </si>
  <si>
    <t>Number of Tables:</t>
  </si>
  <si>
    <t>Table Name:</t>
  </si>
  <si>
    <t>Table1</t>
  </si>
  <si>
    <t>Number of Fields:</t>
  </si>
  <si>
    <t>Field Name:</t>
  </si>
  <si>
    <t>Refers To:</t>
  </si>
  <si>
    <t>Date</t>
  </si>
  <si>
    <t>Program Name</t>
  </si>
  <si>
    <t>Principal Investigator</t>
  </si>
  <si>
    <t>Department</t>
  </si>
  <si>
    <t>Grant Amount</t>
  </si>
  <si>
    <t>Budget Amount</t>
  </si>
  <si>
    <t>Indirect Cost Rate</t>
  </si>
  <si>
    <t>Fringe Rate</t>
  </si>
  <si>
    <t>Agency</t>
  </si>
  <si>
    <t>Prime Contract No.</t>
  </si>
  <si>
    <t>Address 1</t>
  </si>
  <si>
    <t>Address 2</t>
  </si>
  <si>
    <t>Address 3</t>
  </si>
  <si>
    <t>Phone</t>
  </si>
  <si>
    <t>Fax</t>
  </si>
  <si>
    <t xml:space="preserve">C/S Grant Per. Amt  </t>
  </si>
  <si>
    <t>C/S Budget Per. Amt</t>
  </si>
  <si>
    <t>Routing 1</t>
  </si>
  <si>
    <t>Routing 2</t>
  </si>
  <si>
    <t>Routing 3</t>
  </si>
  <si>
    <t>Log No.</t>
  </si>
  <si>
    <t>Funding Agency:</t>
  </si>
  <si>
    <t>Rams No.</t>
  </si>
  <si>
    <t>Subcont. No.</t>
  </si>
  <si>
    <t>Passthru</t>
  </si>
  <si>
    <t>Proj. Per. Beg.</t>
  </si>
  <si>
    <t>Proj. Per. End</t>
  </si>
  <si>
    <t>Budget Per. Beg.</t>
  </si>
  <si>
    <t>Budget Per. End</t>
  </si>
  <si>
    <t>S:\Office-Of-Research-Public\Private\Old Shared\Comaia\Database\Activefiles.xls</t>
  </si>
  <si>
    <t>Account No.</t>
  </si>
  <si>
    <t>C/S Acct. - Research</t>
  </si>
  <si>
    <t>Date A/C in System</t>
  </si>
  <si>
    <t>Sal. C/S A/C No.</t>
  </si>
  <si>
    <t>Address 4</t>
  </si>
  <si>
    <t>File Name</t>
  </si>
  <si>
    <t>Proposal Type</t>
  </si>
  <si>
    <t>Year</t>
  </si>
  <si>
    <t>F&amp;A Cash</t>
  </si>
  <si>
    <t>F&amp;A Inkind</t>
  </si>
  <si>
    <t>Type</t>
  </si>
  <si>
    <t>Equipment / Capital Outlay</t>
  </si>
  <si>
    <t>Budget Breakdown:</t>
  </si>
  <si>
    <t xml:space="preserve">Principal Investigator:  </t>
  </si>
  <si>
    <t xml:space="preserve">Project Title:  </t>
  </si>
  <si>
    <t xml:space="preserve">Agency:  </t>
  </si>
  <si>
    <t>Source</t>
  </si>
  <si>
    <t xml:space="preserve">Total Direct Costs - </t>
  </si>
  <si>
    <t xml:space="preserve">Total Salaries &amp; Benefits - </t>
  </si>
  <si>
    <r>
      <t xml:space="preserve">Transient Emp - </t>
    </r>
    <r>
      <rPr>
        <i/>
        <sz val="10"/>
        <rFont val="Arial"/>
        <family val="2"/>
      </rPr>
      <t xml:space="preserve">Regular Pay </t>
    </r>
    <r>
      <rPr>
        <i/>
        <vertAlign val="superscript"/>
        <sz val="10"/>
        <rFont val="Arial"/>
        <family val="2"/>
      </rPr>
      <t>1</t>
    </r>
  </si>
  <si>
    <t>3rd Party Cost-Share In-kind</t>
  </si>
  <si>
    <t>UNO Office of Research</t>
  </si>
  <si>
    <t>Year 1</t>
  </si>
  <si>
    <t>However, please note that funding agencies may request the use of their own budget forms</t>
  </si>
  <si>
    <t>when submitting a proposal.  Therefore, a PI should always use the budget form included</t>
  </si>
  <si>
    <t>3rd Party Cost Sharing/InKind ($1,300)</t>
  </si>
  <si>
    <r>
      <t xml:space="preserve">Wage Employees - </t>
    </r>
    <r>
      <rPr>
        <i/>
        <sz val="10"/>
        <rFont val="Arial"/>
        <family val="2"/>
      </rPr>
      <t xml:space="preserve">Overtime </t>
    </r>
    <r>
      <rPr>
        <sz val="10"/>
        <rFont val="Arial"/>
        <family val="2"/>
      </rPr>
      <t>¹</t>
    </r>
    <r>
      <rPr>
        <i/>
        <sz val="10"/>
        <rFont val="Arial"/>
        <family val="2"/>
      </rPr>
      <t>*</t>
    </r>
  </si>
  <si>
    <r>
      <t xml:space="preserve">Transient Emp - </t>
    </r>
    <r>
      <rPr>
        <i/>
        <sz val="10"/>
        <rFont val="Arial"/>
        <family val="2"/>
      </rPr>
      <t xml:space="preserve">Overtime </t>
    </r>
    <r>
      <rPr>
        <sz val="10"/>
        <rFont val="Arial"/>
        <family val="2"/>
      </rPr>
      <t>¹</t>
    </r>
    <r>
      <rPr>
        <i/>
        <sz val="10"/>
        <rFont val="Arial"/>
        <family val="2"/>
      </rPr>
      <t>*</t>
    </r>
  </si>
  <si>
    <t>If you have any questions on this sample budget, please contact the Office of Research at 280-6836</t>
  </si>
  <si>
    <t>Year 2</t>
  </si>
  <si>
    <t>Year 3</t>
  </si>
  <si>
    <t>Faculty or GA Nine Month Appointment</t>
  </si>
  <si>
    <t>1st Employee</t>
  </si>
  <si>
    <t>2nd Employee</t>
  </si>
  <si>
    <t>3rd Employee</t>
  </si>
  <si>
    <t>4th Employee</t>
  </si>
  <si>
    <t>5th Employee</t>
  </si>
  <si>
    <t>Annual Salary</t>
  </si>
  <si>
    <t>Daily Rate - 180 days</t>
  </si>
  <si>
    <t>Weekly rate - 36 weeks</t>
  </si>
  <si>
    <t>Monthly rate - 9 months</t>
  </si>
  <si>
    <t>Faculty or GA 12 Month Appointment and Non-Classified Staff</t>
  </si>
  <si>
    <t>Daily Rate - 260 days</t>
  </si>
  <si>
    <t>Weekly rate - 52 weeks</t>
  </si>
  <si>
    <t>Monthly rate - 12 months</t>
  </si>
  <si>
    <t>If you need additional columns, copy and paste from existing columns in order to get the calculations.</t>
  </si>
  <si>
    <t>SAMPLE</t>
  </si>
  <si>
    <t>Enter the individuals annual salary in either line 4 or line 13.  The spread sheet will calculate the rates.</t>
  </si>
  <si>
    <t>Subcontracts</t>
  </si>
  <si>
    <t>Subcontractor Name</t>
  </si>
  <si>
    <t>Total Budget</t>
  </si>
  <si>
    <t>Professional Services</t>
  </si>
  <si>
    <t>Subcontract Over $25,000</t>
  </si>
  <si>
    <t>List of Subcontracts</t>
  </si>
  <si>
    <t>Agency Requested</t>
  </si>
  <si>
    <t>Equipment $1001 - $4999 for UNO classification / Supplies for sponsor classification</t>
  </si>
  <si>
    <t>Sub over 25k</t>
  </si>
  <si>
    <t>Prof serv under 25k</t>
  </si>
  <si>
    <t>9 mos starting in fall</t>
  </si>
  <si>
    <t>12 mos starting in summer</t>
  </si>
  <si>
    <t>12 mos starting in fall</t>
  </si>
  <si>
    <t>Fall</t>
  </si>
  <si>
    <t>Sum</t>
  </si>
  <si>
    <t>Spring</t>
  </si>
  <si>
    <t>Award Budget Year 1</t>
  </si>
  <si>
    <t>Award Budget Year 2</t>
  </si>
  <si>
    <t>Award Budget Year 3</t>
  </si>
  <si>
    <t>These budget worksheets are designed to serve as a guide in the preparation of a UNO budget.</t>
  </si>
  <si>
    <t>in a proposal package or Request for Proposal (RFP).</t>
  </si>
  <si>
    <t>Tuition</t>
  </si>
  <si>
    <t>Budget Justification</t>
  </si>
  <si>
    <t xml:space="preserve"> </t>
  </si>
  <si>
    <t>Other</t>
  </si>
  <si>
    <t>Operating Services</t>
  </si>
  <si>
    <t>Travel (Domestic)</t>
  </si>
  <si>
    <t>% effort</t>
  </si>
  <si>
    <t>Institutional base salary</t>
  </si>
  <si>
    <t>Funds requested</t>
  </si>
  <si>
    <t>Salaries &amp; Benefits</t>
  </si>
  <si>
    <t>Institutional Match/Cost Sharing</t>
  </si>
  <si>
    <t>Equipment</t>
  </si>
  <si>
    <t>Graduate assistant tuition</t>
  </si>
  <si>
    <r>
      <t>Consultant</t>
    </r>
    <r>
      <rPr>
        <sz val="10"/>
        <rFont val="Arial"/>
        <family val="2"/>
      </rPr>
      <t>:  Will be engaged to assist the PI in ……………………………………………………… ………………………………………..</t>
    </r>
  </si>
  <si>
    <t>To purchase materials needed to assess autonomic nervous system measures.</t>
  </si>
  <si>
    <t>Supplies</t>
  </si>
  <si>
    <t>Copying</t>
  </si>
  <si>
    <t>Postage</t>
  </si>
  <si>
    <t>Publication costs</t>
  </si>
  <si>
    <t>International</t>
  </si>
  <si>
    <t xml:space="preserve">Funds are requested for the consultant to travel to UNO to aid in the interpretation of data. </t>
  </si>
  <si>
    <t>Domestic</t>
  </si>
  <si>
    <t xml:space="preserve">Travel </t>
  </si>
  <si>
    <r>
      <rPr>
        <b/>
        <sz val="10"/>
        <rFont val="Arial"/>
        <family val="2"/>
      </rPr>
      <t xml:space="preserve">Graduate Assistant. </t>
    </r>
    <r>
      <rPr>
        <sz val="10"/>
        <rFont val="Arial"/>
        <family val="2"/>
      </rPr>
      <t xml:space="preserve"> Salary in the amount of $11,700 is requested to hire a graduate student. The student will aid in the collection and analysis of data. This student will also train the undergraduate student on the use of lab equipment.</t>
    </r>
  </si>
  <si>
    <t>Year 1 Request</t>
  </si>
  <si>
    <t xml:space="preserve">Graduate Assistant.  </t>
  </si>
  <si>
    <t>Salaries include a cost of living increase of 3%.</t>
  </si>
  <si>
    <t>Year 2 Request</t>
  </si>
  <si>
    <r>
      <rPr>
        <b/>
        <sz val="10"/>
        <rFont val="Arial"/>
        <family val="2"/>
      </rPr>
      <t>Budget Summary</t>
    </r>
    <r>
      <rPr>
        <sz val="10"/>
        <rFont val="Arial"/>
        <family val="2"/>
      </rPr>
      <t xml:space="preserve"> - Do not edit, it will sum up all budgets from each year</t>
    </r>
  </si>
  <si>
    <r>
      <rPr>
        <b/>
        <sz val="10"/>
        <rFont val="Arial"/>
        <family val="2"/>
      </rPr>
      <t>Year 1</t>
    </r>
    <r>
      <rPr>
        <sz val="10"/>
        <rFont val="Arial"/>
        <family val="2"/>
      </rPr>
      <t xml:space="preserve"> - Fill in the budget, be sure to look at comments in cells, and footnotes</t>
    </r>
  </si>
  <si>
    <r>
      <rPr>
        <b/>
        <sz val="10"/>
        <rFont val="Arial"/>
        <family val="2"/>
      </rPr>
      <t>Year 2</t>
    </r>
    <r>
      <rPr>
        <sz val="10"/>
        <rFont val="Arial"/>
        <family val="2"/>
      </rPr>
      <t xml:space="preserve"> - Fill in the budget, be sure to look at comments in cells, and footnotes</t>
    </r>
  </si>
  <si>
    <r>
      <rPr>
        <b/>
        <sz val="10"/>
        <rFont val="Arial"/>
        <family val="2"/>
      </rPr>
      <t>Year 3</t>
    </r>
    <r>
      <rPr>
        <sz val="10"/>
        <rFont val="Arial"/>
        <family val="2"/>
      </rPr>
      <t xml:space="preserve"> - Fill in the budget, be sure to look at comments in cells, and footnotes</t>
    </r>
  </si>
  <si>
    <r>
      <t xml:space="preserve">Subcontracts - </t>
    </r>
    <r>
      <rPr>
        <sz val="10"/>
        <rFont val="Arial"/>
        <family val="2"/>
      </rPr>
      <t>Enter all your subcontracts and it will calculate that portion of the budget for you</t>
    </r>
  </si>
  <si>
    <r>
      <t xml:space="preserve">Tuition - </t>
    </r>
    <r>
      <rPr>
        <sz val="10"/>
        <rFont val="Arial"/>
        <family val="2"/>
      </rPr>
      <t>Refer to this to see what you should put down for the tuition line of your budget</t>
    </r>
  </si>
  <si>
    <r>
      <t xml:space="preserve">Salary Rates - </t>
    </r>
    <r>
      <rPr>
        <sz val="10"/>
        <rFont val="Arial"/>
        <family val="2"/>
      </rPr>
      <t>Use this to help you what to put on the budget for salaries</t>
    </r>
  </si>
  <si>
    <r>
      <t xml:space="preserve">Year 1 Justification - </t>
    </r>
    <r>
      <rPr>
        <sz val="10"/>
        <rFont val="Arial"/>
        <family val="2"/>
      </rPr>
      <t>Sample justification</t>
    </r>
  </si>
  <si>
    <r>
      <t xml:space="preserve">Year 2 Justification - </t>
    </r>
    <r>
      <rPr>
        <sz val="10"/>
        <rFont val="Arial"/>
        <family val="2"/>
      </rPr>
      <t>Sample justification</t>
    </r>
  </si>
  <si>
    <t>This excel workbook includes several tabs (spreadsheets/worksheets) to assist you in creating your final budget.  The spreadsheets/worksheets included are:</t>
  </si>
  <si>
    <r>
      <t xml:space="preserve">John Doe, Ph.D. (PI) </t>
    </r>
    <r>
      <rPr>
        <sz val="10"/>
        <rFont val="Arial"/>
        <family val="2"/>
      </rPr>
      <t xml:space="preserve"> Dr. Doe will …………………………………………… ……………………….……………………….</t>
    </r>
  </si>
  <si>
    <t>Scholarships &amp; Awards</t>
  </si>
  <si>
    <t>Prepare separate budgets for each year of the budget; this template will compile a summary budget.</t>
  </si>
  <si>
    <t>Award Budget Summary Years 1 - 5</t>
  </si>
  <si>
    <t>Use Year 1, 2, 3,4 and 5 worksheets, do not fill this worksheet out!</t>
  </si>
  <si>
    <t>This subcontract spreadsheet will sum the first  $25,000 from each of your subcontracts together and put it on line 29.   The remaining amounts from each subcontract will be summed and placed on line 31.</t>
  </si>
  <si>
    <t>Subcontracts over $25,001</t>
  </si>
  <si>
    <t>Fiscal Salary</t>
  </si>
  <si>
    <t>If you have any questions on this sample budget justification, please contact the Office of Research at 280-6836.</t>
  </si>
  <si>
    <t>3rd Party Cost Sharing/InKind</t>
  </si>
  <si>
    <t xml:space="preserve">Budget Period Start Date:  </t>
  </si>
  <si>
    <t xml:space="preserve">Budget Period End Date:  </t>
  </si>
  <si>
    <r>
      <t xml:space="preserve">Operating Services - </t>
    </r>
    <r>
      <rPr>
        <i/>
        <sz val="10"/>
        <rFont val="Arial"/>
        <family val="2"/>
      </rPr>
      <t>(Ex. maintenance, postage, long distance, printing, leases, etc.)</t>
    </r>
  </si>
  <si>
    <r>
      <t>Supplies (</t>
    </r>
    <r>
      <rPr>
        <i/>
        <sz val="10"/>
        <rFont val="Arial"/>
        <family val="2"/>
      </rPr>
      <t>Ex. lab supplies, office supplies software, other expendables)</t>
    </r>
  </si>
  <si>
    <r>
      <t xml:space="preserve">Wage Employees - </t>
    </r>
    <r>
      <rPr>
        <i/>
        <sz val="10"/>
        <rFont val="Arial"/>
        <family val="2"/>
      </rPr>
      <t xml:space="preserve">Regular Pay </t>
    </r>
    <r>
      <rPr>
        <i/>
        <vertAlign val="superscript"/>
        <sz val="10"/>
        <rFont val="Arial"/>
        <family val="2"/>
      </rPr>
      <t xml:space="preserve">1                   </t>
    </r>
    <r>
      <rPr>
        <i/>
        <sz val="10"/>
        <rFont val="Arial"/>
        <family val="2"/>
      </rPr>
      <t>(Ex. Classified, Secretarial)</t>
    </r>
  </si>
  <si>
    <r>
      <rPr>
        <sz val="10"/>
        <rFont val="Arial"/>
        <family val="2"/>
      </rPr>
      <t>Professional Services</t>
    </r>
    <r>
      <rPr>
        <i/>
        <sz val="10"/>
        <rFont val="Arial"/>
        <family val="2"/>
      </rPr>
      <t xml:space="preserve"> (Ex. consultants, honariums, and participant stipends)</t>
    </r>
  </si>
  <si>
    <t>Grad Enhance</t>
  </si>
  <si>
    <t>Total</t>
  </si>
  <si>
    <t>Year 3 Request</t>
  </si>
  <si>
    <t xml:space="preserve">      plan to ask for reimbursement for the travel, you will need to fill out this form.</t>
  </si>
  <si>
    <t>.</t>
  </si>
  <si>
    <t>Spr 18</t>
  </si>
  <si>
    <t>Disclaimer: The maximum 10% tuition increase allowed under the Grad Act is included in each year’s tuition.</t>
  </si>
  <si>
    <t>Sum 18</t>
  </si>
  <si>
    <t>Fall 18</t>
  </si>
  <si>
    <t>Name</t>
  </si>
  <si>
    <t>% of Effort</t>
  </si>
  <si>
    <t xml:space="preserve">Sample </t>
  </si>
  <si>
    <t>Inflation Percent</t>
  </si>
  <si>
    <t>Faculty, Research Associates, &amp; Unclassified Staff</t>
  </si>
  <si>
    <r>
      <t xml:space="preserve">Do you want future salary amounts to include a 3% inflation factor?  Answer Y or N         </t>
    </r>
    <r>
      <rPr>
        <b/>
        <sz val="11"/>
        <rFont val="Arial"/>
        <family val="2"/>
      </rPr>
      <t>NOTE:</t>
    </r>
    <r>
      <rPr>
        <sz val="11"/>
        <rFont val="Arial"/>
        <family val="2"/>
      </rPr>
      <t xml:space="preserve"> For NIH proposals (either direct or pass-thru), answer N</t>
    </r>
  </si>
  <si>
    <t>Wage/Classified (Civil Service) Staff</t>
  </si>
  <si>
    <t>This spreadsheet is to be used for faculty, classified (civil service/wage), and unclassified regular salary only (additional compensation/overtime is entered directly on the budget page).  Transient employees and students (graduate and undergraduate) are entered on the budget directly.  Complete either this spreadsheet or the "person month" spreadsheet for each class of employees; you do not have to use the same spreadsheet for each class of employee.</t>
  </si>
  <si>
    <t>This spreadsheet is to be used for faculty, classified (civil service/wage), and unclassified regular salary only (additional compensation/overtime is entered directly on the budget page).  Transient employees and students (graduate and undergraduate) are entered on the budget directly.  Complete either this spreadsheet or the "% of effort" spreadsheet for each class of employees; you do not have to use the same spreadsheet for each class of employee.</t>
  </si>
  <si>
    <t>Person Months</t>
  </si>
  <si>
    <t>Academic (9 month) Appointments</t>
  </si>
  <si>
    <t>Unclassified (12 month) Appointments</t>
  </si>
  <si>
    <t>Academic Person Months</t>
  </si>
  <si>
    <t>Summer Person Months</t>
  </si>
  <si>
    <t>Y</t>
  </si>
  <si>
    <r>
      <rPr>
        <b/>
        <sz val="10"/>
        <rFont val="Arial"/>
        <family val="2"/>
      </rPr>
      <t>Regular Salary - % of effort</t>
    </r>
    <r>
      <rPr>
        <sz val="10"/>
        <rFont val="Arial"/>
        <family val="2"/>
      </rPr>
      <t xml:space="preserve"> - List the faculty and classified/unclassified staff to be paid from the budget.  Utilizes percent of effort to calculate salary amounts.  Has an option to include an inflation adjustment.</t>
    </r>
  </si>
  <si>
    <r>
      <rPr>
        <b/>
        <sz val="10"/>
        <rFont val="Arial"/>
        <family val="2"/>
      </rPr>
      <t>Regular Salary - person months</t>
    </r>
    <r>
      <rPr>
        <sz val="10"/>
        <rFont val="Arial"/>
        <family val="2"/>
      </rPr>
      <t xml:space="preserve"> - List the faculty and classified/unclassified staff to be paid from the budget.  Utilizes number of person months to calculate salary amounts.  Has an option to include an inflation adjustment.</t>
    </r>
  </si>
  <si>
    <r>
      <t xml:space="preserve">Year 3 Justification - </t>
    </r>
    <r>
      <rPr>
        <sz val="10"/>
        <rFont val="Arial"/>
        <family val="2"/>
      </rPr>
      <t>Sample justification (copy of Year 2 Justification)</t>
    </r>
  </si>
  <si>
    <t>Budget Creation Workbook 3 Years</t>
  </si>
  <si>
    <r>
      <t xml:space="preserve">For each employee, enter their name, current annual salary, and each year's percent of effort.  An employee can have a different percent of effort each year (including no effort).  If an academic appointment employee will be working in the academic year as well as the summer term, you can have two lines for the employee - one for the academic year and one for the summer - to make the calculations easier.  If your project is only 2 years, you can leave year 3 effort percent blank.  </t>
    </r>
    <r>
      <rPr>
        <b/>
        <sz val="11"/>
        <rFont val="Arial"/>
        <family val="2"/>
      </rPr>
      <t>Do not enter an amount in the gray boxes; the amount will be calculated based on the annual salary and percent of effort.</t>
    </r>
    <r>
      <rPr>
        <sz val="11"/>
        <rFont val="Arial"/>
        <family val="2"/>
      </rPr>
      <t xml:space="preserve">  
There are two tables - one for faculty/unclassified and another for wage/classified (civil service) employees.  Please separate the employees appropriately.</t>
    </r>
  </si>
  <si>
    <r>
      <t xml:space="preserve">For each employee, enter their name, current annual salary, and each year's person months.  The person months must be the annual equilvalent of the time spent on the project and based on an average of 20 days a month for an academic appointment and 21.67 for a fiscal appointment.   For example, if a faculty member on a 9 month appointment has a 25% release time to work on the project, the person months would be 2.25.  If a 9 month appointed employee is working a certain number of days on the project, divide the total number of days by 20 to determine the annualized months; do a separate calculation for the academic year and for the summer term.  For example, a 9 month appointed employe will be working on the project 30 days in the academic year and 10 days in the summer, the person months would be 1.5 and .5 respectively.  An employee can have a different number of months for each year (including no time).   If your project is only 2 years, you can leave year 3 person months blank.  </t>
    </r>
    <r>
      <rPr>
        <b/>
        <sz val="11"/>
        <rFont val="Arial"/>
        <family val="2"/>
      </rPr>
      <t>Do not enter an amount in the gray boxes; the amount will be calculated based on the annual salary and person months.</t>
    </r>
    <r>
      <rPr>
        <sz val="11"/>
        <rFont val="Arial"/>
        <family val="2"/>
      </rPr>
      <t xml:space="preserve">  
There are three tables - one for faculty on 9 month appointments, one for unclassified on 12 month appointments, and one for wage/classified (civil service) employees.  Please separate the employees appropriately.</t>
    </r>
  </si>
  <si>
    <t>The monthly rate assumes there are 20 work days in each month.  A faculty can be paid for a maximum of 60 days (3 months) in the summer off of a grant/contract; the National Science Foundation only allows 2 months or 40 days of pay in the summer.</t>
  </si>
  <si>
    <t>For further information on Graduate Assistants working on research projects, see http://www.uno.edu/orsp/ProposalDevelopment/GraduateAssistantsonProposals.aspx.</t>
  </si>
  <si>
    <t>Sum 19</t>
  </si>
  <si>
    <t>Fall 19</t>
  </si>
  <si>
    <t>Spr 20</t>
  </si>
  <si>
    <t>Sum 20</t>
  </si>
  <si>
    <t>Fall 20</t>
  </si>
  <si>
    <t>Sum 21</t>
  </si>
  <si>
    <t>Fall 21</t>
  </si>
  <si>
    <t>Spr 22</t>
  </si>
  <si>
    <t>You may have the option of paying a stipend, without a separate tuition remisssion. See the Graduate School site for salary ranges with and without tuition: https://sharepoint.uno.edu/academicaffairs/gradschool/SitePages/GAs.aspx</t>
  </si>
  <si>
    <t>Subcontracts $25,000 and under</t>
  </si>
  <si>
    <t>(Do not enter Professional Services amounts on this tab; they are entered directly on the budget sheet.)</t>
  </si>
  <si>
    <r>
      <t>Period of Appointment, no benefits</t>
    </r>
    <r>
      <rPr>
        <vertAlign val="superscript"/>
        <sz val="10"/>
        <rFont val="Arial"/>
        <family val="2"/>
      </rPr>
      <t xml:space="preserve"> 2</t>
    </r>
  </si>
  <si>
    <r>
      <t>UNO Cost-Share CASH</t>
    </r>
    <r>
      <rPr>
        <b/>
        <vertAlign val="superscript"/>
        <sz val="10"/>
        <rFont val="Arial"/>
        <family val="2"/>
      </rPr>
      <t xml:space="preserve"> 8</t>
    </r>
  </si>
  <si>
    <r>
      <t xml:space="preserve">Participant Costs </t>
    </r>
    <r>
      <rPr>
        <b/>
        <vertAlign val="superscript"/>
        <sz val="10"/>
        <rFont val="Arial"/>
        <family val="2"/>
      </rPr>
      <t>9</t>
    </r>
  </si>
  <si>
    <t xml:space="preserve">     together and put it on line 30.  The remaining amounts from each subcontract will be summed and placed on line 31.</t>
  </si>
  <si>
    <t>y</t>
  </si>
  <si>
    <t>Fall '15</t>
  </si>
  <si>
    <t>Spr '16</t>
  </si>
  <si>
    <t>Sum '16</t>
  </si>
  <si>
    <t>Fall '16</t>
  </si>
  <si>
    <t>Spr '17</t>
  </si>
  <si>
    <t>Sum '17</t>
  </si>
  <si>
    <t>Fall '17</t>
  </si>
  <si>
    <t>Spr '18</t>
  </si>
  <si>
    <t>Sum '18</t>
  </si>
  <si>
    <t>BoR Requested</t>
  </si>
  <si>
    <t>Board of Regents</t>
  </si>
  <si>
    <t xml:space="preserve">     (1) portion of subgrants/subcontracts in excess of $25,000, (2) equipment, (3) tuition and (4) fellowships and scholarships.</t>
  </si>
  <si>
    <t>The BoR limit is 25% of salary and benefits.</t>
  </si>
  <si>
    <t>Sum 22</t>
  </si>
  <si>
    <t>Fall 22</t>
  </si>
  <si>
    <t>Spr 23</t>
  </si>
  <si>
    <t>Graduate Assistants must be enrolled full time in the semester which they are hired as GA's. Full time is 9 hours for the fall and spring and 3 hours for the summer.</t>
  </si>
  <si>
    <t>The calculations for tuition are assuming 9 hours in the fall and spring and 3 hours in the summer.  For each additional credit hour, the account covering tuition will be charged an additonal amount for the Graduate Enhancement Fee.  Refer to the bursar's website for the current amount.</t>
  </si>
  <si>
    <t>Spr 19</t>
  </si>
  <si>
    <t>Spr 21.</t>
  </si>
  <si>
    <t>Sum 23</t>
  </si>
  <si>
    <t>Fall 23</t>
  </si>
  <si>
    <t>Spr 24</t>
  </si>
  <si>
    <t>Sum 24</t>
  </si>
  <si>
    <t>Fall 24</t>
  </si>
  <si>
    <t>Spr 25</t>
  </si>
  <si>
    <r>
      <t xml:space="preserve">3 - </t>
    </r>
    <r>
      <rPr>
        <b/>
        <sz val="10"/>
        <rFont val="Arial"/>
        <family val="2"/>
      </rPr>
      <t>Graduate Assistants cannot receive additional compensation.  They can work a maximum of 20 hours per week</t>
    </r>
    <r>
      <rPr>
        <sz val="10"/>
        <rFont val="Arial"/>
        <family val="2"/>
      </rPr>
      <t xml:space="preserve"> whether school is in session or not.  Contact</t>
    </r>
  </si>
  <si>
    <t xml:space="preserve">      the Graduate School with questions.</t>
  </si>
  <si>
    <t>5 - Before you travel, get permission to go by filling out the Authorization to Travel Form (found on SharePoint, Forms site) and obtaining the proper signatures.  If you</t>
  </si>
  <si>
    <t>6 - List all of your subcontracts on the subcontract tab of this excel workbook.  The subcontract spreadsheet will sum the first $25,000 from each of your subcontracts</t>
  </si>
  <si>
    <t>8 - Calculate modified direct cost by subtracting tuition, scholarships, stipends, subcontract amounts over $25,000, UNO classified equipment over $1,000 and any</t>
  </si>
  <si>
    <t xml:space="preserve">      Office of Research if you have questions.</t>
  </si>
  <si>
    <t>10 - Each line of cost share must be documented and approved on the routing form.</t>
  </si>
  <si>
    <t xml:space="preserve">        from the sponsor is necessary if changes are made to an awarded participant budget.</t>
  </si>
  <si>
    <r>
      <t xml:space="preserve">4 - </t>
    </r>
    <r>
      <rPr>
        <b/>
        <sz val="10"/>
        <rFont val="Arial"/>
        <family val="2"/>
      </rPr>
      <t>Student workers can work up to 29 hours per week</t>
    </r>
    <r>
      <rPr>
        <sz val="10"/>
        <rFont val="Arial"/>
        <family val="2"/>
      </rPr>
      <t>.  Contact Student Financial Aid with questions.</t>
    </r>
  </si>
  <si>
    <t>Office of Research</t>
  </si>
  <si>
    <r>
      <t xml:space="preserve">Salaried Employees - </t>
    </r>
    <r>
      <rPr>
        <i/>
        <sz val="10"/>
        <rFont val="Arial"/>
        <family val="2"/>
      </rPr>
      <t xml:space="preserve">Regular Pay </t>
    </r>
    <r>
      <rPr>
        <i/>
        <vertAlign val="superscript"/>
        <sz val="10"/>
        <rFont val="Arial"/>
        <family val="2"/>
      </rPr>
      <t xml:space="preserve">1                                </t>
    </r>
    <r>
      <rPr>
        <i/>
        <sz val="10"/>
        <rFont val="Arial"/>
        <family val="2"/>
      </rPr>
      <t>(Ex. Unclassified, PI, Post Docs, Summer)</t>
    </r>
  </si>
  <si>
    <r>
      <t xml:space="preserve">Salaried Employees - </t>
    </r>
    <r>
      <rPr>
        <i/>
        <sz val="10"/>
        <rFont val="Arial"/>
        <family val="2"/>
      </rPr>
      <t>Addt'l Comp 
(Not Summer Salary)</t>
    </r>
    <r>
      <rPr>
        <i/>
        <vertAlign val="superscript"/>
        <sz val="10"/>
        <rFont val="Arial"/>
        <family val="2"/>
      </rPr>
      <t>1</t>
    </r>
  </si>
  <si>
    <r>
      <t xml:space="preserve">Period of Appointment, payroll benefits required </t>
    </r>
    <r>
      <rPr>
        <vertAlign val="superscript"/>
        <sz val="10"/>
        <rFont val="Arial"/>
        <family val="2"/>
      </rPr>
      <t>2</t>
    </r>
  </si>
  <si>
    <r>
      <t xml:space="preserve">Graduate Assistant Stipend </t>
    </r>
    <r>
      <rPr>
        <vertAlign val="superscript"/>
        <sz val="10"/>
        <rFont val="Arial"/>
        <family val="2"/>
      </rPr>
      <t>3</t>
    </r>
  </si>
  <si>
    <r>
      <t>Student Worker (undergrad and grad)</t>
    </r>
    <r>
      <rPr>
        <vertAlign val="superscript"/>
        <sz val="10"/>
        <rFont val="Arial"/>
        <family val="2"/>
      </rPr>
      <t xml:space="preserve"> 4</t>
    </r>
  </si>
  <si>
    <r>
      <t xml:space="preserve">Travel - </t>
    </r>
    <r>
      <rPr>
        <i/>
        <sz val="10"/>
        <rFont val="Arial"/>
        <family val="2"/>
      </rPr>
      <t xml:space="preserve">Domestic </t>
    </r>
    <r>
      <rPr>
        <i/>
        <vertAlign val="superscript"/>
        <sz val="10"/>
        <rFont val="Arial"/>
        <family val="2"/>
      </rPr>
      <t>5</t>
    </r>
  </si>
  <si>
    <r>
      <t xml:space="preserve">Travel - </t>
    </r>
    <r>
      <rPr>
        <i/>
        <sz val="10"/>
        <rFont val="Arial"/>
        <family val="2"/>
      </rPr>
      <t xml:space="preserve">International </t>
    </r>
    <r>
      <rPr>
        <i/>
        <vertAlign val="superscript"/>
        <sz val="10"/>
        <rFont val="Arial"/>
        <family val="2"/>
      </rPr>
      <t>5</t>
    </r>
  </si>
  <si>
    <r>
      <t>Subcontracts $25,000 and under</t>
    </r>
    <r>
      <rPr>
        <vertAlign val="superscript"/>
        <sz val="10"/>
        <rFont val="Arial"/>
        <family val="2"/>
      </rPr>
      <t xml:space="preserve"> 6</t>
    </r>
    <r>
      <rPr>
        <sz val="10"/>
        <rFont val="Arial"/>
        <family val="2"/>
      </rPr>
      <t xml:space="preserve"> </t>
    </r>
  </si>
  <si>
    <r>
      <t xml:space="preserve">Subcontracts over $25,001 </t>
    </r>
    <r>
      <rPr>
        <vertAlign val="superscript"/>
        <sz val="10"/>
        <rFont val="Arial"/>
        <family val="2"/>
      </rPr>
      <t>6</t>
    </r>
  </si>
  <si>
    <r>
      <t xml:space="preserve">Other </t>
    </r>
    <r>
      <rPr>
        <i/>
        <sz val="10"/>
        <rFont val="Arial"/>
        <family val="2"/>
      </rPr>
      <t>(Ex. stipends, registration fees)</t>
    </r>
  </si>
  <si>
    <r>
      <t>Graduate Assistant Tuition</t>
    </r>
    <r>
      <rPr>
        <i/>
        <vertAlign val="subscript"/>
        <sz val="10"/>
        <rFont val="Arial"/>
        <family val="2"/>
      </rPr>
      <t xml:space="preserve"> </t>
    </r>
    <r>
      <rPr>
        <i/>
        <vertAlign val="superscript"/>
        <sz val="10"/>
        <rFont val="Arial"/>
        <family val="2"/>
      </rPr>
      <t>7</t>
    </r>
  </si>
  <si>
    <r>
      <t xml:space="preserve">Modified Direct Cost </t>
    </r>
    <r>
      <rPr>
        <vertAlign val="superscript"/>
        <sz val="10"/>
        <rFont val="Arial"/>
        <family val="2"/>
      </rPr>
      <t>8</t>
    </r>
  </si>
  <si>
    <r>
      <t xml:space="preserve">Facility &amp; Administrative (F&amp;A) Recovery </t>
    </r>
    <r>
      <rPr>
        <vertAlign val="superscript"/>
        <sz val="10"/>
        <rFont val="Arial"/>
        <family val="2"/>
      </rPr>
      <t>9</t>
    </r>
  </si>
  <si>
    <r>
      <t xml:space="preserve">Participant Facility &amp; Administrative (F&amp;A) Recovery </t>
    </r>
    <r>
      <rPr>
        <vertAlign val="superscript"/>
        <sz val="10"/>
        <rFont val="Arial"/>
        <family val="2"/>
      </rPr>
      <t xml:space="preserve">11 </t>
    </r>
    <r>
      <rPr>
        <sz val="10"/>
        <rFont val="Arial"/>
        <family val="2"/>
      </rPr>
      <t>if applicable</t>
    </r>
  </si>
  <si>
    <r>
      <t xml:space="preserve">7 - </t>
    </r>
    <r>
      <rPr>
        <b/>
        <sz val="10"/>
        <rFont val="Arial"/>
        <family val="2"/>
      </rPr>
      <t>Please include a 10% annual increase for tuition.</t>
    </r>
    <r>
      <rPr>
        <sz val="10"/>
        <rFont val="Arial"/>
        <family val="2"/>
      </rPr>
      <t xml:space="preserve"> This increase is included in the Tuition tab figures.</t>
    </r>
  </si>
  <si>
    <t xml:space="preserve">      other unallowable costs from Total Direct Costs.  The formula on the template can be changed if the F&amp;A base needs to be altered.  Please contact the</t>
  </si>
  <si>
    <t>9 - The Board of Regents limits the Facility &amp; Administrative cost to 25% of salary and benefits total.  The difference between this rate and UNO's approved rates (off campus rate</t>
  </si>
  <si>
    <t xml:space="preserve">      of 26% and on campus rate of 46%) can be included in the budget as waived F&amp;A cost and listed as UNO cost share.  The amount is calculated in the </t>
  </si>
  <si>
    <t xml:space="preserve">     spreadsheet above.  For the waived F&amp;A cost amount, the F&amp;A rate should be applied to total direct costs (BoR and UNO cost share), excluding: </t>
  </si>
  <si>
    <t xml:space="preserve">11 - Participant costs:  If your budget includes participant costs it will be assigned a separate speedkey.  Usually the F&amp;A rate is different.  Prior approval </t>
  </si>
  <si>
    <r>
      <t xml:space="preserve">Wage Employees - </t>
    </r>
    <r>
      <rPr>
        <i/>
        <sz val="10"/>
        <rFont val="Arial"/>
        <family val="2"/>
      </rPr>
      <t xml:space="preserve">Regular Pay </t>
    </r>
    <r>
      <rPr>
        <i/>
        <vertAlign val="superscript"/>
        <sz val="10"/>
        <rFont val="Arial"/>
        <family val="2"/>
      </rPr>
      <t xml:space="preserve">1                   
</t>
    </r>
    <r>
      <rPr>
        <i/>
        <sz val="10"/>
        <rFont val="Arial"/>
        <family val="2"/>
      </rPr>
      <t>(Ex. Classified, Secretarial)</t>
    </r>
  </si>
  <si>
    <r>
      <t xml:space="preserve">Salaried Employees - </t>
    </r>
    <r>
      <rPr>
        <i/>
        <sz val="10"/>
        <rFont val="Arial"/>
        <family val="2"/>
      </rPr>
      <t xml:space="preserve">Regular Pay </t>
    </r>
    <r>
      <rPr>
        <i/>
        <vertAlign val="superscript"/>
        <sz val="10"/>
        <rFont val="Arial"/>
        <family val="2"/>
      </rPr>
      <t xml:space="preserve">1                                
</t>
    </r>
    <r>
      <rPr>
        <i/>
        <sz val="10"/>
        <rFont val="Arial"/>
        <family val="2"/>
      </rPr>
      <t>(Ex. Unclassified, PI, Post Docs, Summer)</t>
    </r>
  </si>
  <si>
    <t>UNO Tuition in Grant Budgets - Updated March 2019</t>
  </si>
  <si>
    <t>Sum 25</t>
  </si>
  <si>
    <t>Fall 25</t>
  </si>
  <si>
    <t>Spr 26</t>
  </si>
  <si>
    <t>Graduate Students hired as academic GA's may be hired as student workers or graduate assistants in the summer.</t>
  </si>
  <si>
    <t>Differential fees are not included in GA tuition.</t>
  </si>
  <si>
    <t>Facility &amp; Administrative Cost</t>
  </si>
  <si>
    <t>The University is providing unrecovered F&amp;A costs as a cash match. The negotiated F&amp;A cost rate at UNO is 46% of MTDC.</t>
  </si>
  <si>
    <t>The University is providing unrecovered F&amp;A costs as a cash match. The negotiated indirect cost rate at UNO is 46% of MTDC.</t>
  </si>
  <si>
    <t>1 - Assess payroll benefits on all salaries for UNO employees (FT &amp; PT); transient/intermittent employees have a reduced rate</t>
  </si>
  <si>
    <r>
      <t xml:space="preserve">Please include a 3% cost of living increase on salaries for future payraises.   </t>
    </r>
    <r>
      <rPr>
        <b/>
        <sz val="10"/>
        <color indexed="9"/>
        <rFont val="Arial"/>
        <family val="2"/>
      </rPr>
      <t xml:space="preserve">Please include a 2% increase in payroll benefits for future periods </t>
    </r>
  </si>
  <si>
    <t>1* - Payroll benefits are not assessed on wage or transient/intermittent employee's overtime.</t>
  </si>
  <si>
    <t xml:space="preserve">2 -  Period of Appointment individuals can either be assessed the full payroll benefits rate or just 8.2%.  This determination is made by HR when the individual is </t>
  </si>
  <si>
    <t xml:space="preserve">      named.  If the specific individual is not known at the proposal stage, use the POA with benefits category and assess the full payroll benefits.  </t>
  </si>
  <si>
    <r>
      <t xml:space="preserve">Payroll Benefits </t>
    </r>
    <r>
      <rPr>
        <vertAlign val="superscript"/>
        <sz val="10"/>
        <rFont val="Arial"/>
        <family val="2"/>
      </rPr>
      <t>1</t>
    </r>
  </si>
  <si>
    <r>
      <t xml:space="preserve">Transient/Intermittent Payroll Benefits </t>
    </r>
    <r>
      <rPr>
        <vertAlign val="superscript"/>
        <sz val="8"/>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</si>
</sst>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000\-00\-0000"/>
    <numFmt numFmtId="165" formatCode="&quot;$&quot;#,##0"/>
    <numFmt numFmtId="166" formatCode="0.0%"/>
  </numFmts>
  <fonts count="31" x14ac:knownFonts="1">
    <font>
      <sz val="10"/>
      <name val="Arial"/>
    </font>
    <font>
      <sz val="10"/>
      <name val="Arial"/>
      <family val="2"/>
    </font>
    <font>
      <b/>
      <sz val="10"/>
      <name val="Arial"/>
      <family val="2"/>
    </font>
    <font>
      <sz val="10"/>
      <name val="Arial"/>
      <family val="2"/>
    </font>
    <font>
      <i/>
      <sz val="10"/>
      <name val="Arial"/>
      <family val="2"/>
    </font>
    <font>
      <b/>
      <i/>
      <sz val="10"/>
      <name val="Arial"/>
      <family val="2"/>
    </font>
    <font>
      <vertAlign val="superscript"/>
      <sz val="10"/>
      <name val="Arial"/>
      <family val="2"/>
    </font>
    <font>
      <i/>
      <vertAlign val="superscript"/>
      <sz val="10"/>
      <name val="Arial"/>
      <family val="2"/>
    </font>
    <font>
      <i/>
      <vertAlign val="subscript"/>
      <sz val="10"/>
      <name val="Arial"/>
      <family val="2"/>
    </font>
    <font>
      <b/>
      <sz val="14"/>
      <name val="Arial"/>
      <family val="2"/>
    </font>
    <font>
      <sz val="11"/>
      <name val="Arial"/>
      <family val="2"/>
    </font>
    <font>
      <b/>
      <sz val="11"/>
      <name val="Arial"/>
      <family val="2"/>
    </font>
    <font>
      <b/>
      <vertAlign val="superscript"/>
      <sz val="10"/>
      <name val="Arial"/>
      <family val="2"/>
    </font>
    <font>
      <sz val="10"/>
      <name val="Arial"/>
      <family val="2"/>
    </font>
    <font>
      <b/>
      <sz val="12"/>
      <name val="Arial"/>
      <family val="2"/>
    </font>
    <font>
      <sz val="18"/>
      <name val="Arial"/>
      <family val="2"/>
    </font>
    <font>
      <sz val="8"/>
      <color indexed="81"/>
      <name val="Tahoma"/>
      <family val="2"/>
    </font>
    <font>
      <b/>
      <i/>
      <u/>
      <sz val="18"/>
      <name val="Arial"/>
      <family val="2"/>
    </font>
    <font>
      <b/>
      <sz val="8"/>
      <name val="Arial"/>
      <family val="2"/>
    </font>
    <font>
      <b/>
      <i/>
      <u/>
      <sz val="16"/>
      <name val="Arial"/>
      <family val="2"/>
    </font>
    <font>
      <b/>
      <sz val="16"/>
      <name val="Arial"/>
      <family val="2"/>
    </font>
    <font>
      <vertAlign val="superscript"/>
      <sz val="8"/>
      <name val="Arial"/>
      <family val="2"/>
    </font>
    <font>
      <u/>
      <sz val="10"/>
      <name val="Arial"/>
      <family val="2"/>
    </font>
    <font>
      <sz val="10"/>
      <color indexed="8"/>
      <name val="Arial"/>
      <family val="2"/>
    </font>
    <font>
      <b/>
      <sz val="10"/>
      <color indexed="8"/>
      <name val="Arial"/>
      <family val="2"/>
    </font>
    <font>
      <sz val="10"/>
      <name val="Arial"/>
      <family val="2"/>
    </font>
    <font>
      <b/>
      <sz val="10"/>
      <color indexed="9"/>
      <name val="Arial"/>
      <family val="2"/>
    </font>
    <font>
      <sz val="10"/>
      <name val="Arial"/>
      <family val="2"/>
    </font>
    <font>
      <sz val="10"/>
      <color theme="0"/>
      <name val="Arial"/>
      <family val="2"/>
    </font>
    <font>
      <sz val="11"/>
      <color theme="0"/>
      <name val="Arial"/>
      <family val="2"/>
    </font>
    <font>
      <sz val="9"/>
      <color indexed="81"/>
      <name val="Tahoma"/>
      <family val="2"/>
    </font>
  </fonts>
  <fills count="24">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lightDown"/>
    </fill>
    <fill>
      <patternFill patternType="lightDown">
        <fgColor theme="0"/>
      </patternFill>
    </fill>
    <fill>
      <patternFill patternType="lightDown">
        <fgColor theme="0" tint="-0.24994659260841701"/>
        <bgColor indexed="65"/>
      </patternFill>
    </fill>
    <fill>
      <patternFill patternType="solid">
        <fgColor rgb="FF73F62A"/>
        <bgColor indexed="64"/>
      </patternFill>
    </fill>
    <fill>
      <patternFill patternType="lightDown">
        <fgColor theme="0" tint="-0.24994659260841701"/>
        <bgColor indexed="9"/>
      </patternFill>
    </fill>
    <fill>
      <patternFill patternType="solid">
        <fgColor rgb="FF66FF33"/>
        <bgColor indexed="64"/>
      </patternFill>
    </fill>
    <fill>
      <patternFill patternType="lightDown">
        <fgColor theme="0" tint="-0.14996795556505021"/>
        <bgColor indexed="65"/>
      </patternFill>
    </fill>
    <fill>
      <patternFill patternType="lightDown">
        <fgColor theme="0" tint="-0.14996795556505021"/>
        <bgColor indexed="9"/>
      </patternFill>
    </fill>
    <fill>
      <patternFill patternType="solid">
        <fgColor indexed="22"/>
        <bgColor theme="0"/>
      </patternFill>
    </fill>
    <fill>
      <patternFill patternType="lightDown">
        <fgColor theme="0" tint="-0.24994659260841701"/>
        <bgColor theme="0"/>
      </patternFill>
    </fill>
    <fill>
      <patternFill patternType="solid">
        <fgColor theme="3" tint="0.79998168889431442"/>
        <bgColor indexed="64"/>
      </patternFill>
    </fill>
    <fill>
      <patternFill patternType="solid">
        <fgColor rgb="FF73F830"/>
        <bgColor theme="0" tint="-0.24994659260841701"/>
      </patternFill>
    </fill>
    <fill>
      <patternFill patternType="solid">
        <fgColor theme="0" tint="-0.149967955565050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lightDown">
        <bgColor theme="9" tint="0.79998168889431442"/>
      </patternFill>
    </fill>
    <fill>
      <patternFill patternType="solid">
        <fgColor theme="6" tint="-0.249977111117893"/>
        <bgColor indexed="64"/>
      </patternFill>
    </fill>
    <fill>
      <patternFill patternType="solid">
        <fgColor theme="5" tint="0.39997558519241921"/>
        <bgColor indexed="64"/>
      </patternFill>
    </fill>
    <fill>
      <patternFill patternType="solid">
        <fgColor theme="6" tint="0.59999389629810485"/>
        <bgColor indexed="64"/>
      </patternFill>
    </fill>
  </fills>
  <borders count="3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style="thin">
        <color indexed="64"/>
      </left>
      <right/>
      <top style="thin">
        <color indexed="64"/>
      </top>
      <bottom/>
      <diagonal/>
    </border>
    <border>
      <left/>
      <right/>
      <top style="hair">
        <color indexed="64"/>
      </top>
      <bottom/>
      <diagonal/>
    </border>
    <border>
      <left/>
      <right/>
      <top/>
      <bottom style="hair">
        <color indexed="8"/>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20">
    <xf numFmtId="0" fontId="0" fillId="0" borderId="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0" fontId="3" fillId="0" borderId="0"/>
    <xf numFmtId="0" fontId="1" fillId="0" borderId="0"/>
    <xf numFmtId="0" fontId="1" fillId="0" borderId="0"/>
    <xf numFmtId="9" fontId="1"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60">
    <xf numFmtId="0" fontId="0" fillId="0" borderId="0" xfId="0"/>
    <xf numFmtId="9" fontId="0" fillId="0" borderId="0" xfId="0" applyNumberFormat="1"/>
    <xf numFmtId="43" fontId="0" fillId="0" borderId="0" xfId="0" applyNumberFormat="1"/>
    <xf numFmtId="49" fontId="0" fillId="0" borderId="0" xfId="0" applyNumberFormat="1"/>
    <xf numFmtId="0" fontId="2" fillId="0" borderId="0" xfId="0" applyFont="1" applyBorder="1" applyAlignment="1">
      <alignment horizontal="right"/>
    </xf>
    <xf numFmtId="0" fontId="3" fillId="0" borderId="0" xfId="0" applyFont="1" applyBorder="1"/>
    <xf numFmtId="0" fontId="2" fillId="0" borderId="0" xfId="0" applyFont="1" applyBorder="1"/>
    <xf numFmtId="0" fontId="3" fillId="0" borderId="0" xfId="0" applyFont="1" applyFill="1" applyBorder="1"/>
    <xf numFmtId="0" fontId="3" fillId="0" borderId="0" xfId="0" applyFont="1" applyBorder="1" applyProtection="1">
      <protection locked="0"/>
    </xf>
    <xf numFmtId="44" fontId="3" fillId="0" borderId="0" xfId="6" applyFont="1" applyBorder="1"/>
    <xf numFmtId="44" fontId="3" fillId="0" borderId="0" xfId="6" applyNumberFormat="1" applyFont="1" applyBorder="1"/>
    <xf numFmtId="44" fontId="3" fillId="0" borderId="0" xfId="6" applyFont="1" applyFill="1" applyBorder="1"/>
    <xf numFmtId="44" fontId="3" fillId="0" borderId="0" xfId="6" applyNumberFormat="1" applyFont="1" applyFill="1" applyBorder="1"/>
    <xf numFmtId="0" fontId="2" fillId="0" borderId="0" xfId="0" applyFont="1" applyFill="1" applyBorder="1"/>
    <xf numFmtId="44" fontId="2" fillId="0" borderId="0" xfId="6" applyFont="1" applyFill="1" applyBorder="1"/>
    <xf numFmtId="43" fontId="3" fillId="0" borderId="0" xfId="1" applyFont="1" applyFill="1" applyBorder="1" applyAlignment="1" applyProtection="1">
      <alignment horizontal="right"/>
      <protection locked="0"/>
    </xf>
    <xf numFmtId="0" fontId="3" fillId="0" borderId="0" xfId="0" applyFont="1" applyFill="1" applyBorder="1" applyProtection="1">
      <protection locked="0"/>
    </xf>
    <xf numFmtId="0" fontId="5" fillId="0" borderId="0" xfId="0" applyFont="1" applyBorder="1"/>
    <xf numFmtId="0" fontId="3" fillId="0" borderId="0" xfId="0" applyFont="1" applyFill="1" applyBorder="1" applyAlignment="1"/>
    <xf numFmtId="0" fontId="3" fillId="0" borderId="0" xfId="6" applyNumberFormat="1" applyFont="1" applyBorder="1"/>
    <xf numFmtId="0" fontId="3" fillId="0" borderId="0" xfId="6" applyNumberFormat="1" applyFont="1" applyFill="1" applyBorder="1"/>
    <xf numFmtId="0" fontId="3" fillId="0" borderId="0" xfId="0" applyNumberFormat="1" applyFont="1" applyFill="1" applyBorder="1"/>
    <xf numFmtId="0" fontId="2" fillId="0" borderId="0" xfId="0" applyNumberFormat="1" applyFont="1" applyFill="1" applyBorder="1"/>
    <xf numFmtId="0" fontId="3" fillId="0" borderId="0" xfId="0" applyNumberFormat="1" applyFont="1" applyBorder="1"/>
    <xf numFmtId="0" fontId="3" fillId="0" borderId="0" xfId="0" applyNumberFormat="1" applyFont="1" applyFill="1" applyBorder="1" applyAlignment="1"/>
    <xf numFmtId="0" fontId="3" fillId="0" borderId="0" xfId="0" applyFont="1" applyBorder="1" applyAlignment="1">
      <alignment vertical="top"/>
    </xf>
    <xf numFmtId="0" fontId="2" fillId="0" borderId="1" xfId="0" applyFont="1" applyBorder="1" applyAlignment="1">
      <alignment horizontal="center"/>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3" xfId="0" applyNumberFormat="1" applyFont="1" applyBorder="1" applyAlignment="1">
      <alignment horizontal="center" vertical="top"/>
    </xf>
    <xf numFmtId="0" fontId="3" fillId="0" borderId="3" xfId="0" applyNumberFormat="1" applyFont="1" applyFill="1" applyBorder="1" applyProtection="1">
      <protection locked="0"/>
    </xf>
    <xf numFmtId="164" fontId="3" fillId="0" borderId="3" xfId="0" applyNumberFormat="1" applyFont="1" applyFill="1" applyBorder="1" applyAlignment="1" applyProtection="1">
      <alignment horizontal="center"/>
      <protection locked="0"/>
    </xf>
    <xf numFmtId="0" fontId="3" fillId="0" borderId="3" xfId="6" applyNumberFormat="1" applyFont="1" applyFill="1" applyBorder="1" applyProtection="1">
      <protection locked="0"/>
    </xf>
    <xf numFmtId="0" fontId="3" fillId="0" borderId="3" xfId="0" applyFont="1" applyBorder="1" applyProtection="1">
      <protection locked="0"/>
    </xf>
    <xf numFmtId="0" fontId="2" fillId="0" borderId="4" xfId="0" applyFont="1" applyBorder="1"/>
    <xf numFmtId="0" fontId="2" fillId="0" borderId="5" xfId="0" applyFont="1" applyBorder="1"/>
    <xf numFmtId="43" fontId="3" fillId="2" borderId="3" xfId="6" applyNumberFormat="1" applyFont="1" applyFill="1" applyBorder="1" applyProtection="1">
      <protection locked="0"/>
    </xf>
    <xf numFmtId="0" fontId="3" fillId="2" borderId="3" xfId="6" applyNumberFormat="1" applyFont="1" applyFill="1" applyBorder="1" applyProtection="1">
      <protection locked="0"/>
    </xf>
    <xf numFmtId="164" fontId="3" fillId="2" borderId="3" xfId="0" applyNumberFormat="1" applyFont="1" applyFill="1" applyBorder="1" applyAlignment="1" applyProtection="1">
      <alignment horizontal="center"/>
      <protection locked="0"/>
    </xf>
    <xf numFmtId="0" fontId="3" fillId="0" borderId="1" xfId="0" applyNumberFormat="1" applyFont="1" applyFill="1" applyBorder="1" applyProtection="1">
      <protection locked="0"/>
    </xf>
    <xf numFmtId="164" fontId="3" fillId="0" borderId="1" xfId="0" applyNumberFormat="1" applyFont="1" applyFill="1" applyBorder="1" applyAlignment="1" applyProtection="1">
      <alignment horizontal="center"/>
      <protection locked="0"/>
    </xf>
    <xf numFmtId="164" fontId="3" fillId="0" borderId="2" xfId="0" applyNumberFormat="1" applyFont="1" applyFill="1" applyBorder="1" applyAlignment="1" applyProtection="1">
      <alignment horizontal="center"/>
      <protection locked="0"/>
    </xf>
    <xf numFmtId="0" fontId="3" fillId="0" borderId="1" xfId="6" applyNumberFormat="1" applyFont="1" applyFill="1" applyBorder="1" applyProtection="1">
      <protection locked="0"/>
    </xf>
    <xf numFmtId="0" fontId="3" fillId="0" borderId="2" xfId="6" applyNumberFormat="1" applyFont="1" applyFill="1" applyBorder="1" applyProtection="1">
      <protection locked="0"/>
    </xf>
    <xf numFmtId="0" fontId="9" fillId="0" borderId="0" xfId="0" applyFont="1" applyBorder="1"/>
    <xf numFmtId="44" fontId="2" fillId="0" borderId="0" xfId="0" applyNumberFormat="1" applyFont="1" applyBorder="1"/>
    <xf numFmtId="0" fontId="2" fillId="0" borderId="0" xfId="6" applyNumberFormat="1" applyFont="1" applyFill="1" applyBorder="1"/>
    <xf numFmtId="44" fontId="2" fillId="0" borderId="0" xfId="0" applyNumberFormat="1" applyFont="1" applyFill="1" applyBorder="1"/>
    <xf numFmtId="4" fontId="10" fillId="3" borderId="3" xfId="1" applyNumberFormat="1" applyFont="1" applyFill="1" applyBorder="1" applyProtection="1">
      <protection locked="0"/>
    </xf>
    <xf numFmtId="4" fontId="3" fillId="0" borderId="3" xfId="6" applyNumberFormat="1" applyFont="1" applyFill="1" applyBorder="1" applyProtection="1">
      <protection locked="0"/>
    </xf>
    <xf numFmtId="4" fontId="3" fillId="0" borderId="0" xfId="0" applyNumberFormat="1" applyFont="1" applyBorder="1"/>
    <xf numFmtId="0" fontId="2" fillId="2" borderId="1" xfId="0" applyFont="1" applyFill="1" applyBorder="1" applyAlignment="1">
      <alignment horizontal="center"/>
    </xf>
    <xf numFmtId="0" fontId="2" fillId="2" borderId="9" xfId="0" applyFont="1" applyFill="1" applyBorder="1" applyAlignment="1">
      <alignment horizontal="center" vertical="top"/>
    </xf>
    <xf numFmtId="4" fontId="3" fillId="2" borderId="9" xfId="0" applyNumberFormat="1" applyFont="1" applyFill="1" applyBorder="1"/>
    <xf numFmtId="4" fontId="3" fillId="2" borderId="2" xfId="6" applyNumberFormat="1" applyFont="1" applyFill="1" applyBorder="1" applyProtection="1">
      <protection locked="0"/>
    </xf>
    <xf numFmtId="44" fontId="11" fillId="0" borderId="3" xfId="6" applyFont="1" applyFill="1" applyBorder="1"/>
    <xf numFmtId="0" fontId="11" fillId="0" borderId="3" xfId="6" applyNumberFormat="1" applyFont="1" applyFill="1" applyBorder="1"/>
    <xf numFmtId="44" fontId="11" fillId="0" borderId="3" xfId="0" applyNumberFormat="1" applyFont="1" applyFill="1" applyBorder="1"/>
    <xf numFmtId="0" fontId="0" fillId="0" borderId="0" xfId="0" applyAlignment="1">
      <alignment horizontal="left"/>
    </xf>
    <xf numFmtId="0" fontId="3" fillId="3" borderId="3" xfId="6" applyNumberFormat="1" applyFont="1" applyFill="1" applyBorder="1" applyProtection="1">
      <protection locked="0"/>
    </xf>
    <xf numFmtId="164" fontId="3" fillId="3" borderId="3" xfId="0" applyNumberFormat="1" applyFont="1" applyFill="1" applyBorder="1" applyAlignment="1" applyProtection="1">
      <alignment horizontal="center"/>
      <protection locked="0"/>
    </xf>
    <xf numFmtId="43" fontId="3" fillId="5" borderId="0" xfId="1" applyFont="1" applyFill="1" applyBorder="1" applyAlignment="1" applyProtection="1">
      <alignment horizontal="right" vertical="top"/>
      <protection locked="0"/>
    </xf>
    <xf numFmtId="0" fontId="3" fillId="6" borderId="3" xfId="0" applyFont="1" applyFill="1" applyBorder="1" applyProtection="1"/>
    <xf numFmtId="0" fontId="14" fillId="0" borderId="0" xfId="0" applyFont="1" applyBorder="1"/>
    <xf numFmtId="0" fontId="3" fillId="0" borderId="0" xfId="0" applyFont="1" applyAlignment="1">
      <alignment horizontal="left"/>
    </xf>
    <xf numFmtId="0" fontId="3" fillId="0" borderId="0" xfId="0" applyFont="1" applyAlignment="1">
      <alignment horizontal="left" vertical="top" wrapText="1"/>
    </xf>
    <xf numFmtId="0" fontId="0" fillId="0" borderId="0" xfId="0" applyAlignment="1">
      <alignment horizontal="left" vertical="top" wrapText="1"/>
    </xf>
    <xf numFmtId="4" fontId="10" fillId="6" borderId="3" xfId="0" applyNumberFormat="1" applyFont="1" applyFill="1" applyBorder="1"/>
    <xf numFmtId="4" fontId="3" fillId="6" borderId="2" xfId="0" applyNumberFormat="1" applyFont="1" applyFill="1" applyBorder="1"/>
    <xf numFmtId="44" fontId="11" fillId="6" borderId="3" xfId="6" applyFont="1" applyFill="1" applyBorder="1"/>
    <xf numFmtId="9" fontId="3" fillId="7" borderId="3" xfId="0" quotePrefix="1" applyNumberFormat="1" applyFont="1" applyFill="1" applyBorder="1" applyAlignment="1" applyProtection="1">
      <alignment horizontal="left"/>
      <protection locked="0"/>
    </xf>
    <xf numFmtId="4" fontId="3" fillId="6" borderId="3" xfId="0" applyNumberFormat="1" applyFont="1" applyFill="1" applyBorder="1" applyProtection="1"/>
    <xf numFmtId="4" fontId="3" fillId="6" borderId="4" xfId="1" applyNumberFormat="1" applyFont="1" applyFill="1" applyBorder="1" applyAlignment="1" applyProtection="1">
      <alignment horizontal="right" vertical="top"/>
    </xf>
    <xf numFmtId="4" fontId="3" fillId="6" borderId="3" xfId="0" applyNumberFormat="1" applyFont="1" applyFill="1" applyBorder="1" applyAlignment="1" applyProtection="1">
      <alignment vertical="top"/>
    </xf>
    <xf numFmtId="0" fontId="2" fillId="5" borderId="3" xfId="0" applyFont="1" applyFill="1" applyBorder="1" applyAlignment="1" applyProtection="1">
      <alignment horizontal="center" wrapText="1"/>
    </xf>
    <xf numFmtId="0" fontId="3" fillId="0" borderId="11" xfId="0" applyFont="1" applyFill="1" applyBorder="1" applyAlignment="1">
      <alignment horizontal="left" vertical="center"/>
    </xf>
    <xf numFmtId="0" fontId="3" fillId="0" borderId="12" xfId="0" applyFont="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 fillId="0" borderId="14" xfId="0" applyFont="1" applyFill="1" applyBorder="1" applyAlignment="1">
      <alignment horizontal="lef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2" fillId="0" borderId="14" xfId="0" applyFont="1" applyFill="1" applyBorder="1" applyAlignment="1">
      <alignment horizontal="left" vertical="center"/>
    </xf>
    <xf numFmtId="0" fontId="2" fillId="0" borderId="21" xfId="0" applyFont="1" applyFill="1" applyBorder="1" applyAlignment="1">
      <alignment horizontal="left" vertical="center"/>
    </xf>
    <xf numFmtId="0" fontId="3" fillId="0" borderId="4" xfId="0" applyFont="1" applyBorder="1" applyProtection="1"/>
    <xf numFmtId="4" fontId="10" fillId="8" borderId="3" xfId="1" applyNumberFormat="1" applyFont="1" applyFill="1" applyBorder="1" applyProtection="1"/>
    <xf numFmtId="4" fontId="3" fillId="2" borderId="9" xfId="0" applyNumberFormat="1" applyFont="1" applyFill="1" applyBorder="1" applyProtection="1"/>
    <xf numFmtId="0" fontId="3" fillId="0" borderId="3" xfId="7" applyNumberFormat="1" applyFont="1" applyFill="1" applyBorder="1" applyProtection="1">
      <protection locked="0"/>
    </xf>
    <xf numFmtId="9" fontId="3" fillId="9" borderId="3" xfId="0" quotePrefix="1" applyNumberFormat="1" applyFont="1" applyFill="1" applyBorder="1" applyAlignment="1" applyProtection="1">
      <alignment horizontal="left"/>
      <protection locked="0"/>
    </xf>
    <xf numFmtId="0" fontId="3" fillId="0" borderId="0" xfId="0" applyNumberFormat="1" applyFont="1" applyFill="1" applyBorder="1" applyProtection="1">
      <protection locked="0"/>
    </xf>
    <xf numFmtId="0" fontId="2" fillId="0" borderId="0" xfId="0" applyFont="1" applyFill="1" applyBorder="1" applyProtection="1">
      <protection locked="0"/>
    </xf>
    <xf numFmtId="0" fontId="3" fillId="0" borderId="0" xfId="0" applyFont="1" applyProtection="1">
      <protection locked="0"/>
    </xf>
    <xf numFmtId="0" fontId="3" fillId="0" borderId="0" xfId="0" applyFont="1" applyFill="1" applyBorder="1" applyAlignment="1" applyProtection="1">
      <protection locked="0"/>
    </xf>
    <xf numFmtId="0" fontId="3" fillId="0" borderId="0" xfId="0" applyNumberFormat="1" applyFont="1" applyBorder="1" applyProtection="1">
      <protection locked="0"/>
    </xf>
    <xf numFmtId="0" fontId="9" fillId="0" borderId="0" xfId="0" applyFont="1" applyBorder="1" applyProtection="1"/>
    <xf numFmtId="0" fontId="3" fillId="0" borderId="0" xfId="0" applyFont="1" applyBorder="1" applyProtection="1"/>
    <xf numFmtId="0" fontId="3" fillId="0" borderId="0" xfId="0" applyNumberFormat="1" applyFont="1" applyBorder="1" applyProtection="1"/>
    <xf numFmtId="0" fontId="14" fillId="0" borderId="0" xfId="0" applyFont="1" applyBorder="1" applyProtection="1"/>
    <xf numFmtId="0" fontId="2" fillId="0" borderId="0" xfId="0" applyFont="1" applyBorder="1" applyProtection="1"/>
    <xf numFmtId="0" fontId="2" fillId="0" borderId="0" xfId="0" applyFont="1" applyBorder="1" applyAlignment="1" applyProtection="1">
      <alignment horizontal="right"/>
    </xf>
    <xf numFmtId="0" fontId="3" fillId="0" borderId="0" xfId="0" applyFont="1" applyFill="1" applyBorder="1" applyAlignment="1" applyProtection="1"/>
    <xf numFmtId="0" fontId="3" fillId="0" borderId="0" xfId="0" applyNumberFormat="1" applyFont="1" applyFill="1" applyBorder="1" applyAlignment="1" applyProtection="1"/>
    <xf numFmtId="0" fontId="5" fillId="0" borderId="0" xfId="0" applyFont="1" applyBorder="1" applyProtection="1"/>
    <xf numFmtId="0" fontId="2" fillId="0" borderId="1" xfId="0" applyFont="1" applyBorder="1" applyAlignment="1" applyProtection="1">
      <alignment horizontal="center"/>
    </xf>
    <xf numFmtId="0" fontId="2" fillId="2" borderId="1" xfId="0" applyFont="1" applyFill="1" applyBorder="1" applyAlignment="1" applyProtection="1">
      <alignment horizontal="center"/>
    </xf>
    <xf numFmtId="0" fontId="2" fillId="0" borderId="3" xfId="0" applyNumberFormat="1" applyFont="1" applyBorder="1" applyAlignment="1" applyProtection="1">
      <alignment horizontal="center"/>
    </xf>
    <xf numFmtId="0" fontId="3" fillId="0" borderId="0" xfId="0" applyFont="1" applyBorder="1" applyAlignment="1" applyProtection="1">
      <alignment vertical="top"/>
    </xf>
    <xf numFmtId="0" fontId="2" fillId="0" borderId="2" xfId="0" applyFont="1" applyBorder="1" applyAlignment="1" applyProtection="1">
      <alignment horizontal="center" vertical="top"/>
    </xf>
    <xf numFmtId="0" fontId="2" fillId="2" borderId="9" xfId="0" applyFont="1" applyFill="1" applyBorder="1" applyAlignment="1" applyProtection="1">
      <alignment horizontal="center" vertical="top"/>
    </xf>
    <xf numFmtId="0" fontId="2" fillId="0" borderId="3" xfId="0" applyFont="1" applyBorder="1" applyAlignment="1" applyProtection="1">
      <alignment horizontal="center" vertical="top"/>
    </xf>
    <xf numFmtId="0" fontId="2" fillId="0" borderId="3" xfId="0" applyNumberFormat="1" applyFont="1" applyBorder="1" applyAlignment="1" applyProtection="1">
      <alignment horizontal="center" vertical="top"/>
    </xf>
    <xf numFmtId="0" fontId="3" fillId="0" borderId="22" xfId="0" applyFont="1" applyBorder="1" applyProtection="1"/>
    <xf numFmtId="4" fontId="3" fillId="10" borderId="1" xfId="0" applyNumberFormat="1" applyFont="1" applyFill="1" applyBorder="1" applyProtection="1"/>
    <xf numFmtId="0" fontId="3" fillId="10" borderId="1" xfId="0" applyNumberFormat="1" applyFont="1" applyFill="1" applyBorder="1" applyProtection="1"/>
    <xf numFmtId="164" fontId="3" fillId="10" borderId="1" xfId="0" applyNumberFormat="1" applyFont="1" applyFill="1" applyBorder="1" applyAlignment="1" applyProtection="1">
      <alignment horizontal="center"/>
    </xf>
    <xf numFmtId="164" fontId="3" fillId="10" borderId="2" xfId="0" applyNumberFormat="1" applyFont="1" applyFill="1" applyBorder="1" applyAlignment="1" applyProtection="1">
      <alignment horizontal="center"/>
    </xf>
    <xf numFmtId="0" fontId="3" fillId="10" borderId="3" xfId="0" applyNumberFormat="1" applyFont="1" applyFill="1" applyBorder="1" applyProtection="1"/>
    <xf numFmtId="164" fontId="3" fillId="10" borderId="3" xfId="0" applyNumberFormat="1" applyFont="1" applyFill="1" applyBorder="1" applyAlignment="1" applyProtection="1">
      <alignment horizontal="center"/>
    </xf>
    <xf numFmtId="0" fontId="3" fillId="10" borderId="1" xfId="6" applyNumberFormat="1" applyFont="1" applyFill="1" applyBorder="1" applyProtection="1"/>
    <xf numFmtId="0" fontId="3" fillId="10" borderId="2" xfId="6" applyNumberFormat="1" applyFont="1" applyFill="1" applyBorder="1" applyProtection="1"/>
    <xf numFmtId="0" fontId="3" fillId="10" borderId="3" xfId="6" applyNumberFormat="1" applyFont="1" applyFill="1" applyBorder="1" applyProtection="1"/>
    <xf numFmtId="0" fontId="2" fillId="0" borderId="4" xfId="0" applyFont="1" applyBorder="1" applyAlignment="1" applyProtection="1">
      <alignment horizontal="right"/>
    </xf>
    <xf numFmtId="4" fontId="10" fillId="2" borderId="9" xfId="0" applyNumberFormat="1" applyFont="1" applyFill="1" applyBorder="1" applyProtection="1"/>
    <xf numFmtId="0" fontId="10" fillId="2" borderId="3" xfId="6" applyNumberFormat="1" applyFont="1" applyFill="1" applyBorder="1" applyProtection="1"/>
    <xf numFmtId="164" fontId="3" fillId="2" borderId="3" xfId="0" applyNumberFormat="1" applyFont="1" applyFill="1" applyBorder="1" applyAlignment="1" applyProtection="1">
      <alignment horizontal="center"/>
    </xf>
    <xf numFmtId="4" fontId="3" fillId="10" borderId="1" xfId="0" applyNumberFormat="1" applyFont="1" applyFill="1" applyBorder="1" applyAlignment="1" applyProtection="1">
      <alignment vertical="top"/>
    </xf>
    <xf numFmtId="0" fontId="3" fillId="2" borderId="3" xfId="6" applyNumberFormat="1" applyFont="1" applyFill="1" applyBorder="1" applyProtection="1"/>
    <xf numFmtId="0" fontId="3" fillId="11" borderId="3" xfId="6" applyNumberFormat="1" applyFont="1" applyFill="1" applyBorder="1" applyProtection="1"/>
    <xf numFmtId="164" fontId="3" fillId="11" borderId="3" xfId="0" applyNumberFormat="1" applyFont="1" applyFill="1" applyBorder="1" applyAlignment="1" applyProtection="1">
      <alignment horizontal="center"/>
    </xf>
    <xf numFmtId="4" fontId="3" fillId="2" borderId="2" xfId="6" applyNumberFormat="1" applyFont="1" applyFill="1" applyBorder="1" applyProtection="1"/>
    <xf numFmtId="4" fontId="3" fillId="10" borderId="3" xfId="0" applyNumberFormat="1" applyFont="1" applyFill="1" applyBorder="1" applyAlignment="1" applyProtection="1">
      <alignment vertical="top"/>
    </xf>
    <xf numFmtId="4" fontId="3" fillId="0" borderId="0" xfId="0" applyNumberFormat="1" applyFont="1" applyBorder="1" applyProtection="1"/>
    <xf numFmtId="43" fontId="3" fillId="2" borderId="3" xfId="6" applyNumberFormat="1" applyFont="1" applyFill="1" applyBorder="1" applyProtection="1"/>
    <xf numFmtId="0" fontId="2" fillId="0" borderId="4" xfId="0" applyFont="1" applyBorder="1" applyProtection="1"/>
    <xf numFmtId="0" fontId="2" fillId="0" borderId="5" xfId="0" applyFont="1" applyBorder="1" applyProtection="1"/>
    <xf numFmtId="44" fontId="11" fillId="6" borderId="3" xfId="6" applyFont="1" applyFill="1" applyBorder="1" applyProtection="1"/>
    <xf numFmtId="44" fontId="11" fillId="0" borderId="3" xfId="6" applyFont="1" applyFill="1" applyBorder="1" applyProtection="1"/>
    <xf numFmtId="0" fontId="11" fillId="0" borderId="3" xfId="6" applyNumberFormat="1" applyFont="1" applyFill="1" applyBorder="1" applyProtection="1"/>
    <xf numFmtId="44" fontId="11" fillId="0" borderId="3" xfId="0" applyNumberFormat="1" applyFont="1" applyFill="1" applyBorder="1" applyProtection="1"/>
    <xf numFmtId="44" fontId="2" fillId="0" borderId="0" xfId="6" applyFont="1" applyFill="1" applyBorder="1" applyProtection="1"/>
    <xf numFmtId="44" fontId="2" fillId="0" borderId="0" xfId="0" applyNumberFormat="1" applyFont="1" applyBorder="1" applyProtection="1"/>
    <xf numFmtId="0" fontId="2" fillId="0" borderId="0" xfId="6" applyNumberFormat="1" applyFont="1" applyFill="1" applyBorder="1" applyProtection="1"/>
    <xf numFmtId="44" fontId="2" fillId="0" borderId="0" xfId="0" applyNumberFormat="1" applyFont="1" applyFill="1" applyBorder="1" applyProtection="1"/>
    <xf numFmtId="0" fontId="3" fillId="0" borderId="0" xfId="0" applyFont="1" applyFill="1" applyBorder="1" applyProtection="1"/>
    <xf numFmtId="0" fontId="3" fillId="0" borderId="0" xfId="0" applyFont="1" applyProtection="1"/>
    <xf numFmtId="44" fontId="3" fillId="0" borderId="0" xfId="6" applyNumberFormat="1" applyFont="1" applyFill="1" applyBorder="1" applyProtection="1"/>
    <xf numFmtId="0" fontId="3" fillId="0" borderId="0" xfId="6" applyNumberFormat="1" applyFont="1" applyFill="1" applyBorder="1" applyProtection="1"/>
    <xf numFmtId="44" fontId="3" fillId="0" borderId="0" xfId="6" applyNumberFormat="1" applyFont="1" applyBorder="1" applyProtection="1"/>
    <xf numFmtId="0" fontId="3" fillId="0" borderId="0" xfId="6" applyNumberFormat="1" applyFont="1" applyBorder="1" applyProtection="1"/>
    <xf numFmtId="44" fontId="3" fillId="0" borderId="0" xfId="6" applyFont="1" applyBorder="1" applyProtection="1"/>
    <xf numFmtId="0" fontId="9" fillId="0" borderId="0" xfId="0" applyFont="1" applyBorder="1" applyProtection="1">
      <protection locked="0"/>
    </xf>
    <xf numFmtId="4" fontId="10" fillId="6" borderId="3" xfId="0" applyNumberFormat="1" applyFont="1" applyFill="1" applyBorder="1" applyProtection="1"/>
    <xf numFmtId="4" fontId="3" fillId="6" borderId="2" xfId="0" applyNumberFormat="1" applyFont="1" applyFill="1" applyBorder="1" applyProtection="1"/>
    <xf numFmtId="4" fontId="3" fillId="6" borderId="3" xfId="6" applyNumberFormat="1" applyFont="1" applyFill="1" applyBorder="1" applyProtection="1"/>
    <xf numFmtId="0" fontId="3" fillId="6" borderId="3" xfId="0" applyFont="1" applyFill="1" applyBorder="1" applyProtection="1">
      <protection locked="0"/>
    </xf>
    <xf numFmtId="0" fontId="14" fillId="0" borderId="0" xfId="0" applyFont="1" applyBorder="1" applyProtection="1">
      <protection locked="0"/>
    </xf>
    <xf numFmtId="0" fontId="2" fillId="0" borderId="0" xfId="0" applyFont="1" applyBorder="1" applyProtection="1">
      <protection locked="0"/>
    </xf>
    <xf numFmtId="0" fontId="2" fillId="0" borderId="0" xfId="0" applyFont="1" applyBorder="1" applyAlignment="1" applyProtection="1">
      <alignment horizontal="right"/>
      <protection locked="0"/>
    </xf>
    <xf numFmtId="0" fontId="3" fillId="0" borderId="0" xfId="0" applyNumberFormat="1" applyFont="1" applyFill="1" applyBorder="1" applyAlignment="1" applyProtection="1">
      <protection locked="0"/>
    </xf>
    <xf numFmtId="0" fontId="5" fillId="0" borderId="0" xfId="0" applyFont="1" applyBorder="1" applyProtection="1">
      <protection locked="0"/>
    </xf>
    <xf numFmtId="0" fontId="2" fillId="0" borderId="1" xfId="0" applyFont="1" applyBorder="1" applyAlignment="1" applyProtection="1">
      <alignment horizontal="center"/>
      <protection locked="0"/>
    </xf>
    <xf numFmtId="0" fontId="2" fillId="2" borderId="1" xfId="0" applyFont="1" applyFill="1" applyBorder="1" applyAlignment="1" applyProtection="1">
      <alignment horizontal="center"/>
      <protection locked="0"/>
    </xf>
    <xf numFmtId="0" fontId="2" fillId="0" borderId="3" xfId="0" applyNumberFormat="1" applyFont="1" applyBorder="1" applyAlignment="1" applyProtection="1">
      <alignment horizontal="center"/>
      <protection locked="0"/>
    </xf>
    <xf numFmtId="0" fontId="3" fillId="0" borderId="0" xfId="0" applyFont="1" applyBorder="1" applyAlignment="1" applyProtection="1">
      <alignment vertical="top"/>
      <protection locked="0"/>
    </xf>
    <xf numFmtId="0" fontId="2" fillId="0" borderId="2" xfId="0" applyFont="1" applyBorder="1" applyAlignment="1" applyProtection="1">
      <alignment horizontal="center" vertical="top"/>
      <protection locked="0"/>
    </xf>
    <xf numFmtId="0" fontId="2" fillId="2" borderId="9" xfId="0" applyFont="1" applyFill="1" applyBorder="1" applyAlignment="1" applyProtection="1">
      <alignment horizontal="center" vertical="top"/>
      <protection locked="0"/>
    </xf>
    <xf numFmtId="0" fontId="2" fillId="0" borderId="3" xfId="0" applyFont="1" applyBorder="1" applyAlignment="1" applyProtection="1">
      <alignment horizontal="center" vertical="top"/>
      <protection locked="0"/>
    </xf>
    <xf numFmtId="0" fontId="2" fillId="0" borderId="3" xfId="0" applyNumberFormat="1" applyFont="1" applyBorder="1" applyAlignment="1" applyProtection="1">
      <alignment horizontal="center" vertical="top"/>
      <protection locked="0"/>
    </xf>
    <xf numFmtId="4" fontId="3" fillId="0" borderId="1" xfId="0" applyNumberFormat="1" applyFont="1" applyBorder="1" applyProtection="1">
      <protection locked="0"/>
    </xf>
    <xf numFmtId="4" fontId="3" fillId="2" borderId="9" xfId="0" applyNumberFormat="1" applyFont="1" applyFill="1" applyBorder="1" applyProtection="1">
      <protection locked="0"/>
    </xf>
    <xf numFmtId="4" fontId="3" fillId="0" borderId="2" xfId="0" applyNumberFormat="1" applyFont="1" applyBorder="1" applyProtection="1">
      <protection locked="0"/>
    </xf>
    <xf numFmtId="4" fontId="3" fillId="0" borderId="3" xfId="0" applyNumberFormat="1" applyFont="1" applyBorder="1" applyProtection="1">
      <protection locked="0"/>
    </xf>
    <xf numFmtId="4" fontId="10" fillId="6" borderId="3" xfId="0" applyNumberFormat="1" applyFont="1" applyFill="1" applyBorder="1" applyProtection="1">
      <protection locked="0"/>
    </xf>
    <xf numFmtId="4" fontId="3" fillId="0" borderId="0" xfId="0" applyNumberFormat="1" applyFont="1" applyBorder="1" applyProtection="1">
      <protection locked="0"/>
    </xf>
    <xf numFmtId="0" fontId="2" fillId="0" borderId="4" xfId="0" applyFont="1" applyBorder="1" applyProtection="1">
      <protection locked="0"/>
    </xf>
    <xf numFmtId="0" fontId="2" fillId="0" borderId="5" xfId="0" applyFont="1" applyBorder="1" applyProtection="1">
      <protection locked="0"/>
    </xf>
    <xf numFmtId="44" fontId="2" fillId="0" borderId="0" xfId="6" applyFont="1" applyFill="1" applyBorder="1" applyProtection="1">
      <protection locked="0"/>
    </xf>
    <xf numFmtId="44" fontId="2" fillId="0" borderId="0" xfId="0" applyNumberFormat="1" applyFont="1" applyBorder="1" applyProtection="1">
      <protection locked="0"/>
    </xf>
    <xf numFmtId="0" fontId="2" fillId="0" borderId="0" xfId="6" applyNumberFormat="1" applyFont="1" applyFill="1" applyBorder="1" applyProtection="1">
      <protection locked="0"/>
    </xf>
    <xf numFmtId="44" fontId="2" fillId="0" borderId="0" xfId="0" applyNumberFormat="1" applyFont="1" applyFill="1" applyBorder="1" applyProtection="1">
      <protection locked="0"/>
    </xf>
    <xf numFmtId="0" fontId="2" fillId="0" borderId="0" xfId="0" applyNumberFormat="1" applyFont="1" applyFill="1" applyBorder="1" applyProtection="1">
      <protection locked="0"/>
    </xf>
    <xf numFmtId="44" fontId="3" fillId="0" borderId="0" xfId="6" applyNumberFormat="1" applyFont="1" applyFill="1" applyBorder="1" applyProtection="1">
      <protection locked="0"/>
    </xf>
    <xf numFmtId="0" fontId="3" fillId="0" borderId="0" xfId="6" applyNumberFormat="1" applyFont="1" applyFill="1" applyBorder="1" applyProtection="1">
      <protection locked="0"/>
    </xf>
    <xf numFmtId="44" fontId="3" fillId="0" borderId="0" xfId="6" applyNumberFormat="1" applyFont="1" applyBorder="1" applyProtection="1">
      <protection locked="0"/>
    </xf>
    <xf numFmtId="0" fontId="3" fillId="0" borderId="0" xfId="6" applyNumberFormat="1" applyFont="1" applyBorder="1" applyProtection="1">
      <protection locked="0"/>
    </xf>
    <xf numFmtId="44" fontId="3" fillId="0" borderId="0" xfId="6" applyFont="1" applyBorder="1" applyProtection="1">
      <protection locked="0"/>
    </xf>
    <xf numFmtId="0" fontId="3" fillId="0" borderId="0" xfId="0" quotePrefix="1" applyFont="1" applyBorder="1" applyProtection="1">
      <protection locked="0"/>
    </xf>
    <xf numFmtId="0" fontId="2" fillId="0" borderId="3" xfId="0" applyFont="1" applyBorder="1" applyAlignment="1" applyProtection="1">
      <alignment horizontal="center"/>
      <protection locked="0"/>
    </xf>
    <xf numFmtId="0" fontId="3" fillId="0" borderId="3" xfId="0" applyFont="1" applyFill="1" applyBorder="1" applyProtection="1">
      <protection locked="0"/>
    </xf>
    <xf numFmtId="0" fontId="2" fillId="0" borderId="3" xfId="0" applyFont="1" applyBorder="1" applyAlignment="1" applyProtection="1">
      <alignment horizontal="right"/>
      <protection locked="0"/>
    </xf>
    <xf numFmtId="0" fontId="3" fillId="5" borderId="0" xfId="0" applyNumberFormat="1" applyFont="1" applyFill="1" applyBorder="1" applyAlignment="1" applyProtection="1">
      <alignment vertical="top"/>
      <protection locked="0"/>
    </xf>
    <xf numFmtId="4" fontId="3" fillId="2" borderId="2" xfId="0" applyNumberFormat="1" applyFont="1" applyFill="1" applyBorder="1" applyProtection="1">
      <protection locked="0"/>
    </xf>
    <xf numFmtId="0" fontId="3" fillId="0" borderId="0" xfId="0" applyFont="1" applyFill="1" applyBorder="1" applyAlignment="1" applyProtection="1">
      <alignment vertical="top" wrapText="1"/>
      <protection locked="0"/>
    </xf>
    <xf numFmtId="0" fontId="2" fillId="0" borderId="3" xfId="0" applyNumberFormat="1" applyFont="1" applyFill="1" applyBorder="1" applyAlignment="1" applyProtection="1">
      <alignment horizontal="center"/>
    </xf>
    <xf numFmtId="0" fontId="2" fillId="5" borderId="3" xfId="0" applyFont="1" applyFill="1" applyBorder="1" applyAlignment="1" applyProtection="1">
      <alignment horizontal="center"/>
    </xf>
    <xf numFmtId="0" fontId="2" fillId="12" borderId="3" xfId="0" applyFont="1" applyFill="1" applyBorder="1" applyAlignment="1" applyProtection="1">
      <alignment horizontal="center"/>
    </xf>
    <xf numFmtId="0" fontId="2" fillId="2" borderId="3" xfId="0" applyFont="1" applyFill="1" applyBorder="1" applyAlignment="1" applyProtection="1">
      <alignment horizontal="center" vertical="top"/>
    </xf>
    <xf numFmtId="4" fontId="3" fillId="2" borderId="3" xfId="0" applyNumberFormat="1" applyFont="1" applyFill="1" applyBorder="1" applyProtection="1"/>
    <xf numFmtId="4" fontId="3" fillId="13" borderId="1" xfId="0" applyNumberFormat="1" applyFont="1" applyFill="1" applyBorder="1" applyProtection="1"/>
    <xf numFmtId="4" fontId="3" fillId="13" borderId="2" xfId="0" applyNumberFormat="1" applyFont="1" applyFill="1" applyBorder="1" applyProtection="1"/>
    <xf numFmtId="0" fontId="2" fillId="0" borderId="4" xfId="0" applyNumberFormat="1" applyFont="1" applyBorder="1" applyAlignment="1" applyProtection="1">
      <alignment horizontal="center"/>
    </xf>
    <xf numFmtId="0" fontId="2" fillId="0" borderId="15" xfId="0" applyFont="1" applyFill="1" applyBorder="1" applyAlignment="1" applyProtection="1">
      <alignment horizontal="center"/>
    </xf>
    <xf numFmtId="0" fontId="2" fillId="0" borderId="15" xfId="0" applyNumberFormat="1" applyFont="1" applyBorder="1" applyAlignment="1" applyProtection="1">
      <alignment horizontal="center"/>
    </xf>
    <xf numFmtId="4" fontId="3" fillId="6" borderId="22" xfId="0" applyNumberFormat="1" applyFont="1" applyFill="1" applyBorder="1" applyProtection="1"/>
    <xf numFmtId="4" fontId="3" fillId="6" borderId="0" xfId="0" applyNumberFormat="1" applyFont="1" applyFill="1" applyBorder="1" applyProtection="1"/>
    <xf numFmtId="4" fontId="3" fillId="6" borderId="4" xfId="0" applyNumberFormat="1" applyFont="1" applyFill="1" applyBorder="1" applyProtection="1"/>
    <xf numFmtId="4" fontId="3" fillId="6" borderId="15" xfId="0" applyNumberFormat="1" applyFont="1" applyFill="1" applyBorder="1" applyProtection="1"/>
    <xf numFmtId="0" fontId="2" fillId="0" borderId="0" xfId="0" applyFont="1" applyProtection="1">
      <protection locked="0"/>
    </xf>
    <xf numFmtId="44" fontId="0" fillId="0" borderId="0" xfId="6" applyNumberFormat="1" applyFont="1" applyProtection="1">
      <protection locked="0"/>
    </xf>
    <xf numFmtId="0" fontId="0" fillId="0" borderId="0" xfId="0" applyProtection="1">
      <protection locked="0"/>
    </xf>
    <xf numFmtId="44" fontId="3" fillId="0" borderId="3" xfId="6" applyNumberFormat="1" applyFont="1" applyBorder="1" applyProtection="1">
      <protection locked="0"/>
    </xf>
    <xf numFmtId="44" fontId="3" fillId="0" borderId="0" xfId="6" applyNumberFormat="1" applyFont="1" applyProtection="1">
      <protection locked="0"/>
    </xf>
    <xf numFmtId="0" fontId="3" fillId="14" borderId="0" xfId="0" applyFont="1" applyFill="1" applyProtection="1">
      <protection locked="0"/>
    </xf>
    <xf numFmtId="44" fontId="13" fillId="14" borderId="3" xfId="6" applyNumberFormat="1" applyFont="1" applyFill="1" applyBorder="1" applyProtection="1">
      <protection locked="0"/>
    </xf>
    <xf numFmtId="44" fontId="13" fillId="14" borderId="0" xfId="6" applyNumberFormat="1" applyFont="1" applyFill="1" applyProtection="1">
      <protection locked="0"/>
    </xf>
    <xf numFmtId="44" fontId="0" fillId="0" borderId="3" xfId="6" applyNumberFormat="1" applyFont="1" applyBorder="1" applyProtection="1"/>
    <xf numFmtId="44" fontId="0" fillId="0" borderId="0" xfId="6" applyNumberFormat="1" applyFont="1" applyProtection="1"/>
    <xf numFmtId="4" fontId="10" fillId="15" borderId="3" xfId="0" applyNumberFormat="1" applyFont="1" applyFill="1" applyBorder="1" applyProtection="1">
      <protection locked="0"/>
    </xf>
    <xf numFmtId="4" fontId="10" fillId="15" borderId="3" xfId="0" applyNumberFormat="1" applyFont="1" applyFill="1" applyBorder="1"/>
    <xf numFmtId="49" fontId="3" fillId="0" borderId="0" xfId="0" applyNumberFormat="1" applyFont="1" applyFill="1" applyBorder="1" applyAlignment="1" applyProtection="1">
      <protection locked="0"/>
    </xf>
    <xf numFmtId="49" fontId="22" fillId="0" borderId="15" xfId="0" applyNumberFormat="1" applyFont="1" applyFill="1" applyBorder="1" applyAlignment="1" applyProtection="1">
      <protection locked="0"/>
    </xf>
    <xf numFmtId="49" fontId="3" fillId="0" borderId="15" xfId="0" applyNumberFormat="1" applyFont="1" applyFill="1" applyBorder="1" applyAlignment="1" applyProtection="1">
      <protection locked="0"/>
    </xf>
    <xf numFmtId="4" fontId="3" fillId="6" borderId="3" xfId="0" applyNumberFormat="1" applyFont="1" applyFill="1" applyBorder="1"/>
    <xf numFmtId="4" fontId="3" fillId="2" borderId="2" xfId="0" applyNumberFormat="1" applyFont="1" applyFill="1" applyBorder="1"/>
    <xf numFmtId="4" fontId="3" fillId="0" borderId="9" xfId="0" applyNumberFormat="1" applyFont="1" applyBorder="1" applyProtection="1">
      <protection locked="0"/>
    </xf>
    <xf numFmtId="9" fontId="3" fillId="0" borderId="3" xfId="0" quotePrefix="1" applyNumberFormat="1" applyFont="1" applyFill="1" applyBorder="1" applyAlignment="1" applyProtection="1">
      <alignment horizontal="left"/>
    </xf>
    <xf numFmtId="0" fontId="14" fillId="0" borderId="0" xfId="0" applyFont="1" applyFill="1" applyBorder="1" applyProtection="1"/>
    <xf numFmtId="43" fontId="4" fillId="0" borderId="0" xfId="1" applyFont="1" applyFill="1" applyBorder="1" applyProtection="1">
      <protection locked="0"/>
    </xf>
    <xf numFmtId="9" fontId="28" fillId="0" borderId="0" xfId="0" applyNumberFormat="1" applyFont="1"/>
    <xf numFmtId="0" fontId="2" fillId="0" borderId="0" xfId="0" applyFont="1"/>
    <xf numFmtId="0" fontId="10" fillId="0" borderId="0" xfId="0" applyFont="1"/>
    <xf numFmtId="43" fontId="0" fillId="0" borderId="0" xfId="1" applyFont="1"/>
    <xf numFmtId="43" fontId="10" fillId="0" borderId="0" xfId="1" applyFont="1"/>
    <xf numFmtId="43" fontId="2" fillId="0" borderId="0" xfId="1" applyFont="1"/>
    <xf numFmtId="166" fontId="0" fillId="0" borderId="0" xfId="14" applyNumberFormat="1" applyFont="1"/>
    <xf numFmtId="166" fontId="10" fillId="0" borderId="0" xfId="14" applyNumberFormat="1" applyFont="1"/>
    <xf numFmtId="166" fontId="2" fillId="0" borderId="0" xfId="14" applyNumberFormat="1" applyFont="1"/>
    <xf numFmtId="0" fontId="10" fillId="0" borderId="0" xfId="0" applyFont="1" applyAlignment="1">
      <alignment horizontal="left" wrapText="1"/>
    </xf>
    <xf numFmtId="0" fontId="3" fillId="18" borderId="0" xfId="0" applyFont="1" applyFill="1"/>
    <xf numFmtId="43" fontId="25" fillId="18" borderId="0" xfId="1" applyFont="1" applyFill="1"/>
    <xf numFmtId="166" fontId="25" fillId="18" borderId="0" xfId="14" applyNumberFormat="1" applyFont="1" applyFill="1"/>
    <xf numFmtId="0" fontId="10" fillId="19" borderId="0" xfId="0" applyFont="1" applyFill="1" applyAlignment="1">
      <alignment horizontal="left" wrapText="1"/>
    </xf>
    <xf numFmtId="0" fontId="3" fillId="0" borderId="0" xfId="0" applyFont="1" applyAlignment="1">
      <alignment wrapText="1"/>
    </xf>
    <xf numFmtId="0" fontId="2" fillId="4" borderId="0" xfId="0" applyFont="1" applyFill="1"/>
    <xf numFmtId="0" fontId="0" fillId="20" borderId="0" xfId="0" applyFill="1"/>
    <xf numFmtId="0" fontId="0" fillId="4" borderId="0" xfId="0" applyFill="1"/>
    <xf numFmtId="0" fontId="10" fillId="0" borderId="0" xfId="0" applyFont="1" applyFill="1" applyBorder="1" applyAlignment="1">
      <alignment horizontal="left" wrapText="1"/>
    </xf>
    <xf numFmtId="9" fontId="10" fillId="0" borderId="0" xfId="14" applyFont="1" applyFill="1" applyBorder="1" applyAlignment="1">
      <alignment horizontal="left"/>
    </xf>
    <xf numFmtId="0" fontId="11" fillId="19" borderId="0" xfId="0" applyFont="1" applyFill="1"/>
    <xf numFmtId="0" fontId="14" fillId="0" borderId="0" xfId="0" applyFont="1" applyFill="1" applyBorder="1" applyAlignment="1">
      <alignment wrapText="1"/>
    </xf>
    <xf numFmtId="0" fontId="3" fillId="0" borderId="0" xfId="0" applyFont="1"/>
    <xf numFmtId="43" fontId="25" fillId="19" borderId="0" xfId="1" applyFont="1" applyFill="1"/>
    <xf numFmtId="43" fontId="27" fillId="19" borderId="0" xfId="1" applyFont="1" applyFill="1"/>
    <xf numFmtId="0" fontId="10" fillId="0" borderId="0" xfId="0" applyFont="1" applyFill="1" applyAlignment="1">
      <alignment horizontal="left" wrapText="1"/>
    </xf>
    <xf numFmtId="0" fontId="0" fillId="0" borderId="0" xfId="0" applyFill="1"/>
    <xf numFmtId="43" fontId="0" fillId="0" borderId="0" xfId="1" applyFont="1" applyFill="1"/>
    <xf numFmtId="166" fontId="0" fillId="0" borderId="0" xfId="14" applyNumberFormat="1" applyFont="1" applyFill="1"/>
    <xf numFmtId="166" fontId="2" fillId="0" borderId="0" xfId="14" applyNumberFormat="1" applyFont="1" applyAlignment="1">
      <alignment wrapText="1"/>
    </xf>
    <xf numFmtId="166" fontId="2" fillId="0" borderId="0" xfId="14" applyNumberFormat="1" applyFont="1" applyAlignment="1"/>
    <xf numFmtId="0" fontId="14" fillId="0" borderId="0" xfId="0" applyFont="1" applyFill="1" applyBorder="1" applyAlignment="1">
      <alignment horizontal="left" wrapText="1"/>
    </xf>
    <xf numFmtId="0" fontId="3" fillId="0" borderId="0" xfId="0" applyFont="1" applyFill="1" applyAlignment="1">
      <alignment wrapText="1"/>
    </xf>
    <xf numFmtId="43" fontId="0" fillId="0" borderId="0" xfId="1" applyFont="1" applyProtection="1">
      <protection locked="0"/>
    </xf>
    <xf numFmtId="0" fontId="11" fillId="21" borderId="25" xfId="0" applyFont="1" applyFill="1" applyBorder="1" applyAlignment="1" applyProtection="1">
      <alignment horizontal="left" wrapText="1"/>
      <protection locked="0"/>
    </xf>
    <xf numFmtId="166" fontId="0" fillId="0" borderId="0" xfId="14" applyNumberFormat="1" applyFont="1" applyProtection="1">
      <protection locked="0"/>
    </xf>
    <xf numFmtId="4" fontId="3" fillId="6" borderId="1" xfId="0" applyNumberFormat="1" applyFont="1" applyFill="1" applyBorder="1" applyProtection="1"/>
    <xf numFmtId="0" fontId="29" fillId="0" borderId="0" xfId="0" applyFont="1" applyAlignment="1" applyProtection="1">
      <alignment horizontal="left" wrapText="1"/>
    </xf>
    <xf numFmtId="9" fontId="29" fillId="0" borderId="0" xfId="14" applyFont="1" applyAlignment="1" applyProtection="1">
      <alignment horizontal="left"/>
      <protection hidden="1"/>
    </xf>
    <xf numFmtId="0" fontId="29" fillId="0" borderId="0" xfId="0" applyFont="1" applyAlignment="1">
      <alignment horizontal="left" wrapText="1"/>
    </xf>
    <xf numFmtId="9" fontId="29" fillId="0" borderId="0" xfId="14" applyFont="1" applyAlignment="1">
      <alignment horizontal="left"/>
    </xf>
    <xf numFmtId="0" fontId="10" fillId="0" borderId="0" xfId="0" applyFont="1" applyFill="1"/>
    <xf numFmtId="166" fontId="10" fillId="0" borderId="0" xfId="14" applyNumberFormat="1" applyFont="1" applyFill="1"/>
    <xf numFmtId="0" fontId="2" fillId="0" borderId="0" xfId="0" applyFont="1" applyFill="1"/>
    <xf numFmtId="166" fontId="2" fillId="0" borderId="0" xfId="14" applyNumberFormat="1" applyFont="1" applyFill="1"/>
    <xf numFmtId="166" fontId="25" fillId="0" borderId="0" xfId="14" applyNumberFormat="1" applyFont="1" applyFill="1"/>
    <xf numFmtId="43" fontId="25" fillId="0" borderId="0" xfId="1" applyFont="1" applyFill="1"/>
    <xf numFmtId="166" fontId="0" fillId="0" borderId="0" xfId="14" applyNumberFormat="1" applyFont="1" applyFill="1" applyProtection="1">
      <protection locked="0"/>
    </xf>
    <xf numFmtId="166" fontId="2" fillId="0" borderId="0" xfId="14" applyNumberFormat="1" applyFont="1" applyFill="1" applyAlignment="1">
      <alignment wrapText="1"/>
    </xf>
    <xf numFmtId="43" fontId="0" fillId="0" borderId="0" xfId="1" applyFont="1" applyFill="1" applyProtection="1">
      <protection locked="0"/>
    </xf>
    <xf numFmtId="166" fontId="2" fillId="0" borderId="0" xfId="14" applyNumberFormat="1" applyFont="1" applyFill="1" applyAlignment="1"/>
    <xf numFmtId="0" fontId="1" fillId="0" borderId="10" xfId="12" applyBorder="1"/>
    <xf numFmtId="0" fontId="1" fillId="0" borderId="3" xfId="12" applyBorder="1" applyAlignment="1">
      <alignment horizontal="center"/>
    </xf>
    <xf numFmtId="0" fontId="1" fillId="16" borderId="15" xfId="12" applyFill="1" applyBorder="1" applyAlignment="1">
      <alignment horizontal="left" vertical="center"/>
    </xf>
    <xf numFmtId="0" fontId="1" fillId="16" borderId="5" xfId="12" applyFill="1" applyBorder="1" applyAlignment="1">
      <alignment horizontal="left" vertical="center"/>
    </xf>
    <xf numFmtId="0" fontId="20" fillId="0" borderId="0" xfId="12" applyFont="1" applyAlignment="1">
      <alignment horizontal="left"/>
    </xf>
    <xf numFmtId="0" fontId="23" fillId="0" borderId="0" xfId="12" applyNumberFormat="1" applyFont="1" applyFill="1" applyAlignment="1"/>
    <xf numFmtId="1" fontId="23" fillId="0" borderId="0" xfId="12" applyNumberFormat="1" applyFont="1" applyFill="1" applyAlignment="1"/>
    <xf numFmtId="0" fontId="24" fillId="0" borderId="23" xfId="12" applyNumberFormat="1" applyFont="1" applyFill="1" applyBorder="1" applyAlignment="1"/>
    <xf numFmtId="0" fontId="0" fillId="0" borderId="24" xfId="12" applyNumberFormat="1" applyFont="1" applyFill="1" applyBorder="1" applyAlignment="1">
      <alignment horizontal="center"/>
    </xf>
    <xf numFmtId="0" fontId="2" fillId="0" borderId="4" xfId="12" applyFont="1" applyBorder="1" applyAlignment="1">
      <alignment horizontal="left"/>
    </xf>
    <xf numFmtId="0" fontId="2" fillId="0" borderId="15" xfId="12" applyFont="1" applyBorder="1" applyAlignment="1">
      <alignment horizontal="left"/>
    </xf>
    <xf numFmtId="0" fontId="2" fillId="0" borderId="5" xfId="12" applyFont="1" applyBorder="1" applyAlignment="1">
      <alignment horizontal="left"/>
    </xf>
    <xf numFmtId="0" fontId="2" fillId="0" borderId="0" xfId="12" applyNumberFormat="1" applyFont="1" applyFill="1" applyBorder="1" applyAlignment="1">
      <alignment wrapText="1"/>
    </xf>
    <xf numFmtId="1" fontId="23" fillId="0" borderId="19" xfId="12" applyNumberFormat="1" applyFont="1" applyFill="1" applyBorder="1" applyAlignment="1"/>
    <xf numFmtId="1" fontId="1" fillId="0" borderId="3" xfId="12" applyNumberFormat="1" applyBorder="1" applyAlignment="1">
      <alignment horizontal="center"/>
    </xf>
    <xf numFmtId="1" fontId="1" fillId="17" borderId="15" xfId="12" applyNumberFormat="1" applyFill="1" applyBorder="1" applyAlignment="1">
      <alignment horizontal="center" vertical="center"/>
    </xf>
    <xf numFmtId="1" fontId="1" fillId="17" borderId="5" xfId="12" applyNumberFormat="1" applyFill="1" applyBorder="1" applyAlignment="1">
      <alignment horizontal="center" vertical="center"/>
    </xf>
    <xf numFmtId="0" fontId="1" fillId="17" borderId="5" xfId="12" applyFill="1" applyBorder="1" applyAlignment="1">
      <alignment horizontal="center" vertical="center"/>
    </xf>
    <xf numFmtId="1" fontId="1" fillId="0" borderId="1" xfId="12" applyNumberFormat="1" applyBorder="1" applyAlignment="1">
      <alignment vertical="center"/>
    </xf>
    <xf numFmtId="1" fontId="1" fillId="0" borderId="0" xfId="12" applyNumberFormat="1"/>
    <xf numFmtId="1" fontId="23" fillId="0" borderId="17" xfId="12" applyNumberFormat="1" applyFont="1" applyFill="1" applyBorder="1" applyAlignment="1"/>
    <xf numFmtId="0" fontId="1" fillId="0" borderId="6" xfId="12" applyBorder="1"/>
    <xf numFmtId="0" fontId="2" fillId="0" borderId="15" xfId="12" applyFont="1" applyBorder="1"/>
    <xf numFmtId="0" fontId="20" fillId="0" borderId="0" xfId="12" applyFont="1" applyAlignment="1" applyProtection="1">
      <alignment horizontal="left"/>
    </xf>
    <xf numFmtId="0" fontId="2" fillId="0" borderId="5" xfId="12" applyFont="1" applyBorder="1"/>
    <xf numFmtId="1" fontId="1" fillId="17" borderId="4" xfId="12" applyNumberFormat="1" applyFill="1" applyBorder="1" applyAlignment="1">
      <alignment horizontal="center" vertical="center"/>
    </xf>
    <xf numFmtId="0" fontId="9" fillId="0" borderId="0" xfId="0" applyFont="1" applyBorder="1" applyProtection="1">
      <protection locked="0"/>
    </xf>
    <xf numFmtId="0" fontId="1" fillId="0" borderId="5" xfId="0" applyFont="1" applyBorder="1" applyProtection="1">
      <protection locked="0"/>
    </xf>
    <xf numFmtId="0" fontId="1" fillId="0" borderId="0" xfId="0" applyNumberFormat="1" applyFont="1" applyFill="1" applyBorder="1" applyProtection="1">
      <protection locked="0"/>
    </xf>
    <xf numFmtId="0" fontId="1" fillId="0" borderId="3" xfId="0" applyFont="1" applyBorder="1" applyProtection="1">
      <protection locked="0"/>
    </xf>
    <xf numFmtId="0" fontId="1" fillId="0" borderId="3" xfId="0" applyFont="1" applyBorder="1" applyAlignment="1" applyProtection="1">
      <alignment wrapText="1"/>
    </xf>
    <xf numFmtId="0" fontId="1" fillId="0" borderId="3" xfId="0" applyFont="1" applyBorder="1" applyProtection="1"/>
    <xf numFmtId="0" fontId="1" fillId="0" borderId="4" xfId="0" applyFont="1" applyBorder="1" applyAlignment="1" applyProtection="1">
      <alignment horizontal="left"/>
    </xf>
    <xf numFmtId="0" fontId="1" fillId="0" borderId="8" xfId="0" applyFont="1" applyBorder="1" applyProtection="1"/>
    <xf numFmtId="0" fontId="1" fillId="0" borderId="4" xfId="0" applyFont="1" applyBorder="1" applyProtection="1">
      <protection locked="0"/>
    </xf>
    <xf numFmtId="0" fontId="1" fillId="0" borderId="4" xfId="0" applyFont="1" applyBorder="1" applyProtection="1"/>
    <xf numFmtId="0" fontId="1" fillId="0" borderId="0" xfId="0" applyFont="1" applyFill="1" applyBorder="1" applyProtection="1">
      <protection locked="0"/>
    </xf>
    <xf numFmtId="0" fontId="1" fillId="0" borderId="0" xfId="0" applyFont="1" applyBorder="1" applyProtection="1"/>
    <xf numFmtId="0" fontId="1" fillId="0" borderId="0" xfId="12" applyFont="1" applyFill="1" applyBorder="1" applyProtection="1">
      <protection locked="0"/>
    </xf>
    <xf numFmtId="0" fontId="1" fillId="0" borderId="0" xfId="12" applyNumberFormat="1" applyFont="1" applyFill="1" applyBorder="1" applyProtection="1">
      <protection locked="0"/>
    </xf>
    <xf numFmtId="44" fontId="1" fillId="0" borderId="0" xfId="8" applyFont="1" applyFill="1" applyBorder="1" applyProtection="1">
      <protection locked="0"/>
    </xf>
    <xf numFmtId="165" fontId="1" fillId="0" borderId="0" xfId="12" applyNumberFormat="1"/>
    <xf numFmtId="0" fontId="1" fillId="0" borderId="0" xfId="12" applyFont="1"/>
    <xf numFmtId="0" fontId="1" fillId="0" borderId="0" xfId="12"/>
    <xf numFmtId="165" fontId="2" fillId="0" borderId="0" xfId="12" applyNumberFormat="1" applyFont="1"/>
    <xf numFmtId="0" fontId="3" fillId="0" borderId="9" xfId="6" applyNumberFormat="1" applyFont="1" applyFill="1" applyBorder="1" applyProtection="1">
      <protection locked="0"/>
    </xf>
    <xf numFmtId="164" fontId="3" fillId="0" borderId="9" xfId="0" applyNumberFormat="1" applyFont="1" applyFill="1" applyBorder="1" applyAlignment="1" applyProtection="1">
      <alignment horizontal="center"/>
      <protection locked="0"/>
    </xf>
    <xf numFmtId="0" fontId="28" fillId="0" borderId="0" xfId="0" applyFont="1" applyFill="1" applyBorder="1" applyAlignment="1">
      <alignment horizontal="left"/>
    </xf>
    <xf numFmtId="0" fontId="28" fillId="0" borderId="0" xfId="0" applyFont="1"/>
    <xf numFmtId="0" fontId="2" fillId="0" borderId="0" xfId="12" applyFont="1"/>
    <xf numFmtId="43" fontId="1" fillId="0" borderId="0" xfId="1" applyFont="1" applyFill="1" applyBorder="1" applyAlignment="1" applyProtection="1">
      <alignment horizontal="right"/>
      <protection locked="0"/>
    </xf>
    <xf numFmtId="0" fontId="4" fillId="0" borderId="0" xfId="12" applyNumberFormat="1" applyFont="1" applyFill="1" applyBorder="1" applyProtection="1">
      <protection locked="0"/>
    </xf>
    <xf numFmtId="0" fontId="4" fillId="0" borderId="0" xfId="12" applyFont="1" applyFill="1" applyBorder="1" applyProtection="1">
      <protection locked="0"/>
    </xf>
    <xf numFmtId="0" fontId="1" fillId="0" borderId="0" xfId="12" applyFont="1" applyFill="1" applyBorder="1" applyAlignment="1" applyProtection="1">
      <protection locked="0"/>
    </xf>
    <xf numFmtId="0" fontId="1" fillId="0" borderId="0" xfId="0" applyFont="1" applyFill="1" applyBorder="1" applyProtection="1"/>
    <xf numFmtId="44" fontId="1" fillId="0" borderId="0" xfId="6" applyNumberFormat="1" applyFont="1" applyFill="1" applyBorder="1" applyProtection="1"/>
    <xf numFmtId="0" fontId="1" fillId="0" borderId="0" xfId="6" applyNumberFormat="1" applyFont="1" applyFill="1" applyBorder="1" applyProtection="1"/>
    <xf numFmtId="0" fontId="1" fillId="0" borderId="4" xfId="0" applyFont="1" applyBorder="1" applyAlignment="1" applyProtection="1">
      <alignment wrapText="1"/>
      <protection locked="0"/>
    </xf>
    <xf numFmtId="0" fontId="1" fillId="0" borderId="5" xfId="0" applyFont="1" applyBorder="1" applyProtection="1"/>
    <xf numFmtId="9" fontId="1" fillId="6" borderId="3" xfId="0" quotePrefix="1" applyNumberFormat="1" applyFont="1" applyFill="1" applyBorder="1" applyAlignment="1" applyProtection="1">
      <alignment horizontal="left"/>
    </xf>
    <xf numFmtId="166" fontId="1" fillId="6" borderId="3" xfId="0" quotePrefix="1" applyNumberFormat="1" applyFont="1" applyFill="1" applyBorder="1" applyAlignment="1" applyProtection="1">
      <alignment horizontal="left"/>
    </xf>
    <xf numFmtId="0" fontId="1" fillId="0" borderId="4" xfId="0" applyFont="1" applyFill="1" applyBorder="1" applyProtection="1">
      <protection locked="0"/>
    </xf>
    <xf numFmtId="0" fontId="1" fillId="0" borderId="7" xfId="0" applyFont="1" applyBorder="1" applyProtection="1"/>
    <xf numFmtId="0" fontId="1" fillId="0" borderId="4" xfId="0" applyFont="1" applyFill="1" applyBorder="1" applyProtection="1"/>
    <xf numFmtId="0" fontId="1" fillId="0" borderId="6" xfId="0" applyFont="1" applyBorder="1" applyProtection="1"/>
    <xf numFmtId="9" fontId="1" fillId="10" borderId="8" xfId="0" applyNumberFormat="1" applyFont="1" applyFill="1" applyBorder="1" applyAlignment="1" applyProtection="1">
      <alignment horizontal="left"/>
    </xf>
    <xf numFmtId="0" fontId="1" fillId="0" borderId="0" xfId="0" applyFont="1" applyFill="1" applyBorder="1" applyAlignment="1" applyProtection="1">
      <protection locked="0"/>
    </xf>
    <xf numFmtId="10" fontId="1" fillId="9" borderId="8" xfId="0" applyNumberFormat="1" applyFont="1" applyFill="1" applyBorder="1" applyAlignment="1" applyProtection="1">
      <alignment horizontal="left"/>
      <protection locked="0"/>
    </xf>
    <xf numFmtId="0" fontId="1" fillId="0" borderId="0" xfId="0" applyFont="1" applyBorder="1" applyProtection="1">
      <protection locked="0"/>
    </xf>
    <xf numFmtId="10" fontId="1" fillId="7" borderId="8" xfId="0" applyNumberFormat="1" applyFont="1" applyFill="1" applyBorder="1" applyAlignment="1" applyProtection="1">
      <alignment horizontal="left"/>
      <protection locked="0"/>
    </xf>
    <xf numFmtId="0" fontId="1" fillId="0" borderId="0" xfId="0" applyFont="1" applyBorder="1"/>
    <xf numFmtId="0" fontId="1" fillId="0" borderId="0" xfId="12" applyFill="1"/>
    <xf numFmtId="0" fontId="11" fillId="0" borderId="0" xfId="12" applyNumberFormat="1" applyFont="1" applyFill="1" applyBorder="1" applyAlignment="1"/>
    <xf numFmtId="0" fontId="19" fillId="0" borderId="0" xfId="12" applyFont="1" applyAlignment="1"/>
    <xf numFmtId="165" fontId="1" fillId="0" borderId="0" xfId="12" applyNumberFormat="1" applyAlignment="1"/>
    <xf numFmtId="165" fontId="9" fillId="0" borderId="0" xfId="12" applyNumberFormat="1" applyFont="1" applyFill="1" applyAlignment="1"/>
    <xf numFmtId="165" fontId="2" fillId="0" borderId="0" xfId="12" applyNumberFormat="1" applyFont="1" applyAlignment="1"/>
    <xf numFmtId="0" fontId="2" fillId="0" borderId="0" xfId="12" applyFont="1" applyAlignment="1"/>
    <xf numFmtId="0" fontId="18" fillId="0" borderId="0" xfId="12" applyFont="1" applyAlignment="1">
      <alignment horizontal="center" wrapText="1"/>
    </xf>
    <xf numFmtId="9" fontId="1" fillId="0" borderId="0" xfId="12" applyNumberFormat="1"/>
    <xf numFmtId="165" fontId="1" fillId="0" borderId="0" xfId="12" applyNumberFormat="1" applyFont="1"/>
    <xf numFmtId="9" fontId="1" fillId="0" borderId="0" xfId="12" applyNumberFormat="1" applyFont="1"/>
    <xf numFmtId="0" fontId="1" fillId="0" borderId="0" xfId="12" applyFont="1" applyAlignment="1">
      <alignment wrapText="1"/>
    </xf>
    <xf numFmtId="165" fontId="1" fillId="0" borderId="0" xfId="12" applyNumberFormat="1" applyFont="1" applyAlignment="1">
      <alignment horizontal="center"/>
    </xf>
    <xf numFmtId="0" fontId="1" fillId="0" borderId="0" xfId="12" applyFont="1" applyBorder="1" applyAlignment="1"/>
    <xf numFmtId="0" fontId="1" fillId="0" borderId="0" xfId="12" applyBorder="1" applyAlignment="1"/>
    <xf numFmtId="165" fontId="1" fillId="0" borderId="0" xfId="12" applyNumberFormat="1" applyBorder="1" applyAlignment="1"/>
    <xf numFmtId="6" fontId="1" fillId="0" borderId="0" xfId="12" applyNumberFormat="1" applyFont="1" applyAlignment="1">
      <alignment wrapText="1"/>
    </xf>
    <xf numFmtId="0" fontId="1" fillId="0" borderId="0" xfId="12" applyFont="1" applyAlignment="1">
      <alignment horizontal="left" wrapText="1"/>
    </xf>
    <xf numFmtId="0" fontId="2" fillId="0" borderId="0" xfId="12" applyFont="1" applyBorder="1" applyAlignment="1">
      <alignment horizontal="left" wrapText="1"/>
    </xf>
    <xf numFmtId="165" fontId="2" fillId="0" borderId="0" xfId="12" applyNumberFormat="1" applyFont="1" applyFill="1" applyBorder="1"/>
    <xf numFmtId="165" fontId="1" fillId="0" borderId="0" xfId="12" applyNumberFormat="1" applyBorder="1"/>
    <xf numFmtId="0" fontId="1" fillId="0" borderId="0" xfId="12" applyFont="1" applyBorder="1" applyAlignment="1">
      <alignment horizontal="left" wrapText="1"/>
    </xf>
    <xf numFmtId="0" fontId="2" fillId="0" borderId="0" xfId="12" applyFont="1" applyBorder="1"/>
    <xf numFmtId="165" fontId="2" fillId="0" borderId="0" xfId="12" applyNumberFormat="1" applyFont="1" applyBorder="1"/>
    <xf numFmtId="165" fontId="1" fillId="0" borderId="0" xfId="12" applyNumberFormat="1" applyFont="1" applyAlignment="1">
      <alignment wrapText="1"/>
    </xf>
    <xf numFmtId="0" fontId="1" fillId="0" borderId="0" xfId="12" applyFont="1" applyAlignment="1">
      <alignment horizontal="left"/>
    </xf>
    <xf numFmtId="0" fontId="1" fillId="0" borderId="0" xfId="12" applyAlignment="1">
      <alignment horizontal="left"/>
    </xf>
    <xf numFmtId="165" fontId="11" fillId="0" borderId="0" xfId="12" applyNumberFormat="1" applyFont="1"/>
    <xf numFmtId="0" fontId="1" fillId="0" borderId="0" xfId="12" applyFont="1" applyFill="1" applyBorder="1"/>
    <xf numFmtId="165" fontId="1" fillId="0" borderId="0" xfId="12" applyNumberFormat="1" applyFont="1" applyFill="1" applyBorder="1"/>
    <xf numFmtId="44" fontId="1" fillId="0" borderId="0" xfId="8" applyFont="1" applyFill="1" applyBorder="1"/>
    <xf numFmtId="0" fontId="1" fillId="0" borderId="0" xfId="12" applyNumberFormat="1" applyFont="1" applyFill="1" applyBorder="1"/>
    <xf numFmtId="0" fontId="15" fillId="0" borderId="26" xfId="0" applyFont="1" applyBorder="1" applyAlignment="1">
      <alignment horizontal="center"/>
    </xf>
    <xf numFmtId="0" fontId="15" fillId="0" borderId="27" xfId="0" applyFont="1" applyBorder="1" applyAlignment="1">
      <alignment horizontal="center"/>
    </xf>
    <xf numFmtId="0" fontId="15" fillId="0" borderId="28" xfId="0" applyFont="1" applyBorder="1" applyAlignment="1">
      <alignment horizontal="center"/>
    </xf>
    <xf numFmtId="0" fontId="15" fillId="0" borderId="29" xfId="0" applyFont="1" applyBorder="1" applyAlignment="1">
      <alignment horizontal="center"/>
    </xf>
    <xf numFmtId="0" fontId="15" fillId="0" borderId="30" xfId="0" applyFont="1" applyBorder="1" applyAlignment="1">
      <alignment horizontal="center"/>
    </xf>
    <xf numFmtId="0" fontId="15" fillId="0" borderId="31" xfId="0" applyFont="1" applyBorder="1" applyAlignment="1">
      <alignment horizontal="center"/>
    </xf>
    <xf numFmtId="0" fontId="3" fillId="0" borderId="0" xfId="0" applyFont="1" applyAlignment="1">
      <alignment horizontal="left" vertical="top"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2" fillId="0" borderId="0" xfId="0" applyFont="1" applyFill="1" applyBorder="1" applyAlignment="1" applyProtection="1">
      <alignment horizontal="center" wrapText="1"/>
      <protection locked="0"/>
    </xf>
    <xf numFmtId="49" fontId="3" fillId="0" borderId="6" xfId="0" applyNumberFormat="1" applyFont="1" applyFill="1" applyBorder="1" applyAlignment="1" applyProtection="1"/>
    <xf numFmtId="0" fontId="3" fillId="0" borderId="6" xfId="0" applyNumberFormat="1" applyFont="1" applyFill="1" applyBorder="1" applyAlignment="1" applyProtection="1"/>
    <xf numFmtId="0" fontId="2" fillId="0" borderId="3" xfId="0" applyNumberFormat="1" applyFont="1" applyBorder="1" applyAlignment="1" applyProtection="1">
      <alignment horizontal="center"/>
    </xf>
    <xf numFmtId="0" fontId="0" fillId="0" borderId="3" xfId="0" applyNumberFormat="1" applyBorder="1" applyAlignment="1" applyProtection="1"/>
    <xf numFmtId="0" fontId="1" fillId="0" borderId="4" xfId="0" applyFont="1" applyBorder="1" applyAlignment="1" applyProtection="1">
      <alignment wrapText="1"/>
    </xf>
    <xf numFmtId="0" fontId="1" fillId="0" borderId="5" xfId="0" applyFont="1" applyBorder="1" applyAlignment="1" applyProtection="1">
      <alignment wrapText="1"/>
    </xf>
    <xf numFmtId="0" fontId="1" fillId="0" borderId="22" xfId="0" applyFont="1" applyBorder="1" applyAlignment="1" applyProtection="1">
      <alignment horizontal="left" wrapText="1"/>
    </xf>
    <xf numFmtId="0" fontId="1" fillId="0" borderId="32" xfId="0" applyFont="1" applyBorder="1" applyAlignment="1" applyProtection="1">
      <alignment horizontal="left" wrapText="1"/>
    </xf>
    <xf numFmtId="0" fontId="4" fillId="0" borderId="22" xfId="0" applyFont="1" applyBorder="1" applyAlignment="1" applyProtection="1">
      <alignment horizontal="left" wrapText="1"/>
      <protection locked="0"/>
    </xf>
    <xf numFmtId="0" fontId="4" fillId="0" borderId="3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4" xfId="0" applyFont="1" applyFill="1" applyBorder="1" applyAlignment="1" applyProtection="1">
      <alignment horizontal="left" wrapText="1"/>
      <protection locked="0"/>
    </xf>
    <xf numFmtId="0" fontId="1" fillId="0" borderId="5" xfId="0" applyFont="1" applyFill="1" applyBorder="1" applyAlignment="1" applyProtection="1">
      <alignment horizontal="left" wrapText="1"/>
      <protection locked="0"/>
    </xf>
    <xf numFmtId="0" fontId="1" fillId="0" borderId="22" xfId="0" applyFont="1" applyBorder="1" applyAlignment="1" applyProtection="1">
      <alignment horizontal="left" wrapText="1"/>
      <protection locked="0"/>
    </xf>
    <xf numFmtId="0" fontId="1" fillId="0" borderId="32" xfId="0" applyFont="1" applyBorder="1" applyAlignment="1" applyProtection="1">
      <alignment horizontal="left" wrapText="1"/>
      <protection locked="0"/>
    </xf>
    <xf numFmtId="0" fontId="3" fillId="0" borderId="6" xfId="0" applyNumberFormat="1" applyFont="1" applyFill="1" applyBorder="1" applyAlignment="1" applyProtection="1">
      <protection locked="0"/>
    </xf>
    <xf numFmtId="49" fontId="3" fillId="0" borderId="6" xfId="0" applyNumberFormat="1" applyFont="1" applyFill="1" applyBorder="1" applyAlignment="1" applyProtection="1">
      <protection locked="0"/>
    </xf>
    <xf numFmtId="49" fontId="1" fillId="0" borderId="6" xfId="0" applyNumberFormat="1" applyFont="1" applyFill="1" applyBorder="1" applyAlignment="1" applyProtection="1">
      <protection locked="0"/>
    </xf>
    <xf numFmtId="0" fontId="2" fillId="0" borderId="3" xfId="0" applyNumberFormat="1" applyFont="1" applyBorder="1" applyAlignment="1" applyProtection="1">
      <alignment horizontal="center"/>
      <protection locked="0"/>
    </xf>
    <xf numFmtId="0" fontId="0" fillId="0" borderId="3" xfId="0" applyNumberFormat="1" applyBorder="1" applyAlignment="1" applyProtection="1">
      <protection locked="0"/>
    </xf>
    <xf numFmtId="49" fontId="3" fillId="0" borderId="6" xfId="0" applyNumberFormat="1" applyFont="1" applyFill="1" applyBorder="1" applyAlignment="1"/>
    <xf numFmtId="0" fontId="3" fillId="0" borderId="6" xfId="0" applyNumberFormat="1" applyFont="1" applyFill="1" applyBorder="1" applyAlignment="1"/>
    <xf numFmtId="0" fontId="2" fillId="0" borderId="3" xfId="0" applyNumberFormat="1" applyFont="1" applyBorder="1" applyAlignment="1">
      <alignment horizontal="center"/>
    </xf>
    <xf numFmtId="0" fontId="0" fillId="0" borderId="3" xfId="0" applyNumberFormat="1" applyBorder="1" applyAlignment="1"/>
    <xf numFmtId="0" fontId="2" fillId="0" borderId="0" xfId="0" applyFont="1" applyAlignment="1">
      <alignment horizontal="center"/>
    </xf>
    <xf numFmtId="0" fontId="2" fillId="0" borderId="0" xfId="0" applyFont="1" applyFill="1" applyAlignment="1">
      <alignment horizontal="center"/>
    </xf>
    <xf numFmtId="0" fontId="14" fillId="22" borderId="33" xfId="0" applyFont="1" applyFill="1" applyBorder="1" applyAlignment="1">
      <alignment horizontal="left" wrapText="1"/>
    </xf>
    <xf numFmtId="0" fontId="14" fillId="22" borderId="34" xfId="0" applyFont="1" applyFill="1" applyBorder="1" applyAlignment="1">
      <alignment horizontal="left" wrapText="1"/>
    </xf>
    <xf numFmtId="0" fontId="14" fillId="22" borderId="25" xfId="0" applyFont="1" applyFill="1" applyBorder="1" applyAlignment="1">
      <alignment horizontal="left" wrapText="1"/>
    </xf>
    <xf numFmtId="0" fontId="10" fillId="22" borderId="33" xfId="0" applyFont="1" applyFill="1" applyBorder="1" applyAlignment="1">
      <alignment horizontal="left" wrapText="1"/>
    </xf>
    <xf numFmtId="0" fontId="10" fillId="22" borderId="34" xfId="0" applyFont="1" applyFill="1" applyBorder="1" applyAlignment="1">
      <alignment horizontal="left" wrapText="1"/>
    </xf>
    <xf numFmtId="0" fontId="10" fillId="22" borderId="25" xfId="0" applyFont="1" applyFill="1" applyBorder="1" applyAlignment="1">
      <alignment horizontal="left" wrapText="1"/>
    </xf>
    <xf numFmtId="0" fontId="10" fillId="23" borderId="33" xfId="0" applyFont="1" applyFill="1" applyBorder="1" applyAlignment="1">
      <alignment horizontal="left" wrapText="1"/>
    </xf>
    <xf numFmtId="0" fontId="10" fillId="23" borderId="34" xfId="0" applyFont="1" applyFill="1" applyBorder="1" applyAlignment="1">
      <alignment horizontal="left" wrapText="1"/>
    </xf>
    <xf numFmtId="0" fontId="10" fillId="23" borderId="35" xfId="0" applyFont="1" applyFill="1" applyBorder="1" applyAlignment="1">
      <alignment horizontal="left" wrapText="1"/>
    </xf>
    <xf numFmtId="0" fontId="3" fillId="0" borderId="0" xfId="0" applyFont="1" applyFill="1" applyBorder="1" applyAlignment="1">
      <alignment vertical="top" wrapText="1"/>
    </xf>
    <xf numFmtId="0" fontId="1" fillId="17" borderId="0" xfId="12" applyFill="1" applyAlignment="1">
      <alignment horizontal="left"/>
    </xf>
    <xf numFmtId="0" fontId="1" fillId="16" borderId="15" xfId="12" applyFill="1" applyBorder="1" applyAlignment="1">
      <alignment horizontal="left" vertical="center" wrapText="1"/>
    </xf>
    <xf numFmtId="0" fontId="1" fillId="16" borderId="5" xfId="12" applyFill="1" applyBorder="1" applyAlignment="1">
      <alignment horizontal="left" vertical="center" wrapText="1"/>
    </xf>
    <xf numFmtId="0" fontId="24" fillId="0" borderId="17" xfId="12" applyNumberFormat="1" applyFont="1" applyFill="1" applyBorder="1" applyAlignment="1"/>
    <xf numFmtId="0" fontId="23" fillId="17" borderId="0" xfId="12" applyNumberFormat="1" applyFont="1" applyFill="1" applyAlignment="1">
      <alignment horizontal="left" wrapText="1"/>
    </xf>
    <xf numFmtId="0" fontId="24" fillId="0" borderId="19" xfId="12" applyNumberFormat="1" applyFont="1" applyFill="1" applyBorder="1" applyAlignment="1"/>
    <xf numFmtId="0" fontId="2" fillId="0" borderId="0" xfId="12" applyFont="1"/>
    <xf numFmtId="0" fontId="1" fillId="0" borderId="0" xfId="0" applyFont="1" applyFill="1" applyBorder="1" applyAlignment="1" applyProtection="1">
      <alignment horizontal="left" wrapText="1"/>
    </xf>
    <xf numFmtId="0" fontId="1" fillId="0" borderId="0" xfId="12" applyFont="1" applyAlignment="1">
      <alignment horizontal="left" wrapText="1"/>
    </xf>
    <xf numFmtId="0" fontId="1" fillId="0" borderId="0" xfId="12" applyAlignment="1">
      <alignment horizontal="left" wrapText="1"/>
    </xf>
    <xf numFmtId="0" fontId="1" fillId="0" borderId="0" xfId="12" applyFont="1" applyFill="1" applyBorder="1" applyAlignment="1">
      <alignment horizontal="left"/>
    </xf>
    <xf numFmtId="0" fontId="17" fillId="0" borderId="0" xfId="12" applyFont="1" applyAlignment="1">
      <alignment horizontal="left"/>
    </xf>
    <xf numFmtId="0" fontId="1" fillId="0" borderId="0" xfId="12" applyFont="1" applyAlignment="1">
      <alignment horizontal="left" vertical="top" wrapText="1"/>
    </xf>
    <xf numFmtId="0" fontId="9" fillId="0" borderId="0" xfId="12" applyFont="1" applyBorder="1" applyAlignment="1">
      <alignment horizontal="center"/>
    </xf>
    <xf numFmtId="0" fontId="11" fillId="0" borderId="0" xfId="12" applyNumberFormat="1" applyFont="1" applyFill="1" applyBorder="1" applyAlignment="1">
      <alignment horizontal="center"/>
    </xf>
    <xf numFmtId="0" fontId="2" fillId="0" borderId="0" xfId="12" applyFont="1" applyAlignment="1"/>
    <xf numFmtId="0" fontId="2" fillId="0" borderId="0" xfId="12" applyFont="1" applyAlignment="1">
      <alignment horizontal="left" wrapText="1"/>
    </xf>
    <xf numFmtId="0" fontId="1" fillId="0" borderId="0" xfId="12" applyFont="1" applyAlignment="1">
      <alignment wrapText="1"/>
    </xf>
    <xf numFmtId="0" fontId="1" fillId="0" borderId="0" xfId="12" applyFont="1" applyAlignment="1">
      <alignment horizontal="left"/>
    </xf>
    <xf numFmtId="165" fontId="2" fillId="0" borderId="0" xfId="12" applyNumberFormat="1" applyFont="1" applyAlignment="1">
      <alignment horizontal="left" wrapText="1"/>
    </xf>
    <xf numFmtId="165" fontId="1" fillId="0" borderId="0" xfId="12" applyNumberFormat="1" applyFont="1" applyBorder="1" applyAlignment="1"/>
    <xf numFmtId="165" fontId="1" fillId="0" borderId="0" xfId="12" applyNumberFormat="1" applyBorder="1" applyAlignment="1"/>
    <xf numFmtId="165" fontId="1" fillId="0" borderId="0" xfId="12" applyNumberFormat="1" applyFont="1" applyAlignment="1">
      <alignment horizontal="left"/>
    </xf>
    <xf numFmtId="165" fontId="1" fillId="0" borderId="0" xfId="12" applyNumberFormat="1" applyFont="1" applyAlignment="1">
      <alignment horizontal="left" wrapText="1"/>
    </xf>
    <xf numFmtId="0" fontId="19" fillId="0" borderId="0" xfId="12" applyFont="1" applyAlignment="1"/>
    <xf numFmtId="0" fontId="1" fillId="0" borderId="0" xfId="12" applyAlignment="1">
      <alignment horizontal="left"/>
    </xf>
  </cellXfs>
  <cellStyles count="20">
    <cellStyle name="Comma" xfId="1" builtinId="3"/>
    <cellStyle name="Comma 11" xfId="2" xr:uid="{00000000-0005-0000-0000-000001000000}"/>
    <cellStyle name="Comma 11 2" xfId="3" xr:uid="{00000000-0005-0000-0000-000002000000}"/>
    <cellStyle name="Comma 11 3" xfId="4" xr:uid="{00000000-0005-0000-0000-000003000000}"/>
    <cellStyle name="Comma 2" xfId="5" xr:uid="{00000000-0005-0000-0000-000004000000}"/>
    <cellStyle name="Comma 2 2" xfId="17" xr:uid="{00000000-0005-0000-0000-000005000000}"/>
    <cellStyle name="Currency" xfId="6" builtinId="4"/>
    <cellStyle name="Currency 2" xfId="7" xr:uid="{00000000-0005-0000-0000-000007000000}"/>
    <cellStyle name="Currency 2 2" xfId="8" xr:uid="{00000000-0005-0000-0000-000008000000}"/>
    <cellStyle name="Currency 2 3" xfId="9" xr:uid="{00000000-0005-0000-0000-000009000000}"/>
    <cellStyle name="Currency 3" xfId="10" xr:uid="{00000000-0005-0000-0000-00000A000000}"/>
    <cellStyle name="Currency 3 2" xfId="18" xr:uid="{00000000-0005-0000-0000-00000B000000}"/>
    <cellStyle name="Normal" xfId="0" builtinId="0"/>
    <cellStyle name="Normal 2" xfId="11" xr:uid="{00000000-0005-0000-0000-00000D000000}"/>
    <cellStyle name="Normal 2 2" xfId="12" xr:uid="{00000000-0005-0000-0000-00000E000000}"/>
    <cellStyle name="Normal 2 3" xfId="13" xr:uid="{00000000-0005-0000-0000-00000F000000}"/>
    <cellStyle name="Percent" xfId="14" builtinId="5"/>
    <cellStyle name="Percent 2" xfId="15" xr:uid="{00000000-0005-0000-0000-000011000000}"/>
    <cellStyle name="Percent 2 2" xfId="19" xr:uid="{00000000-0005-0000-0000-000012000000}"/>
    <cellStyle name="Percent 3" xfId="16"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oRbudget.5ye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Disclaimer"/>
      <sheetName val="Budget Summary"/>
      <sheetName val="Yr 1"/>
      <sheetName val="Yr 2"/>
      <sheetName val="Yr 3"/>
      <sheetName val="Yr 4"/>
      <sheetName val="Yr 5"/>
      <sheetName val="Reg Salary-% effort"/>
      <sheetName val="Reg Salary-person mths"/>
      <sheetName val="Subcontracts"/>
      <sheetName val="Tuition"/>
      <sheetName val="Salary Rates"/>
      <sheetName val="Yr 1 Justification"/>
      <sheetName val="Yr 2 Just"/>
      <sheetName val="Yr 3 Just"/>
      <sheetName val="TemplateInformation"/>
    </sheetNames>
    <sheetDataSet>
      <sheetData sheetId="0"/>
      <sheetData sheetId="1">
        <row r="27">
          <cell r="B27">
            <v>0.51</v>
          </cell>
          <cell r="C27">
            <v>0.53</v>
          </cell>
          <cell r="D27">
            <v>0.55000000000000004</v>
          </cell>
        </row>
      </sheetData>
      <sheetData sheetId="2"/>
      <sheetData sheetId="3">
        <row r="39">
          <cell r="B39">
            <v>0.25</v>
          </cell>
        </row>
      </sheetData>
      <sheetData sheetId="4"/>
      <sheetData sheetId="5"/>
      <sheetData sheetId="6"/>
      <sheetData sheetId="7"/>
      <sheetData sheetId="8"/>
      <sheetData sheetId="9"/>
      <sheetData sheetId="10"/>
      <sheetData sheetId="11"/>
      <sheetData sheetId="12"/>
      <sheetData sheetId="13">
        <row r="9">
          <cell r="C9">
            <v>57000</v>
          </cell>
        </row>
        <row r="14">
          <cell r="B14">
            <v>11700</v>
          </cell>
        </row>
      </sheetData>
      <sheetData sheetId="14">
        <row r="9">
          <cell r="C9">
            <v>58710</v>
          </cell>
        </row>
        <row r="14">
          <cell r="B14">
            <v>12051</v>
          </cell>
        </row>
      </sheetData>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B31"/>
  <sheetViews>
    <sheetView zoomScale="80" zoomScaleNormal="80" workbookViewId="0">
      <selection activeCell="O20" sqref="O20"/>
    </sheetView>
  </sheetViews>
  <sheetFormatPr defaultColWidth="9.140625" defaultRowHeight="12.75" x14ac:dyDescent="0.2"/>
  <cols>
    <col min="1" max="1" width="4.140625" style="326" customWidth="1"/>
    <col min="2" max="2" width="8.140625" style="326" customWidth="1"/>
    <col min="3" max="5" width="7.28515625" style="326" customWidth="1"/>
    <col min="6" max="6" width="7.7109375" style="326" bestFit="1" customWidth="1"/>
    <col min="7" max="7" width="6.85546875" style="326" customWidth="1"/>
    <col min="8" max="8" width="7.140625" style="326" customWidth="1"/>
    <col min="9" max="9" width="7.7109375" style="326" customWidth="1"/>
    <col min="10" max="10" width="7.140625" style="326" customWidth="1"/>
    <col min="11" max="11" width="8" style="326" customWidth="1"/>
    <col min="12" max="12" width="7.7109375" style="326" customWidth="1"/>
    <col min="13" max="13" width="7.28515625" style="326" customWidth="1"/>
    <col min="14" max="14" width="7.7109375" style="326" customWidth="1"/>
    <col min="15" max="15" width="7.5703125" style="326" customWidth="1"/>
    <col min="16" max="16" width="7" style="326" customWidth="1"/>
    <col min="17" max="17" width="7.5703125" style="326" customWidth="1"/>
    <col min="18" max="19" width="7.7109375" style="326" bestFit="1" customWidth="1"/>
    <col min="20" max="20" width="6.7109375" style="326" bestFit="1" customWidth="1"/>
    <col min="21" max="21" width="7" style="326" bestFit="1" customWidth="1"/>
    <col min="22" max="16384" width="9.140625" style="326"/>
  </cols>
  <sheetData>
    <row r="1" spans="1:28" ht="20.25" x14ac:dyDescent="0.3">
      <c r="A1" s="306" t="s">
        <v>275</v>
      </c>
      <c r="B1" s="287"/>
      <c r="C1" s="287"/>
      <c r="D1" s="287"/>
      <c r="E1" s="287"/>
      <c r="F1" s="287"/>
      <c r="G1" s="287"/>
      <c r="H1" s="287"/>
      <c r="I1" s="287"/>
      <c r="J1" s="287"/>
      <c r="K1" s="287"/>
      <c r="L1" s="287"/>
      <c r="M1" s="287"/>
      <c r="N1" s="287"/>
      <c r="O1" s="287"/>
      <c r="P1" s="287"/>
      <c r="Q1" s="287"/>
      <c r="R1" s="287"/>
      <c r="S1" s="287"/>
    </row>
    <row r="2" spans="1:28" ht="20.25" x14ac:dyDescent="0.3">
      <c r="A2" s="287"/>
      <c r="B2" s="287"/>
      <c r="C2" s="287"/>
      <c r="D2" s="287"/>
      <c r="E2" s="287"/>
      <c r="F2" s="287"/>
      <c r="G2" s="287"/>
      <c r="H2" s="287"/>
      <c r="I2" s="287"/>
      <c r="J2" s="287"/>
      <c r="K2" s="287"/>
      <c r="L2" s="287"/>
      <c r="M2" s="287"/>
      <c r="N2" s="287"/>
      <c r="O2" s="287"/>
      <c r="P2" s="287"/>
      <c r="Q2" s="287"/>
      <c r="R2" s="287"/>
      <c r="S2" s="287"/>
    </row>
    <row r="3" spans="1:28" x14ac:dyDescent="0.2">
      <c r="M3" s="304"/>
      <c r="P3" s="304"/>
      <c r="R3" s="304"/>
      <c r="S3" s="304"/>
    </row>
    <row r="4" spans="1:28" x14ac:dyDescent="0.2">
      <c r="A4" s="332"/>
      <c r="B4" s="292">
        <v>2018</v>
      </c>
      <c r="C4" s="293"/>
      <c r="D4" s="294"/>
      <c r="E4" s="292">
        <v>2019</v>
      </c>
      <c r="F4" s="305"/>
      <c r="G4" s="307"/>
      <c r="H4" s="292">
        <v>2020</v>
      </c>
      <c r="I4" s="305"/>
      <c r="J4" s="307"/>
      <c r="K4" s="292">
        <v>2021</v>
      </c>
      <c r="L4" s="305"/>
      <c r="M4" s="332"/>
      <c r="N4" s="292">
        <v>2022</v>
      </c>
      <c r="O4" s="305"/>
      <c r="P4" s="307"/>
      <c r="Q4" s="292">
        <v>2023</v>
      </c>
      <c r="R4" s="305"/>
      <c r="S4" s="307"/>
      <c r="T4" s="292">
        <v>2024</v>
      </c>
      <c r="U4" s="305"/>
      <c r="V4" s="307"/>
      <c r="W4" s="292">
        <v>2025</v>
      </c>
      <c r="X4" s="305"/>
      <c r="Y4" s="307"/>
    </row>
    <row r="5" spans="1:28" x14ac:dyDescent="0.2">
      <c r="B5" s="284" t="s">
        <v>109</v>
      </c>
      <c r="C5" s="284" t="s">
        <v>108</v>
      </c>
      <c r="D5" s="284" t="s">
        <v>107</v>
      </c>
      <c r="E5" s="284" t="s">
        <v>109</v>
      </c>
      <c r="F5" s="284" t="s">
        <v>108</v>
      </c>
      <c r="G5" s="284" t="s">
        <v>107</v>
      </c>
      <c r="H5" s="284" t="s">
        <v>109</v>
      </c>
      <c r="I5" s="284" t="s">
        <v>108</v>
      </c>
      <c r="J5" s="284" t="s">
        <v>107</v>
      </c>
      <c r="K5" s="284" t="s">
        <v>109</v>
      </c>
      <c r="L5" s="284" t="s">
        <v>108</v>
      </c>
      <c r="M5" s="284" t="s">
        <v>107</v>
      </c>
      <c r="N5" s="284" t="s">
        <v>109</v>
      </c>
      <c r="O5" s="284" t="s">
        <v>108</v>
      </c>
      <c r="P5" s="284" t="s">
        <v>107</v>
      </c>
      <c r="Q5" s="284" t="s">
        <v>109</v>
      </c>
      <c r="R5" s="284" t="s">
        <v>108</v>
      </c>
      <c r="S5" s="284" t="s">
        <v>107</v>
      </c>
      <c r="T5" s="284" t="s">
        <v>109</v>
      </c>
      <c r="U5" s="284" t="s">
        <v>108</v>
      </c>
      <c r="V5" s="284" t="s">
        <v>107</v>
      </c>
      <c r="W5" s="284" t="s">
        <v>109</v>
      </c>
      <c r="X5" s="284" t="s">
        <v>108</v>
      </c>
      <c r="Y5" s="284" t="s">
        <v>107</v>
      </c>
    </row>
    <row r="6" spans="1:28" x14ac:dyDescent="0.2">
      <c r="B6" s="297">
        <f t="shared" ref="B6:Y6" si="0">D18</f>
        <v>3914</v>
      </c>
      <c r="C6" s="297">
        <f t="shared" si="0"/>
        <v>1876</v>
      </c>
      <c r="D6" s="297">
        <f t="shared" si="0"/>
        <v>3914</v>
      </c>
      <c r="E6" s="297">
        <f t="shared" si="0"/>
        <v>3914</v>
      </c>
      <c r="F6" s="297">
        <f t="shared" si="0"/>
        <v>1876</v>
      </c>
      <c r="G6" s="297">
        <f t="shared" si="0"/>
        <v>3914</v>
      </c>
      <c r="H6" s="297">
        <f t="shared" si="0"/>
        <v>3914</v>
      </c>
      <c r="I6" s="297">
        <f t="shared" si="0"/>
        <v>2054</v>
      </c>
      <c r="J6" s="297">
        <f>L18</f>
        <v>4276</v>
      </c>
      <c r="K6" s="297">
        <f t="shared" si="0"/>
        <v>4276</v>
      </c>
      <c r="L6" s="297">
        <f t="shared" si="0"/>
        <v>2250</v>
      </c>
      <c r="M6" s="297">
        <f t="shared" si="0"/>
        <v>4674</v>
      </c>
      <c r="N6" s="297">
        <f t="shared" si="0"/>
        <v>4674</v>
      </c>
      <c r="O6" s="297">
        <f t="shared" si="0"/>
        <v>2465</v>
      </c>
      <c r="P6" s="297">
        <f t="shared" si="0"/>
        <v>5112</v>
      </c>
      <c r="Q6" s="297">
        <f t="shared" si="0"/>
        <v>5112</v>
      </c>
      <c r="R6" s="297">
        <f t="shared" si="0"/>
        <v>2702</v>
      </c>
      <c r="S6" s="297">
        <f t="shared" si="0"/>
        <v>5594</v>
      </c>
      <c r="T6" s="297">
        <f t="shared" si="0"/>
        <v>5594</v>
      </c>
      <c r="U6" s="297">
        <f t="shared" si="0"/>
        <v>2962</v>
      </c>
      <c r="V6" s="297">
        <f t="shared" si="0"/>
        <v>6124</v>
      </c>
      <c r="W6" s="297">
        <f t="shared" si="0"/>
        <v>6124</v>
      </c>
      <c r="X6" s="297">
        <f t="shared" si="0"/>
        <v>3248</v>
      </c>
      <c r="Y6" s="297">
        <f t="shared" si="0"/>
        <v>6707</v>
      </c>
    </row>
    <row r="7" spans="1:28" x14ac:dyDescent="0.2">
      <c r="A7" s="285" t="s">
        <v>106</v>
      </c>
      <c r="B7" s="285"/>
      <c r="C7" s="286"/>
      <c r="D7" s="308">
        <f>D6+E6+F6</f>
        <v>9704</v>
      </c>
      <c r="E7" s="298"/>
      <c r="F7" s="299"/>
      <c r="G7" s="308">
        <f>G6+H6+I6</f>
        <v>9882</v>
      </c>
      <c r="H7" s="298"/>
      <c r="I7" s="299"/>
      <c r="J7" s="308">
        <f>J6+K6+L6</f>
        <v>10802</v>
      </c>
      <c r="K7" s="298"/>
      <c r="L7" s="299"/>
      <c r="M7" s="308">
        <f>M6+N6+O6</f>
        <v>11813</v>
      </c>
      <c r="N7" s="298"/>
      <c r="O7" s="299"/>
      <c r="P7" s="308">
        <f>P6+Q6+R6</f>
        <v>12926</v>
      </c>
      <c r="Q7" s="298"/>
      <c r="R7" s="300"/>
      <c r="S7" s="308">
        <f>S6+T6+U6</f>
        <v>14150</v>
      </c>
      <c r="T7" s="298"/>
      <c r="U7" s="300"/>
      <c r="V7" s="308">
        <f>V6+W6+X6</f>
        <v>15496</v>
      </c>
      <c r="W7" s="298"/>
      <c r="X7" s="300"/>
    </row>
    <row r="8" spans="1:28" x14ac:dyDescent="0.2">
      <c r="A8" s="435" t="s">
        <v>105</v>
      </c>
      <c r="B8" s="435"/>
      <c r="C8" s="435"/>
      <c r="D8" s="435"/>
      <c r="E8" s="436"/>
      <c r="F8" s="308">
        <f>F6+G6+H6</f>
        <v>9704</v>
      </c>
      <c r="G8" s="298"/>
      <c r="H8" s="299"/>
      <c r="I8" s="308">
        <f>I6+J6+K6</f>
        <v>10606</v>
      </c>
      <c r="J8" s="298"/>
      <c r="K8" s="299"/>
      <c r="L8" s="308">
        <f>L6+M6+N6</f>
        <v>11598</v>
      </c>
      <c r="M8" s="298"/>
      <c r="N8" s="299"/>
      <c r="O8" s="308">
        <f>O6+P6+Q6</f>
        <v>12689</v>
      </c>
      <c r="P8" s="298"/>
      <c r="Q8" s="299"/>
      <c r="R8" s="308">
        <f>R6+S6+T6</f>
        <v>13890</v>
      </c>
      <c r="S8" s="298"/>
      <c r="T8" s="299"/>
      <c r="U8" s="308">
        <f>U6+V6+W6</f>
        <v>15210</v>
      </c>
      <c r="V8" s="298"/>
      <c r="W8" s="299"/>
    </row>
    <row r="9" spans="1:28" x14ac:dyDescent="0.2">
      <c r="A9" s="285" t="s">
        <v>104</v>
      </c>
      <c r="B9" s="285"/>
      <c r="C9" s="286"/>
      <c r="D9" s="308">
        <f>D6+E6</f>
        <v>7828</v>
      </c>
      <c r="E9" s="299"/>
      <c r="F9" s="301"/>
      <c r="G9" s="308">
        <f>G6+H6</f>
        <v>7828</v>
      </c>
      <c r="H9" s="299"/>
      <c r="I9" s="301"/>
      <c r="J9" s="308">
        <f>J6+K6</f>
        <v>8552</v>
      </c>
      <c r="K9" s="299"/>
      <c r="L9" s="301"/>
      <c r="M9" s="308">
        <f>M6+N6</f>
        <v>9348</v>
      </c>
      <c r="N9" s="299"/>
      <c r="O9" s="301"/>
      <c r="P9" s="308">
        <f>P6+Q6</f>
        <v>10224</v>
      </c>
      <c r="Q9" s="299"/>
      <c r="R9" s="283"/>
      <c r="S9" s="308">
        <f>S6+T6</f>
        <v>11188</v>
      </c>
      <c r="T9" s="299"/>
      <c r="V9" s="308">
        <f>V6+W6</f>
        <v>12248</v>
      </c>
      <c r="W9" s="299"/>
    </row>
    <row r="11" spans="1:28" x14ac:dyDescent="0.2">
      <c r="A11" s="326" t="s">
        <v>200</v>
      </c>
    </row>
    <row r="13" spans="1:28" x14ac:dyDescent="0.2">
      <c r="B13" s="288"/>
      <c r="D13" s="291"/>
      <c r="E13" s="291"/>
      <c r="F13" s="291"/>
      <c r="G13" s="291"/>
      <c r="H13" s="291"/>
      <c r="I13" s="291"/>
      <c r="J13" s="291"/>
      <c r="K13" s="291"/>
      <c r="L13" s="291"/>
      <c r="M13" s="291"/>
      <c r="N13" s="291"/>
      <c r="O13" s="291"/>
      <c r="P13" s="291"/>
      <c r="Q13" s="291"/>
      <c r="R13" s="291"/>
    </row>
    <row r="14" spans="1:28" x14ac:dyDescent="0.2">
      <c r="B14" s="290"/>
      <c r="C14" s="290"/>
      <c r="D14" s="289"/>
      <c r="E14" s="289"/>
      <c r="F14" s="289"/>
      <c r="G14" s="289"/>
      <c r="H14" s="289"/>
      <c r="I14" s="289"/>
      <c r="J14" s="289"/>
      <c r="K14" s="289"/>
      <c r="L14" s="289"/>
      <c r="M14" s="289"/>
      <c r="N14" s="289"/>
      <c r="O14" s="289"/>
      <c r="P14" s="289"/>
      <c r="Q14" s="289"/>
      <c r="R14" s="289"/>
    </row>
    <row r="15" spans="1:28" x14ac:dyDescent="0.2">
      <c r="B15" s="295"/>
      <c r="D15" s="304" t="s">
        <v>174</v>
      </c>
      <c r="E15" s="289" t="s">
        <v>176</v>
      </c>
      <c r="F15" s="304" t="s">
        <v>177</v>
      </c>
      <c r="G15" s="304" t="s">
        <v>235</v>
      </c>
      <c r="H15" s="289" t="s">
        <v>201</v>
      </c>
      <c r="I15" s="304" t="s">
        <v>202</v>
      </c>
      <c r="J15" s="304" t="s">
        <v>203</v>
      </c>
      <c r="K15" s="289" t="s">
        <v>204</v>
      </c>
      <c r="L15" s="304" t="s">
        <v>205</v>
      </c>
      <c r="M15" s="304" t="s">
        <v>236</v>
      </c>
      <c r="N15" s="326" t="s">
        <v>206</v>
      </c>
      <c r="O15" s="326" t="s">
        <v>207</v>
      </c>
      <c r="P15" s="326" t="s">
        <v>208</v>
      </c>
      <c r="Q15" s="326" t="s">
        <v>230</v>
      </c>
      <c r="R15" s="326" t="s">
        <v>231</v>
      </c>
      <c r="S15" s="326" t="s">
        <v>232</v>
      </c>
      <c r="T15" s="326" t="s">
        <v>237</v>
      </c>
      <c r="U15" s="326" t="s">
        <v>238</v>
      </c>
      <c r="V15" s="326" t="s">
        <v>239</v>
      </c>
      <c r="W15" s="325" t="s">
        <v>240</v>
      </c>
      <c r="X15" s="325" t="s">
        <v>241</v>
      </c>
      <c r="Y15" s="325" t="s">
        <v>242</v>
      </c>
      <c r="Z15" s="326" t="s">
        <v>276</v>
      </c>
      <c r="AA15" s="326" t="s">
        <v>277</v>
      </c>
      <c r="AB15" s="326" t="s">
        <v>278</v>
      </c>
    </row>
    <row r="16" spans="1:28" x14ac:dyDescent="0.2">
      <c r="B16" s="439" t="s">
        <v>115</v>
      </c>
      <c r="C16" s="439"/>
      <c r="D16" s="296">
        <v>3617</v>
      </c>
      <c r="E16" s="296">
        <v>1777</v>
      </c>
      <c r="F16" s="296">
        <v>3617</v>
      </c>
      <c r="G16" s="296">
        <v>3617</v>
      </c>
      <c r="H16" s="296">
        <v>1777</v>
      </c>
      <c r="I16" s="296">
        <v>3617</v>
      </c>
      <c r="J16" s="296">
        <v>3617</v>
      </c>
      <c r="K16" s="296">
        <f>ROUND((H16*1.1),0)</f>
        <v>1955</v>
      </c>
      <c r="L16" s="296">
        <f t="shared" ref="L16:AB16" si="1">ROUND((I16*1.1),0)</f>
        <v>3979</v>
      </c>
      <c r="M16" s="296">
        <f t="shared" si="1"/>
        <v>3979</v>
      </c>
      <c r="N16" s="296">
        <f t="shared" si="1"/>
        <v>2151</v>
      </c>
      <c r="O16" s="296">
        <f t="shared" si="1"/>
        <v>4377</v>
      </c>
      <c r="P16" s="296">
        <f t="shared" si="1"/>
        <v>4377</v>
      </c>
      <c r="Q16" s="296">
        <f>ROUND((N16*1.1),0)</f>
        <v>2366</v>
      </c>
      <c r="R16" s="296">
        <f t="shared" si="1"/>
        <v>4815</v>
      </c>
      <c r="S16" s="296">
        <f t="shared" si="1"/>
        <v>4815</v>
      </c>
      <c r="T16" s="296">
        <f t="shared" si="1"/>
        <v>2603</v>
      </c>
      <c r="U16" s="296">
        <f t="shared" si="1"/>
        <v>5297</v>
      </c>
      <c r="V16" s="296">
        <f t="shared" si="1"/>
        <v>5297</v>
      </c>
      <c r="W16" s="296">
        <f t="shared" si="1"/>
        <v>2863</v>
      </c>
      <c r="X16" s="296">
        <f t="shared" si="1"/>
        <v>5827</v>
      </c>
      <c r="Y16" s="296">
        <f t="shared" si="1"/>
        <v>5827</v>
      </c>
      <c r="Z16" s="296">
        <f t="shared" si="1"/>
        <v>3149</v>
      </c>
      <c r="AA16" s="296">
        <f t="shared" si="1"/>
        <v>6410</v>
      </c>
      <c r="AB16" s="296">
        <f t="shared" si="1"/>
        <v>6410</v>
      </c>
    </row>
    <row r="17" spans="1:28" x14ac:dyDescent="0.2">
      <c r="B17" s="440" t="s">
        <v>169</v>
      </c>
      <c r="C17" s="440"/>
      <c r="D17" s="302">
        <v>297</v>
      </c>
      <c r="E17" s="302">
        <v>99</v>
      </c>
      <c r="F17" s="302">
        <v>297</v>
      </c>
      <c r="G17" s="302">
        <v>297</v>
      </c>
      <c r="H17" s="302">
        <v>99</v>
      </c>
      <c r="I17" s="302">
        <v>297</v>
      </c>
      <c r="J17" s="302">
        <v>297</v>
      </c>
      <c r="K17" s="302">
        <v>99</v>
      </c>
      <c r="L17" s="302">
        <v>297</v>
      </c>
      <c r="M17" s="302">
        <v>297</v>
      </c>
      <c r="N17" s="302">
        <v>99</v>
      </c>
      <c r="O17" s="302">
        <v>297</v>
      </c>
      <c r="P17" s="302">
        <v>297</v>
      </c>
      <c r="Q17" s="302">
        <v>99</v>
      </c>
      <c r="R17" s="302">
        <v>297</v>
      </c>
      <c r="S17" s="302">
        <v>297</v>
      </c>
      <c r="T17" s="302">
        <v>99</v>
      </c>
      <c r="U17" s="302">
        <v>297</v>
      </c>
      <c r="V17" s="302">
        <v>297</v>
      </c>
      <c r="W17" s="302">
        <v>99</v>
      </c>
      <c r="X17" s="302">
        <v>297</v>
      </c>
      <c r="Y17" s="302">
        <v>297</v>
      </c>
      <c r="Z17" s="302">
        <v>99</v>
      </c>
      <c r="AA17" s="302">
        <v>297</v>
      </c>
      <c r="AB17" s="302">
        <v>297</v>
      </c>
    </row>
    <row r="18" spans="1:28" ht="13.5" thickBot="1" x14ac:dyDescent="0.25">
      <c r="B18" s="437" t="s">
        <v>170</v>
      </c>
      <c r="C18" s="437"/>
      <c r="D18" s="303">
        <f>SUM(D16:D17)</f>
        <v>3914</v>
      </c>
      <c r="E18" s="303">
        <f t="shared" ref="E18:AB18" si="2">SUM(E16:E17)</f>
        <v>1876</v>
      </c>
      <c r="F18" s="303">
        <f t="shared" si="2"/>
        <v>3914</v>
      </c>
      <c r="G18" s="303">
        <f t="shared" si="2"/>
        <v>3914</v>
      </c>
      <c r="H18" s="303">
        <f t="shared" si="2"/>
        <v>1876</v>
      </c>
      <c r="I18" s="303">
        <f t="shared" si="2"/>
        <v>3914</v>
      </c>
      <c r="J18" s="303">
        <f t="shared" si="2"/>
        <v>3914</v>
      </c>
      <c r="K18" s="303">
        <f t="shared" si="2"/>
        <v>2054</v>
      </c>
      <c r="L18" s="303">
        <f>SUM(L16:L17)</f>
        <v>4276</v>
      </c>
      <c r="M18" s="303">
        <f t="shared" si="2"/>
        <v>4276</v>
      </c>
      <c r="N18" s="303">
        <f t="shared" si="2"/>
        <v>2250</v>
      </c>
      <c r="O18" s="303">
        <f t="shared" si="2"/>
        <v>4674</v>
      </c>
      <c r="P18" s="303">
        <f t="shared" si="2"/>
        <v>4674</v>
      </c>
      <c r="Q18" s="303">
        <f t="shared" si="2"/>
        <v>2465</v>
      </c>
      <c r="R18" s="303">
        <f t="shared" si="2"/>
        <v>5112</v>
      </c>
      <c r="S18" s="303">
        <f t="shared" si="2"/>
        <v>5112</v>
      </c>
      <c r="T18" s="303">
        <f t="shared" si="2"/>
        <v>2702</v>
      </c>
      <c r="U18" s="303">
        <f t="shared" si="2"/>
        <v>5594</v>
      </c>
      <c r="V18" s="303">
        <f t="shared" si="2"/>
        <v>5594</v>
      </c>
      <c r="W18" s="303">
        <f t="shared" si="2"/>
        <v>2962</v>
      </c>
      <c r="X18" s="303">
        <f t="shared" si="2"/>
        <v>6124</v>
      </c>
      <c r="Y18" s="303">
        <f t="shared" si="2"/>
        <v>6124</v>
      </c>
      <c r="Z18" s="303">
        <f t="shared" si="2"/>
        <v>3248</v>
      </c>
      <c r="AA18" s="303">
        <f t="shared" si="2"/>
        <v>6707</v>
      </c>
      <c r="AB18" s="303">
        <f t="shared" si="2"/>
        <v>6707</v>
      </c>
    </row>
    <row r="19" spans="1:28" ht="13.5" thickTop="1" x14ac:dyDescent="0.2">
      <c r="B19" s="288"/>
      <c r="C19" s="288"/>
      <c r="D19" s="288"/>
      <c r="E19" s="288"/>
      <c r="F19" s="288"/>
      <c r="G19" s="288"/>
      <c r="H19" s="288"/>
      <c r="I19" s="288"/>
      <c r="J19" s="288"/>
      <c r="K19" s="288"/>
      <c r="L19" s="288"/>
      <c r="M19" s="288"/>
      <c r="N19" s="288"/>
      <c r="O19" s="288"/>
      <c r="P19" s="288"/>
      <c r="Q19" s="288"/>
      <c r="R19" s="288"/>
      <c r="S19" s="288"/>
    </row>
    <row r="20" spans="1:28" ht="20.25" x14ac:dyDescent="0.3">
      <c r="A20" s="287"/>
      <c r="B20" s="287"/>
      <c r="C20" s="287"/>
      <c r="D20" s="287"/>
      <c r="E20" s="287"/>
      <c r="F20" s="287"/>
      <c r="G20" s="287"/>
      <c r="H20" s="287"/>
      <c r="I20" s="287"/>
      <c r="J20" s="287"/>
      <c r="K20" s="287"/>
      <c r="L20" s="287"/>
      <c r="M20" s="287"/>
      <c r="N20" s="287"/>
      <c r="O20" s="287"/>
      <c r="P20" s="287"/>
      <c r="Q20" s="287"/>
      <c r="R20" s="287"/>
      <c r="S20" s="287"/>
    </row>
    <row r="21" spans="1:28" ht="24.75" customHeight="1" x14ac:dyDescent="0.2">
      <c r="B21" s="438" t="s">
        <v>209</v>
      </c>
      <c r="C21" s="438"/>
      <c r="D21" s="438"/>
      <c r="E21" s="438"/>
      <c r="F21" s="438"/>
      <c r="G21" s="438"/>
      <c r="H21" s="438"/>
      <c r="I21" s="438"/>
      <c r="J21" s="438"/>
      <c r="K21" s="438"/>
      <c r="L21" s="438"/>
      <c r="M21" s="438"/>
      <c r="N21" s="438"/>
      <c r="O21" s="438"/>
      <c r="P21" s="438"/>
      <c r="Q21" s="438"/>
      <c r="R21" s="438"/>
      <c r="S21" s="438"/>
      <c r="T21" s="438"/>
    </row>
    <row r="23" spans="1:28" ht="24" customHeight="1" x14ac:dyDescent="0.2">
      <c r="B23" s="438" t="s">
        <v>233</v>
      </c>
      <c r="C23" s="438"/>
      <c r="D23" s="438"/>
      <c r="E23" s="438"/>
      <c r="F23" s="438"/>
      <c r="G23" s="438"/>
      <c r="H23" s="438"/>
      <c r="I23" s="438"/>
      <c r="J23" s="438"/>
      <c r="K23" s="438"/>
      <c r="L23" s="438"/>
      <c r="M23" s="438"/>
      <c r="N23" s="438"/>
      <c r="O23" s="438"/>
      <c r="P23" s="438"/>
      <c r="Q23" s="438"/>
      <c r="R23" s="438"/>
      <c r="S23" s="438"/>
      <c r="T23" s="438"/>
    </row>
    <row r="25" spans="1:28" ht="27" customHeight="1" x14ac:dyDescent="0.2">
      <c r="B25" s="438" t="s">
        <v>234</v>
      </c>
      <c r="C25" s="438"/>
      <c r="D25" s="438"/>
      <c r="E25" s="438"/>
      <c r="F25" s="438"/>
      <c r="G25" s="438"/>
      <c r="H25" s="438"/>
      <c r="I25" s="438"/>
      <c r="J25" s="438"/>
      <c r="K25" s="438"/>
      <c r="L25" s="438"/>
      <c r="M25" s="438"/>
      <c r="N25" s="438"/>
      <c r="O25" s="438"/>
      <c r="P25" s="438"/>
      <c r="Q25" s="438"/>
      <c r="R25" s="438"/>
      <c r="S25" s="438"/>
      <c r="T25" s="438"/>
      <c r="V25" s="354"/>
    </row>
    <row r="27" spans="1:28" ht="27.75" customHeight="1" x14ac:dyDescent="0.2">
      <c r="B27" s="438" t="s">
        <v>279</v>
      </c>
      <c r="C27" s="438"/>
      <c r="D27" s="438"/>
      <c r="E27" s="438"/>
      <c r="F27" s="438"/>
      <c r="G27" s="438"/>
      <c r="H27" s="438"/>
      <c r="I27" s="438"/>
      <c r="J27" s="438"/>
      <c r="K27" s="438"/>
      <c r="L27" s="438"/>
      <c r="M27" s="438"/>
      <c r="N27" s="438"/>
      <c r="O27" s="438"/>
      <c r="P27" s="438"/>
      <c r="Q27" s="438"/>
      <c r="R27" s="438"/>
      <c r="S27" s="438"/>
      <c r="T27" s="438"/>
    </row>
    <row r="29" spans="1:28" x14ac:dyDescent="0.2">
      <c r="B29" s="434" t="s">
        <v>175</v>
      </c>
      <c r="C29" s="434"/>
      <c r="D29" s="434"/>
      <c r="E29" s="434"/>
      <c r="F29" s="434"/>
      <c r="G29" s="434"/>
      <c r="H29" s="434"/>
      <c r="I29" s="434"/>
      <c r="J29" s="434"/>
      <c r="K29" s="434"/>
      <c r="L29" s="434"/>
      <c r="M29" s="434"/>
      <c r="N29" s="434"/>
      <c r="O29" s="434"/>
      <c r="P29" s="434"/>
      <c r="Q29" s="434"/>
      <c r="R29" s="434"/>
      <c r="S29" s="434"/>
      <c r="T29" s="434"/>
    </row>
    <row r="31" spans="1:28" x14ac:dyDescent="0.2">
      <c r="B31" s="434" t="s">
        <v>280</v>
      </c>
      <c r="C31" s="434"/>
      <c r="D31" s="434"/>
      <c r="E31" s="434"/>
      <c r="F31" s="434"/>
      <c r="G31" s="434"/>
      <c r="H31" s="434"/>
      <c r="I31" s="434"/>
      <c r="J31" s="434"/>
      <c r="K31" s="434"/>
      <c r="L31" s="434"/>
      <c r="M31" s="434"/>
      <c r="N31" s="434"/>
      <c r="O31" s="434"/>
      <c r="P31" s="434"/>
      <c r="Q31" s="434"/>
      <c r="R31" s="434"/>
      <c r="S31" s="434"/>
      <c r="T31" s="434"/>
    </row>
  </sheetData>
  <sheetProtection sheet="1" selectLockedCells="1" selectUnlockedCells="1"/>
  <mergeCells count="10">
    <mergeCell ref="B31:T31"/>
    <mergeCell ref="A8:E8"/>
    <mergeCell ref="B18:C18"/>
    <mergeCell ref="B27:T27"/>
    <mergeCell ref="B29:T29"/>
    <mergeCell ref="B21:T21"/>
    <mergeCell ref="B23:T23"/>
    <mergeCell ref="B25:T25"/>
    <mergeCell ref="B16:C16"/>
    <mergeCell ref="B17:C17"/>
  </mergeCells>
  <pageMargins left="0" right="0" top="0.75" bottom="0.75" header="0.3" footer="0.3"/>
  <pageSetup scale="9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24"/>
  <sheetViews>
    <sheetView workbookViewId="0">
      <selection activeCell="C4" sqref="C4"/>
    </sheetView>
  </sheetViews>
  <sheetFormatPr defaultRowHeight="12.75" x14ac:dyDescent="0.2"/>
  <cols>
    <col min="1" max="1" width="23.28515625" style="213" customWidth="1"/>
    <col min="2" max="2" width="14.28515625" style="213" customWidth="1"/>
    <col min="3" max="7" width="15.7109375" style="213" customWidth="1"/>
    <col min="8" max="16384" width="9.140625" style="213"/>
  </cols>
  <sheetData>
    <row r="1" spans="1:7" x14ac:dyDescent="0.2">
      <c r="A1" s="211" t="s">
        <v>77</v>
      </c>
      <c r="B1" s="211"/>
      <c r="C1" s="212"/>
    </row>
    <row r="2" spans="1:7" x14ac:dyDescent="0.2">
      <c r="A2" s="211"/>
      <c r="B2" s="211"/>
      <c r="C2" s="212"/>
    </row>
    <row r="3" spans="1:7" x14ac:dyDescent="0.2">
      <c r="A3" s="211"/>
      <c r="B3" s="214" t="s">
        <v>92</v>
      </c>
      <c r="C3" s="215" t="s">
        <v>78</v>
      </c>
      <c r="D3" s="95" t="s">
        <v>79</v>
      </c>
      <c r="E3" s="95" t="s">
        <v>80</v>
      </c>
      <c r="F3" s="95" t="s">
        <v>81</v>
      </c>
      <c r="G3" s="95" t="s">
        <v>82</v>
      </c>
    </row>
    <row r="4" spans="1:7" x14ac:dyDescent="0.2">
      <c r="A4" s="216" t="s">
        <v>83</v>
      </c>
      <c r="B4" s="217">
        <v>60000</v>
      </c>
      <c r="C4" s="218"/>
      <c r="D4" s="218"/>
      <c r="E4" s="218"/>
      <c r="F4" s="218"/>
      <c r="G4" s="218"/>
    </row>
    <row r="5" spans="1:7" x14ac:dyDescent="0.2">
      <c r="A5" s="148" t="s">
        <v>84</v>
      </c>
      <c r="B5" s="219">
        <f t="shared" ref="B5:G5" si="0">ROUND((B4/180),2)</f>
        <v>333.33</v>
      </c>
      <c r="C5" s="220">
        <f t="shared" si="0"/>
        <v>0</v>
      </c>
      <c r="D5" s="220">
        <f t="shared" si="0"/>
        <v>0</v>
      </c>
      <c r="E5" s="220">
        <f t="shared" si="0"/>
        <v>0</v>
      </c>
      <c r="F5" s="220">
        <f t="shared" si="0"/>
        <v>0</v>
      </c>
      <c r="G5" s="220">
        <f t="shared" si="0"/>
        <v>0</v>
      </c>
    </row>
    <row r="6" spans="1:7" x14ac:dyDescent="0.2">
      <c r="A6" s="148" t="s">
        <v>85</v>
      </c>
      <c r="B6" s="219">
        <f t="shared" ref="B6:G6" si="1">ROUND((B4/36),2)</f>
        <v>1666.67</v>
      </c>
      <c r="C6" s="220">
        <f t="shared" si="1"/>
        <v>0</v>
      </c>
      <c r="D6" s="220">
        <f t="shared" si="1"/>
        <v>0</v>
      </c>
      <c r="E6" s="220">
        <f t="shared" si="1"/>
        <v>0</v>
      </c>
      <c r="F6" s="220">
        <f t="shared" si="1"/>
        <v>0</v>
      </c>
      <c r="G6" s="220">
        <f t="shared" si="1"/>
        <v>0</v>
      </c>
    </row>
    <row r="7" spans="1:7" x14ac:dyDescent="0.2">
      <c r="A7" s="148" t="s">
        <v>86</v>
      </c>
      <c r="B7" s="219">
        <f t="shared" ref="B7:G7" si="2">ROUND((B4/9),2)</f>
        <v>6666.67</v>
      </c>
      <c r="C7" s="220">
        <f t="shared" si="2"/>
        <v>0</v>
      </c>
      <c r="D7" s="220">
        <f t="shared" si="2"/>
        <v>0</v>
      </c>
      <c r="E7" s="220">
        <f t="shared" si="2"/>
        <v>0</v>
      </c>
      <c r="F7" s="220">
        <f t="shared" si="2"/>
        <v>0</v>
      </c>
      <c r="G7" s="220">
        <f t="shared" si="2"/>
        <v>0</v>
      </c>
    </row>
    <row r="8" spans="1:7" x14ac:dyDescent="0.2">
      <c r="B8" s="212"/>
      <c r="C8" s="212"/>
    </row>
    <row r="9" spans="1:7" ht="27.75" customHeight="1" x14ac:dyDescent="0.2">
      <c r="A9" s="441" t="s">
        <v>199</v>
      </c>
      <c r="B9" s="441"/>
      <c r="C9" s="441"/>
      <c r="D9" s="441"/>
      <c r="E9" s="441"/>
      <c r="F9" s="441"/>
      <c r="G9" s="441"/>
    </row>
    <row r="10" spans="1:7" x14ac:dyDescent="0.2">
      <c r="B10" s="212"/>
      <c r="C10" s="212"/>
    </row>
    <row r="11" spans="1:7" x14ac:dyDescent="0.2">
      <c r="B11" s="212"/>
      <c r="C11" s="212"/>
    </row>
    <row r="12" spans="1:7" x14ac:dyDescent="0.2">
      <c r="A12" s="211" t="s">
        <v>87</v>
      </c>
      <c r="B12" s="212"/>
      <c r="C12" s="212"/>
    </row>
    <row r="13" spans="1:7" x14ac:dyDescent="0.2">
      <c r="A13" s="211"/>
      <c r="B13" s="212"/>
      <c r="C13" s="212"/>
    </row>
    <row r="14" spans="1:7" x14ac:dyDescent="0.2">
      <c r="B14" s="214" t="s">
        <v>92</v>
      </c>
      <c r="C14" s="215" t="s">
        <v>78</v>
      </c>
      <c r="D14" s="95" t="s">
        <v>79</v>
      </c>
      <c r="E14" s="95" t="s">
        <v>80</v>
      </c>
      <c r="F14" s="95" t="s">
        <v>81</v>
      </c>
      <c r="G14" s="95" t="s">
        <v>82</v>
      </c>
    </row>
    <row r="15" spans="1:7" x14ac:dyDescent="0.2">
      <c r="A15" s="216" t="s">
        <v>160</v>
      </c>
      <c r="B15" s="217">
        <v>75000</v>
      </c>
      <c r="C15" s="218"/>
      <c r="D15" s="218"/>
      <c r="E15" s="218"/>
      <c r="F15" s="218"/>
      <c r="G15" s="218"/>
    </row>
    <row r="16" spans="1:7" x14ac:dyDescent="0.2">
      <c r="A16" s="148" t="s">
        <v>88</v>
      </c>
      <c r="B16" s="219">
        <f t="shared" ref="B16:G16" si="3">ROUND((B15/260),2)</f>
        <v>288.45999999999998</v>
      </c>
      <c r="C16" s="220">
        <f t="shared" si="3"/>
        <v>0</v>
      </c>
      <c r="D16" s="220">
        <f t="shared" si="3"/>
        <v>0</v>
      </c>
      <c r="E16" s="220">
        <f t="shared" si="3"/>
        <v>0</v>
      </c>
      <c r="F16" s="220">
        <f t="shared" si="3"/>
        <v>0</v>
      </c>
      <c r="G16" s="220">
        <f t="shared" si="3"/>
        <v>0</v>
      </c>
    </row>
    <row r="17" spans="1:7" x14ac:dyDescent="0.2">
      <c r="A17" s="148" t="s">
        <v>89</v>
      </c>
      <c r="B17" s="219">
        <f t="shared" ref="B17:G17" si="4">ROUND((B15/52),2)</f>
        <v>1442.31</v>
      </c>
      <c r="C17" s="220">
        <f t="shared" si="4"/>
        <v>0</v>
      </c>
      <c r="D17" s="220">
        <f t="shared" si="4"/>
        <v>0</v>
      </c>
      <c r="E17" s="220">
        <f t="shared" si="4"/>
        <v>0</v>
      </c>
      <c r="F17" s="220">
        <f t="shared" si="4"/>
        <v>0</v>
      </c>
      <c r="G17" s="220">
        <f t="shared" si="4"/>
        <v>0</v>
      </c>
    </row>
    <row r="18" spans="1:7" x14ac:dyDescent="0.2">
      <c r="A18" s="148" t="s">
        <v>90</v>
      </c>
      <c r="B18" s="219">
        <f t="shared" ref="B18:G18" si="5">ROUND((B15/12),2)</f>
        <v>6250</v>
      </c>
      <c r="C18" s="220">
        <f t="shared" si="5"/>
        <v>0</v>
      </c>
      <c r="D18" s="220">
        <f t="shared" si="5"/>
        <v>0</v>
      </c>
      <c r="E18" s="220">
        <f t="shared" si="5"/>
        <v>0</v>
      </c>
      <c r="F18" s="220">
        <f t="shared" si="5"/>
        <v>0</v>
      </c>
      <c r="G18" s="220">
        <f t="shared" si="5"/>
        <v>0</v>
      </c>
    </row>
    <row r="19" spans="1:7" x14ac:dyDescent="0.2">
      <c r="C19" s="212"/>
    </row>
    <row r="20" spans="1:7" x14ac:dyDescent="0.2">
      <c r="C20" s="212"/>
    </row>
    <row r="21" spans="1:7" x14ac:dyDescent="0.2">
      <c r="A21" s="95" t="s">
        <v>93</v>
      </c>
      <c r="B21" s="95"/>
      <c r="C21" s="212"/>
    </row>
    <row r="22" spans="1:7" x14ac:dyDescent="0.2">
      <c r="A22" s="95" t="s">
        <v>91</v>
      </c>
      <c r="B22" s="95"/>
      <c r="C22" s="212"/>
    </row>
    <row r="23" spans="1:7" x14ac:dyDescent="0.2">
      <c r="C23" s="212"/>
    </row>
    <row r="24" spans="1:7" x14ac:dyDescent="0.2">
      <c r="C24" s="212"/>
    </row>
  </sheetData>
  <sheetProtection sheet="1" objects="1" scenarios="1" selectLockedCells="1"/>
  <mergeCells count="1">
    <mergeCell ref="A9:G9"/>
  </mergeCells>
  <pageMargins left="0.38" right="0.23" top="0.75" bottom="0.75" header="0.3" footer="0.3"/>
  <pageSetup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72"/>
  <sheetViews>
    <sheetView zoomScale="90" zoomScaleNormal="90" workbookViewId="0">
      <selection sqref="A1:M1"/>
    </sheetView>
  </sheetViews>
  <sheetFormatPr defaultRowHeight="12.75" x14ac:dyDescent="0.2"/>
  <cols>
    <col min="1" max="1" width="15.28515625" style="326" customWidth="1"/>
    <col min="2" max="2" width="14" style="324" customWidth="1"/>
    <col min="3" max="3" width="11.42578125" style="324" customWidth="1"/>
    <col min="4" max="4" width="8.85546875" style="324" customWidth="1"/>
    <col min="5" max="5" width="15.42578125" style="326" customWidth="1"/>
    <col min="6" max="6" width="10.85546875" style="326" customWidth="1"/>
    <col min="7" max="16384" width="9.140625" style="326"/>
  </cols>
  <sheetData>
    <row r="1" spans="1:13" ht="18" x14ac:dyDescent="0.25">
      <c r="A1" s="447"/>
      <c r="B1" s="447"/>
      <c r="C1" s="447"/>
      <c r="D1" s="447"/>
      <c r="E1" s="447"/>
      <c r="F1" s="447"/>
      <c r="G1" s="447"/>
      <c r="H1" s="447"/>
      <c r="I1" s="447"/>
      <c r="J1" s="447"/>
      <c r="K1" s="447"/>
      <c r="L1" s="447"/>
      <c r="M1" s="447"/>
    </row>
    <row r="2" spans="1:13" ht="18" x14ac:dyDescent="0.25">
      <c r="A2" s="447" t="s">
        <v>116</v>
      </c>
      <c r="B2" s="447"/>
      <c r="C2" s="447"/>
      <c r="D2" s="447"/>
      <c r="E2" s="447"/>
      <c r="F2" s="447"/>
      <c r="G2" s="447"/>
      <c r="H2" s="447"/>
      <c r="I2" s="447"/>
      <c r="J2" s="447"/>
      <c r="K2" s="447"/>
      <c r="L2" s="447"/>
      <c r="M2" s="447"/>
    </row>
    <row r="3" spans="1:13" ht="15" x14ac:dyDescent="0.25">
      <c r="A3" s="448" t="s">
        <v>68</v>
      </c>
      <c r="B3" s="448"/>
      <c r="C3" s="448"/>
      <c r="D3" s="448"/>
      <c r="E3" s="448"/>
      <c r="F3" s="448"/>
      <c r="G3" s="448"/>
      <c r="H3" s="448"/>
      <c r="I3" s="448"/>
      <c r="J3" s="448"/>
      <c r="K3" s="448"/>
      <c r="L3" s="448"/>
      <c r="M3" s="448"/>
    </row>
    <row r="4" spans="1:13" ht="6" customHeight="1" x14ac:dyDescent="0.25">
      <c r="I4" s="355"/>
    </row>
    <row r="5" spans="1:13" ht="20.25" x14ac:dyDescent="0.3">
      <c r="A5" s="356" t="s">
        <v>139</v>
      </c>
      <c r="B5" s="356"/>
      <c r="C5" s="357"/>
      <c r="D5" s="358"/>
      <c r="E5" s="358"/>
      <c r="I5" s="355"/>
    </row>
    <row r="6" spans="1:13" ht="6" customHeight="1" x14ac:dyDescent="0.2"/>
    <row r="7" spans="1:13" x14ac:dyDescent="0.2">
      <c r="A7" s="449" t="s">
        <v>124</v>
      </c>
      <c r="B7" s="449"/>
      <c r="C7" s="359">
        <f>+SUM(B9:B18)</f>
        <v>16004</v>
      </c>
      <c r="D7" s="360"/>
    </row>
    <row r="8" spans="1:13" ht="22.5" x14ac:dyDescent="0.2">
      <c r="A8" s="360"/>
      <c r="B8" s="361" t="s">
        <v>123</v>
      </c>
      <c r="C8" s="361" t="s">
        <v>122</v>
      </c>
      <c r="D8" s="361" t="s">
        <v>121</v>
      </c>
    </row>
    <row r="9" spans="1:13" ht="12.75" customHeight="1" x14ac:dyDescent="0.2">
      <c r="B9" s="324">
        <f>+SUM(C9*D9)</f>
        <v>2850</v>
      </c>
      <c r="C9" s="324">
        <v>57000</v>
      </c>
      <c r="D9" s="362">
        <v>0.05</v>
      </c>
      <c r="E9" s="450" t="s">
        <v>153</v>
      </c>
      <c r="F9" s="442"/>
      <c r="G9" s="442"/>
      <c r="H9" s="442"/>
      <c r="I9" s="442"/>
      <c r="J9" s="442"/>
      <c r="K9" s="442"/>
      <c r="L9" s="442"/>
      <c r="M9" s="442"/>
    </row>
    <row r="10" spans="1:13" ht="12.75" customHeight="1" x14ac:dyDescent="0.2">
      <c r="D10" s="362"/>
      <c r="E10" s="442"/>
      <c r="F10" s="442"/>
      <c r="G10" s="442"/>
      <c r="H10" s="442"/>
      <c r="I10" s="442"/>
      <c r="J10" s="442"/>
      <c r="K10" s="442"/>
      <c r="L10" s="442"/>
      <c r="M10" s="442"/>
    </row>
    <row r="11" spans="1:13" x14ac:dyDescent="0.2">
      <c r="D11" s="362"/>
    </row>
    <row r="12" spans="1:13" x14ac:dyDescent="0.2">
      <c r="B12" s="363">
        <f>ROUND((B9*[1]Disclaimer!B27),0)</f>
        <v>1454</v>
      </c>
      <c r="C12" s="363"/>
      <c r="D12" s="364"/>
      <c r="E12" s="446" t="str">
        <f>"Payroll Benefits.  The UNO payroll benefits rate is "&amp;TEXT([1]Disclaimer!$B$27,"#%")&amp; " for regular UNO employees' salary. "</f>
        <v xml:space="preserve">Payroll Benefits.  The UNO payroll benefits rate is 51% for regular UNO employees' salary. </v>
      </c>
      <c r="F12" s="446"/>
      <c r="G12" s="446"/>
      <c r="H12" s="446"/>
      <c r="I12" s="446"/>
      <c r="J12" s="446"/>
      <c r="K12" s="446"/>
      <c r="L12" s="446"/>
      <c r="M12" s="446"/>
    </row>
    <row r="13" spans="1:13" x14ac:dyDescent="0.2">
      <c r="B13" s="324" t="s">
        <v>173</v>
      </c>
      <c r="D13" s="362"/>
    </row>
    <row r="14" spans="1:13" ht="12.75" customHeight="1" x14ac:dyDescent="0.2">
      <c r="B14" s="324">
        <v>11700</v>
      </c>
      <c r="D14" s="362"/>
      <c r="E14" s="442" t="s">
        <v>138</v>
      </c>
      <c r="F14" s="442"/>
      <c r="G14" s="442"/>
      <c r="H14" s="442"/>
      <c r="I14" s="442"/>
      <c r="J14" s="442"/>
      <c r="K14" s="442"/>
      <c r="L14" s="442"/>
      <c r="M14" s="442"/>
    </row>
    <row r="15" spans="1:13" ht="24.75" customHeight="1" x14ac:dyDescent="0.2">
      <c r="E15" s="442"/>
      <c r="F15" s="442"/>
      <c r="G15" s="442"/>
      <c r="H15" s="442"/>
      <c r="I15" s="442"/>
      <c r="J15" s="442"/>
      <c r="K15" s="442"/>
      <c r="L15" s="442"/>
      <c r="M15" s="442"/>
    </row>
    <row r="17" spans="1:13" ht="12" customHeight="1" x14ac:dyDescent="0.2">
      <c r="E17" s="442"/>
      <c r="F17" s="442"/>
      <c r="G17" s="442"/>
      <c r="H17" s="442"/>
      <c r="I17" s="442"/>
      <c r="J17" s="442"/>
      <c r="K17" s="442"/>
      <c r="L17" s="442"/>
      <c r="M17" s="442"/>
    </row>
    <row r="19" spans="1:13" x14ac:dyDescent="0.2">
      <c r="A19" s="332" t="s">
        <v>137</v>
      </c>
      <c r="C19" s="327">
        <f>+SUM(C20:C22)</f>
        <v>1000</v>
      </c>
    </row>
    <row r="20" spans="1:13" ht="12.75" customHeight="1" x14ac:dyDescent="0.2">
      <c r="B20" s="366" t="s">
        <v>136</v>
      </c>
      <c r="C20" s="363">
        <v>1000</v>
      </c>
      <c r="E20" s="451" t="s">
        <v>135</v>
      </c>
      <c r="F20" s="451"/>
      <c r="G20" s="451"/>
      <c r="H20" s="451"/>
      <c r="I20" s="451"/>
      <c r="J20" s="451"/>
      <c r="K20" s="451"/>
      <c r="L20" s="451"/>
      <c r="M20" s="451"/>
    </row>
    <row r="21" spans="1:13" x14ac:dyDescent="0.2">
      <c r="E21" s="365"/>
      <c r="F21" s="365"/>
      <c r="G21" s="365"/>
      <c r="H21" s="365"/>
      <c r="I21" s="365"/>
      <c r="J21" s="365"/>
      <c r="K21" s="365"/>
      <c r="L21" s="365"/>
      <c r="M21" s="365"/>
    </row>
    <row r="22" spans="1:13" x14ac:dyDescent="0.2">
      <c r="B22" s="363" t="s">
        <v>134</v>
      </c>
      <c r="C22" s="324">
        <v>0</v>
      </c>
      <c r="E22" s="442"/>
      <c r="F22" s="442"/>
      <c r="G22" s="442"/>
      <c r="H22" s="442"/>
      <c r="I22" s="442"/>
      <c r="J22" s="442"/>
      <c r="K22" s="442"/>
      <c r="L22" s="442"/>
      <c r="M22" s="442"/>
    </row>
    <row r="23" spans="1:13" x14ac:dyDescent="0.2">
      <c r="E23" s="442"/>
      <c r="F23" s="442"/>
      <c r="G23" s="442"/>
      <c r="H23" s="442"/>
      <c r="I23" s="442"/>
      <c r="J23" s="442"/>
      <c r="K23" s="442"/>
      <c r="L23" s="442"/>
      <c r="M23" s="442"/>
    </row>
    <row r="25" spans="1:13" x14ac:dyDescent="0.2">
      <c r="A25" s="332" t="s">
        <v>119</v>
      </c>
      <c r="C25" s="327">
        <f>+SUM(G25:G27)</f>
        <v>0</v>
      </c>
      <c r="E25" s="367" t="s">
        <v>133</v>
      </c>
      <c r="F25" s="368"/>
      <c r="G25" s="369">
        <v>0</v>
      </c>
      <c r="H25" s="368"/>
      <c r="I25" s="368"/>
      <c r="J25" s="368"/>
      <c r="K25" s="368"/>
      <c r="L25" s="368"/>
      <c r="M25" s="368"/>
    </row>
    <row r="26" spans="1:13" x14ac:dyDescent="0.2">
      <c r="E26" s="325" t="s">
        <v>132</v>
      </c>
      <c r="G26" s="324">
        <v>0</v>
      </c>
    </row>
    <row r="27" spans="1:13" x14ac:dyDescent="0.2">
      <c r="E27" s="325" t="s">
        <v>131</v>
      </c>
      <c r="G27" s="324">
        <v>0</v>
      </c>
    </row>
    <row r="28" spans="1:13" x14ac:dyDescent="0.2">
      <c r="E28" s="325"/>
      <c r="G28" s="324"/>
    </row>
    <row r="29" spans="1:13" x14ac:dyDescent="0.2">
      <c r="A29" s="332" t="s">
        <v>130</v>
      </c>
      <c r="C29" s="327">
        <v>19060</v>
      </c>
      <c r="E29" s="452" t="s">
        <v>129</v>
      </c>
      <c r="F29" s="452"/>
      <c r="G29" s="452"/>
      <c r="H29" s="452"/>
      <c r="I29" s="452"/>
      <c r="J29" s="452"/>
      <c r="K29" s="452"/>
      <c r="L29" s="452"/>
      <c r="M29" s="452"/>
    </row>
    <row r="31" spans="1:13" ht="12.75" customHeight="1" x14ac:dyDescent="0.2">
      <c r="A31" s="332" t="s">
        <v>94</v>
      </c>
      <c r="C31" s="327">
        <v>0</v>
      </c>
      <c r="E31" s="442"/>
      <c r="F31" s="442"/>
      <c r="G31" s="442"/>
      <c r="H31" s="442"/>
      <c r="I31" s="442"/>
      <c r="J31" s="442"/>
      <c r="K31" s="442"/>
      <c r="L31" s="442"/>
      <c r="M31" s="442"/>
    </row>
    <row r="32" spans="1:13" x14ac:dyDescent="0.2">
      <c r="E32" s="365"/>
      <c r="F32" s="365"/>
      <c r="G32" s="370"/>
      <c r="H32" s="365"/>
      <c r="I32" s="365"/>
      <c r="J32" s="365"/>
      <c r="K32" s="365"/>
      <c r="L32" s="365"/>
      <c r="M32" s="365"/>
    </row>
    <row r="33" spans="1:13" x14ac:dyDescent="0.2">
      <c r="E33" s="371"/>
      <c r="F33" s="371"/>
      <c r="G33" s="371"/>
      <c r="H33" s="371"/>
      <c r="I33" s="371"/>
      <c r="J33" s="371"/>
      <c r="K33" s="371"/>
      <c r="L33" s="371"/>
      <c r="M33" s="371"/>
    </row>
    <row r="34" spans="1:13" x14ac:dyDescent="0.2">
      <c r="A34" s="332" t="s">
        <v>118</v>
      </c>
      <c r="C34" s="327">
        <v>1000</v>
      </c>
      <c r="D34" s="327"/>
      <c r="E34" s="453" t="s">
        <v>128</v>
      </c>
      <c r="F34" s="453"/>
      <c r="G34" s="453"/>
      <c r="H34" s="453"/>
      <c r="I34" s="453"/>
      <c r="J34" s="453"/>
      <c r="K34" s="453"/>
      <c r="L34" s="453"/>
      <c r="M34" s="453"/>
    </row>
    <row r="36" spans="1:13" ht="12.75" customHeight="1" x14ac:dyDescent="0.2">
      <c r="A36" s="372"/>
      <c r="B36" s="372"/>
      <c r="C36" s="373"/>
      <c r="D36" s="374"/>
      <c r="E36" s="375"/>
      <c r="F36" s="375"/>
      <c r="G36" s="375"/>
      <c r="H36" s="375"/>
      <c r="I36" s="375"/>
      <c r="J36" s="375"/>
      <c r="K36" s="375"/>
      <c r="L36" s="375"/>
      <c r="M36" s="375"/>
    </row>
    <row r="37" spans="1:13" x14ac:dyDescent="0.2">
      <c r="A37" s="332" t="s">
        <v>115</v>
      </c>
      <c r="C37" s="327">
        <f>+SUM(F38:F40)</f>
        <v>10226</v>
      </c>
      <c r="E37" s="456" t="s">
        <v>127</v>
      </c>
      <c r="F37" s="456"/>
      <c r="G37" s="456"/>
      <c r="H37" s="456"/>
    </row>
    <row r="38" spans="1:13" x14ac:dyDescent="0.2">
      <c r="C38" s="363"/>
      <c r="D38" s="363"/>
      <c r="E38" s="325" t="s">
        <v>217</v>
      </c>
      <c r="F38" s="324">
        <v>3914</v>
      </c>
    </row>
    <row r="39" spans="1:13" x14ac:dyDescent="0.2">
      <c r="E39" s="325" t="s">
        <v>218</v>
      </c>
      <c r="F39" s="324">
        <v>3914</v>
      </c>
    </row>
    <row r="40" spans="1:13" x14ac:dyDescent="0.2">
      <c r="E40" s="325" t="s">
        <v>219</v>
      </c>
      <c r="F40" s="324">
        <v>2398</v>
      </c>
    </row>
    <row r="41" spans="1:13" x14ac:dyDescent="0.2">
      <c r="E41" s="325"/>
      <c r="F41" s="324"/>
    </row>
    <row r="42" spans="1:13" x14ac:dyDescent="0.2">
      <c r="A42" s="376" t="s">
        <v>126</v>
      </c>
      <c r="B42" s="374"/>
      <c r="C42" s="377">
        <v>0</v>
      </c>
      <c r="D42" s="374"/>
      <c r="E42" s="454"/>
      <c r="F42" s="455"/>
      <c r="G42" s="455"/>
      <c r="H42" s="455"/>
      <c r="I42" s="455"/>
      <c r="J42" s="455"/>
      <c r="K42" s="455"/>
      <c r="L42" s="455"/>
      <c r="M42" s="455"/>
    </row>
    <row r="43" spans="1:13" x14ac:dyDescent="0.2">
      <c r="E43" s="325"/>
    </row>
    <row r="44" spans="1:13" x14ac:dyDescent="0.2">
      <c r="A44" s="332"/>
      <c r="E44" s="442"/>
      <c r="F44" s="442"/>
      <c r="G44" s="442"/>
      <c r="H44" s="442"/>
      <c r="I44" s="442"/>
      <c r="J44" s="442"/>
      <c r="K44" s="442"/>
      <c r="L44" s="442"/>
      <c r="M44" s="442"/>
    </row>
    <row r="45" spans="1:13" ht="12.75" customHeight="1" x14ac:dyDescent="0.2">
      <c r="A45" s="332" t="s">
        <v>281</v>
      </c>
      <c r="C45" s="327">
        <f>ROUND(((B9+B12+B14)*0.25),0)</f>
        <v>4001</v>
      </c>
      <c r="D45"/>
      <c r="E45" s="457" t="s">
        <v>229</v>
      </c>
      <c r="F45" s="457"/>
      <c r="G45" s="457"/>
      <c r="H45" s="457"/>
      <c r="I45" s="457"/>
      <c r="J45" s="457"/>
      <c r="K45" s="457"/>
      <c r="L45" s="457"/>
      <c r="M45" s="457"/>
    </row>
    <row r="46" spans="1:13" x14ac:dyDescent="0.2">
      <c r="E46" s="378"/>
      <c r="F46" s="378"/>
      <c r="G46" s="378"/>
      <c r="H46" s="378"/>
      <c r="I46" s="378"/>
      <c r="J46" s="378"/>
      <c r="K46" s="378"/>
      <c r="L46" s="378"/>
      <c r="M46" s="378"/>
    </row>
    <row r="48" spans="1:13" ht="20.25" x14ac:dyDescent="0.3">
      <c r="A48" s="458" t="s">
        <v>125</v>
      </c>
      <c r="B48" s="458"/>
      <c r="C48" s="458"/>
      <c r="D48" s="458"/>
      <c r="E48" s="458"/>
      <c r="F48" s="458"/>
      <c r="G48" s="458"/>
      <c r="H48" s="458"/>
      <c r="I48" s="458"/>
      <c r="J48" s="458"/>
      <c r="K48" s="458"/>
      <c r="L48" s="458"/>
      <c r="M48" s="458"/>
    </row>
    <row r="49" spans="1:13" ht="6" customHeight="1" x14ac:dyDescent="0.2"/>
    <row r="50" spans="1:13" x14ac:dyDescent="0.2">
      <c r="A50" s="449" t="s">
        <v>124</v>
      </c>
      <c r="B50" s="449"/>
      <c r="C50" s="359">
        <f>+SUM(B52:B55)</f>
        <v>0</v>
      </c>
      <c r="D50" s="360"/>
    </row>
    <row r="51" spans="1:13" ht="23.25" customHeight="1" x14ac:dyDescent="0.2">
      <c r="A51" s="360"/>
      <c r="B51" s="361" t="s">
        <v>123</v>
      </c>
      <c r="C51" s="361" t="s">
        <v>122</v>
      </c>
      <c r="D51" s="361" t="s">
        <v>121</v>
      </c>
    </row>
    <row r="52" spans="1:13" ht="12.75" customHeight="1" x14ac:dyDescent="0.2">
      <c r="B52" s="324">
        <v>0</v>
      </c>
      <c r="C52" s="324">
        <v>0</v>
      </c>
      <c r="D52" s="362">
        <v>0</v>
      </c>
      <c r="E52" s="450"/>
      <c r="F52" s="450"/>
      <c r="G52" s="450"/>
      <c r="H52" s="450"/>
      <c r="I52" s="450"/>
      <c r="J52" s="450"/>
      <c r="K52" s="450"/>
      <c r="L52" s="450"/>
      <c r="M52" s="450"/>
    </row>
    <row r="53" spans="1:13" ht="15" customHeight="1" x14ac:dyDescent="0.2">
      <c r="D53" s="362"/>
      <c r="E53" s="450"/>
      <c r="F53" s="450"/>
      <c r="G53" s="450"/>
      <c r="H53" s="450"/>
      <c r="I53" s="450"/>
      <c r="J53" s="450"/>
      <c r="K53" s="450"/>
      <c r="L53" s="450"/>
      <c r="M53" s="450"/>
    </row>
    <row r="54" spans="1:13" x14ac:dyDescent="0.2">
      <c r="D54" s="362"/>
    </row>
    <row r="55" spans="1:13" x14ac:dyDescent="0.2">
      <c r="B55" s="363">
        <f>ROUND((B52*[1]Disclaimer!B27),0)</f>
        <v>0</v>
      </c>
      <c r="C55" s="363"/>
      <c r="D55" s="364"/>
      <c r="E55" s="446" t="str">
        <f>"Payroll Benefits.  The UNO payroll benefits rate is "&amp;TEXT([1]Disclaimer!$B$27,"#%")&amp; " for regular UNO employees' salary. "</f>
        <v xml:space="preserve">Payroll Benefits.  The UNO payroll benefits rate is 51% for regular UNO employees' salary. </v>
      </c>
      <c r="F55" s="446"/>
      <c r="G55" s="446"/>
      <c r="H55" s="446"/>
      <c r="I55" s="446"/>
      <c r="J55" s="446"/>
      <c r="K55" s="446"/>
      <c r="L55" s="446"/>
      <c r="M55" s="446"/>
    </row>
    <row r="57" spans="1:13" ht="12.75" customHeight="1" x14ac:dyDescent="0.2">
      <c r="A57" s="332" t="s">
        <v>120</v>
      </c>
      <c r="C57" s="327">
        <v>0</v>
      </c>
      <c r="E57" s="442" t="s">
        <v>117</v>
      </c>
      <c r="F57" s="442"/>
      <c r="G57" s="442"/>
      <c r="H57" s="442"/>
      <c r="I57" s="442"/>
      <c r="J57" s="442"/>
      <c r="K57" s="442"/>
      <c r="L57" s="442"/>
      <c r="M57" s="442"/>
    </row>
    <row r="59" spans="1:13" ht="13.5" customHeight="1" x14ac:dyDescent="0.2">
      <c r="A59" s="332" t="s">
        <v>119</v>
      </c>
      <c r="C59" s="327">
        <v>0</v>
      </c>
      <c r="E59" s="442" t="s">
        <v>117</v>
      </c>
      <c r="F59" s="443"/>
      <c r="G59" s="443"/>
      <c r="H59" s="443"/>
      <c r="I59" s="443"/>
      <c r="J59" s="443"/>
      <c r="K59" s="443"/>
      <c r="L59" s="443"/>
      <c r="M59" s="443"/>
    </row>
    <row r="60" spans="1:13" x14ac:dyDescent="0.2">
      <c r="E60" s="443"/>
      <c r="F60" s="443"/>
      <c r="G60" s="443"/>
      <c r="H60" s="443"/>
      <c r="I60" s="443"/>
      <c r="J60" s="443"/>
      <c r="K60" s="443"/>
      <c r="L60" s="443"/>
      <c r="M60" s="443"/>
    </row>
    <row r="62" spans="1:13" x14ac:dyDescent="0.2">
      <c r="A62" s="332" t="s">
        <v>118</v>
      </c>
      <c r="C62" s="327">
        <v>0</v>
      </c>
      <c r="E62" s="452" t="s">
        <v>117</v>
      </c>
      <c r="F62" s="459"/>
      <c r="G62" s="459"/>
      <c r="H62" s="459"/>
      <c r="I62" s="459"/>
      <c r="J62" s="459"/>
      <c r="K62" s="459"/>
      <c r="L62" s="459"/>
      <c r="M62" s="459"/>
    </row>
    <row r="63" spans="1:13" x14ac:dyDescent="0.2">
      <c r="A63" s="332"/>
      <c r="C63" s="327"/>
      <c r="E63" s="379"/>
      <c r="F63" s="380"/>
      <c r="G63" s="380"/>
      <c r="H63" s="380"/>
      <c r="I63" s="380"/>
      <c r="J63" s="380"/>
      <c r="K63" s="380"/>
      <c r="L63" s="380"/>
      <c r="M63" s="380"/>
    </row>
    <row r="64" spans="1:13" ht="16.5" customHeight="1" x14ac:dyDescent="0.25">
      <c r="A64" s="332" t="s">
        <v>281</v>
      </c>
      <c r="C64" s="381">
        <v>0</v>
      </c>
      <c r="E64" s="442" t="s">
        <v>283</v>
      </c>
      <c r="F64" s="443"/>
      <c r="G64" s="443"/>
      <c r="H64" s="443"/>
      <c r="I64" s="443"/>
      <c r="J64" s="443"/>
      <c r="K64" s="443"/>
      <c r="L64" s="443"/>
      <c r="M64" s="443"/>
    </row>
    <row r="65" spans="1:13" x14ac:dyDescent="0.2">
      <c r="E65" s="443"/>
      <c r="F65" s="443"/>
      <c r="G65" s="443"/>
      <c r="H65" s="443"/>
      <c r="I65" s="443"/>
      <c r="J65" s="443"/>
      <c r="K65" s="443"/>
      <c r="L65" s="443"/>
      <c r="M65" s="443"/>
    </row>
    <row r="66" spans="1:13" s="382" customFormat="1" x14ac:dyDescent="0.2">
      <c r="A66" s="326"/>
      <c r="B66" s="324"/>
      <c r="C66" s="324"/>
      <c r="D66" s="324"/>
      <c r="E66" s="326"/>
      <c r="F66" s="326"/>
      <c r="G66" s="326"/>
      <c r="H66" s="326"/>
      <c r="I66" s="326"/>
      <c r="J66" s="326"/>
      <c r="K66" s="326"/>
      <c r="L66" s="326"/>
      <c r="M66" s="326"/>
    </row>
    <row r="67" spans="1:13" s="382" customFormat="1" ht="23.25" x14ac:dyDescent="0.35">
      <c r="A67" s="445" t="s">
        <v>71</v>
      </c>
      <c r="B67" s="445"/>
      <c r="C67" s="445"/>
      <c r="D67" s="445"/>
      <c r="E67" s="445"/>
      <c r="F67" s="326"/>
      <c r="G67" s="326"/>
      <c r="H67" s="326"/>
      <c r="I67" s="326"/>
      <c r="J67" s="326"/>
      <c r="K67" s="326"/>
      <c r="L67" s="326"/>
      <c r="M67" s="326"/>
    </row>
    <row r="68" spans="1:13" s="382" customFormat="1" x14ac:dyDescent="0.2">
      <c r="A68" s="326"/>
      <c r="B68" s="324"/>
      <c r="C68" s="324"/>
      <c r="D68" s="324"/>
      <c r="E68" s="326"/>
      <c r="F68" s="326"/>
      <c r="G68" s="326"/>
      <c r="H68" s="326"/>
      <c r="I68" s="326"/>
      <c r="J68" s="326"/>
      <c r="K68" s="326"/>
      <c r="L68" s="326"/>
      <c r="M68" s="326"/>
    </row>
    <row r="70" spans="1:13" x14ac:dyDescent="0.2">
      <c r="A70" s="382"/>
      <c r="B70" s="383"/>
      <c r="C70" s="383"/>
      <c r="D70" s="383"/>
      <c r="E70" s="382"/>
      <c r="F70" s="382"/>
      <c r="G70" s="384"/>
      <c r="H70" s="385"/>
      <c r="I70" s="382"/>
      <c r="J70" s="382"/>
      <c r="K70" s="382"/>
      <c r="L70" s="382"/>
      <c r="M70" s="382"/>
    </row>
    <row r="71" spans="1:13" x14ac:dyDescent="0.2">
      <c r="A71" s="444" t="s">
        <v>161</v>
      </c>
      <c r="B71" s="444"/>
      <c r="C71" s="444"/>
      <c r="D71" s="444"/>
      <c r="E71" s="444"/>
      <c r="F71" s="444"/>
      <c r="G71" s="444"/>
      <c r="H71" s="444"/>
      <c r="I71" s="444"/>
      <c r="J71" s="444"/>
      <c r="K71" s="444"/>
      <c r="L71" s="444"/>
      <c r="M71" s="444"/>
    </row>
    <row r="72" spans="1:13" x14ac:dyDescent="0.2">
      <c r="A72" s="382"/>
      <c r="B72" s="383"/>
      <c r="C72" s="383"/>
      <c r="D72" s="383"/>
      <c r="E72" s="382"/>
      <c r="F72" s="382"/>
      <c r="G72" s="384"/>
      <c r="H72" s="385"/>
      <c r="I72" s="382"/>
      <c r="J72" s="382"/>
      <c r="K72" s="382"/>
      <c r="L72" s="382"/>
      <c r="M72" s="382"/>
    </row>
  </sheetData>
  <mergeCells count="27">
    <mergeCell ref="E62:M62"/>
    <mergeCell ref="A50:B50"/>
    <mergeCell ref="E52:M53"/>
    <mergeCell ref="E55:M55"/>
    <mergeCell ref="E57:M57"/>
    <mergeCell ref="E59:M60"/>
    <mergeCell ref="E42:M42"/>
    <mergeCell ref="E37:H37"/>
    <mergeCell ref="E44:M44"/>
    <mergeCell ref="E45:M45"/>
    <mergeCell ref="A48:M48"/>
    <mergeCell ref="E64:M65"/>
    <mergeCell ref="A71:M71"/>
    <mergeCell ref="A67:E67"/>
    <mergeCell ref="E12:M12"/>
    <mergeCell ref="A1:M1"/>
    <mergeCell ref="A2:M2"/>
    <mergeCell ref="A3:M3"/>
    <mergeCell ref="A7:B7"/>
    <mergeCell ref="E9:M10"/>
    <mergeCell ref="E14:M15"/>
    <mergeCell ref="E17:M17"/>
    <mergeCell ref="E20:M20"/>
    <mergeCell ref="E22:M23"/>
    <mergeCell ref="E29:M29"/>
    <mergeCell ref="E31:M31"/>
    <mergeCell ref="E34:M34"/>
  </mergeCells>
  <pageMargins left="0.4" right="0.4" top="0.2" bottom="0.2" header="0.5" footer="0.5"/>
  <pageSetup scale="80" fitToHeight="0"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72"/>
  <sheetViews>
    <sheetView zoomScale="90" zoomScaleNormal="90" workbookViewId="0">
      <selection sqref="A1:M1"/>
    </sheetView>
  </sheetViews>
  <sheetFormatPr defaultRowHeight="12.75" x14ac:dyDescent="0.2"/>
  <cols>
    <col min="1" max="1" width="13.42578125" style="326" customWidth="1"/>
    <col min="2" max="2" width="14" style="324" customWidth="1"/>
    <col min="3" max="3" width="11.42578125" style="324" customWidth="1"/>
    <col min="4" max="4" width="8.85546875" style="324" customWidth="1"/>
    <col min="5" max="5" width="8.28515625" style="326" customWidth="1"/>
    <col min="6" max="6" width="10.85546875" style="326" customWidth="1"/>
    <col min="7" max="16384" width="9.140625" style="326"/>
  </cols>
  <sheetData>
    <row r="1" spans="1:13" ht="18" x14ac:dyDescent="0.25">
      <c r="A1" s="447"/>
      <c r="B1" s="447"/>
      <c r="C1" s="447"/>
      <c r="D1" s="447"/>
      <c r="E1" s="447"/>
      <c r="F1" s="447"/>
      <c r="G1" s="447"/>
      <c r="H1" s="447"/>
      <c r="I1" s="447"/>
      <c r="J1" s="447"/>
      <c r="K1" s="447"/>
      <c r="L1" s="447"/>
      <c r="M1" s="447"/>
    </row>
    <row r="2" spans="1:13" ht="18" x14ac:dyDescent="0.25">
      <c r="A2" s="447" t="s">
        <v>116</v>
      </c>
      <c r="B2" s="447"/>
      <c r="C2" s="447"/>
      <c r="D2" s="447"/>
      <c r="E2" s="447"/>
      <c r="F2" s="447"/>
      <c r="G2" s="447"/>
      <c r="H2" s="447"/>
      <c r="I2" s="447"/>
      <c r="J2" s="447"/>
      <c r="K2" s="447"/>
      <c r="L2" s="447"/>
      <c r="M2" s="447"/>
    </row>
    <row r="3" spans="1:13" ht="15" x14ac:dyDescent="0.25">
      <c r="A3" s="448" t="s">
        <v>75</v>
      </c>
      <c r="B3" s="448"/>
      <c r="C3" s="448"/>
      <c r="D3" s="448"/>
      <c r="E3" s="448"/>
      <c r="F3" s="448"/>
      <c r="G3" s="448"/>
      <c r="H3" s="448"/>
      <c r="I3" s="448"/>
      <c r="J3" s="448"/>
      <c r="K3" s="448"/>
      <c r="L3" s="448"/>
      <c r="M3" s="448"/>
    </row>
    <row r="4" spans="1:13" ht="6" customHeight="1" x14ac:dyDescent="0.25">
      <c r="I4" s="355"/>
    </row>
    <row r="5" spans="1:13" ht="20.25" x14ac:dyDescent="0.3">
      <c r="A5" s="356" t="s">
        <v>142</v>
      </c>
      <c r="B5" s="356"/>
      <c r="C5" s="357"/>
      <c r="D5" s="358"/>
      <c r="E5" s="358"/>
      <c r="I5" s="355"/>
    </row>
    <row r="6" spans="1:13" ht="6" customHeight="1" x14ac:dyDescent="0.2"/>
    <row r="7" spans="1:13" x14ac:dyDescent="0.2">
      <c r="A7" s="449" t="s">
        <v>124</v>
      </c>
      <c r="B7" s="449"/>
      <c r="C7" s="359">
        <f>+SUM(B9:B18)</f>
        <v>16542.5</v>
      </c>
      <c r="D7" s="360"/>
      <c r="E7" s="452" t="s">
        <v>141</v>
      </c>
      <c r="F7" s="459"/>
      <c r="G7" s="459"/>
      <c r="H7" s="459"/>
      <c r="I7" s="459"/>
      <c r="J7" s="459"/>
      <c r="K7" s="459"/>
      <c r="L7" s="459"/>
      <c r="M7" s="459"/>
    </row>
    <row r="8" spans="1:13" ht="22.5" x14ac:dyDescent="0.2">
      <c r="A8" s="360"/>
      <c r="B8" s="361" t="s">
        <v>123</v>
      </c>
      <c r="C8" s="361" t="s">
        <v>122</v>
      </c>
      <c r="D8" s="361" t="s">
        <v>121</v>
      </c>
    </row>
    <row r="9" spans="1:13" ht="12.75" customHeight="1" x14ac:dyDescent="0.2">
      <c r="B9" s="324">
        <f>+SUM(C9*D9)</f>
        <v>2935.5</v>
      </c>
      <c r="C9" s="324">
        <f>+SUM('[1]Yr 1 Justification'!C9*1.03)</f>
        <v>58710</v>
      </c>
      <c r="D9" s="362">
        <v>0.05</v>
      </c>
      <c r="E9" s="450" t="s">
        <v>153</v>
      </c>
      <c r="F9" s="442"/>
      <c r="G9" s="442"/>
      <c r="H9" s="442"/>
      <c r="I9" s="442"/>
      <c r="J9" s="442"/>
      <c r="K9" s="442"/>
      <c r="L9" s="442"/>
      <c r="M9" s="442"/>
    </row>
    <row r="10" spans="1:13" ht="12.75" customHeight="1" x14ac:dyDescent="0.2">
      <c r="D10" s="362"/>
      <c r="E10" s="442"/>
      <c r="F10" s="442"/>
      <c r="G10" s="442"/>
      <c r="H10" s="442"/>
      <c r="I10" s="442"/>
      <c r="J10" s="442"/>
      <c r="K10" s="442"/>
      <c r="L10" s="442"/>
      <c r="M10" s="442"/>
    </row>
    <row r="11" spans="1:13" x14ac:dyDescent="0.2">
      <c r="D11" s="362"/>
    </row>
    <row r="12" spans="1:13" x14ac:dyDescent="0.2">
      <c r="B12" s="363">
        <f>ROUND((B9*[1]Disclaimer!C27),0)</f>
        <v>1556</v>
      </c>
      <c r="C12" s="363"/>
      <c r="D12" s="364"/>
      <c r="E12" s="446" t="str">
        <f>"Payroll Benefits.  The UNO payroll benefits rate is "&amp;TEXT([1]Disclaimer!$C$27,"#%")&amp; " for regular UNO employees' salary. "</f>
        <v xml:space="preserve">Payroll Benefits.  The UNO payroll benefits rate is 53% for regular UNO employees' salary. </v>
      </c>
      <c r="F12" s="446"/>
      <c r="G12" s="446"/>
      <c r="H12" s="446"/>
      <c r="I12" s="446"/>
      <c r="J12" s="446"/>
      <c r="K12" s="446"/>
      <c r="L12" s="446"/>
      <c r="M12" s="446"/>
    </row>
    <row r="13" spans="1:13" x14ac:dyDescent="0.2">
      <c r="D13" s="362"/>
    </row>
    <row r="14" spans="1:13" ht="12.75" customHeight="1" x14ac:dyDescent="0.2">
      <c r="B14" s="324">
        <f>+SUM(C14*D14)</f>
        <v>12051</v>
      </c>
      <c r="C14" s="324">
        <f>+SUM('[1]Yr 1 Justification'!B14*1.03)</f>
        <v>12051</v>
      </c>
      <c r="D14" s="362">
        <v>1</v>
      </c>
      <c r="E14" s="450" t="s">
        <v>140</v>
      </c>
      <c r="F14" s="442"/>
      <c r="G14" s="442"/>
      <c r="H14" s="442"/>
      <c r="I14" s="442"/>
      <c r="J14" s="442"/>
      <c r="K14" s="442"/>
      <c r="L14" s="442"/>
      <c r="M14" s="442"/>
    </row>
    <row r="15" spans="1:13" ht="24.75" customHeight="1" x14ac:dyDescent="0.2">
      <c r="E15" s="365"/>
      <c r="F15" s="365"/>
      <c r="G15" s="365"/>
      <c r="H15" s="365"/>
      <c r="I15" s="365"/>
      <c r="J15" s="365"/>
      <c r="K15" s="365"/>
      <c r="L15" s="365"/>
      <c r="M15" s="365"/>
    </row>
    <row r="17" spans="1:13" ht="12" customHeight="1" x14ac:dyDescent="0.2">
      <c r="E17" s="442"/>
      <c r="F17" s="442"/>
      <c r="G17" s="442"/>
      <c r="H17" s="442"/>
      <c r="I17" s="442"/>
      <c r="J17" s="442"/>
      <c r="K17" s="442"/>
      <c r="L17" s="442"/>
      <c r="M17" s="442"/>
    </row>
    <row r="19" spans="1:13" x14ac:dyDescent="0.2">
      <c r="A19" s="332" t="s">
        <v>137</v>
      </c>
      <c r="C19" s="327">
        <f>+SUM(C20:C22)</f>
        <v>1000</v>
      </c>
    </row>
    <row r="20" spans="1:13" ht="12.75" customHeight="1" x14ac:dyDescent="0.2">
      <c r="B20" s="366" t="s">
        <v>136</v>
      </c>
      <c r="C20" s="363">
        <v>1000</v>
      </c>
      <c r="E20" s="451" t="s">
        <v>135</v>
      </c>
      <c r="F20" s="451"/>
      <c r="G20" s="451"/>
      <c r="H20" s="451"/>
      <c r="I20" s="451"/>
      <c r="J20" s="451"/>
      <c r="K20" s="451"/>
      <c r="L20" s="451"/>
      <c r="M20" s="451"/>
    </row>
    <row r="21" spans="1:13" x14ac:dyDescent="0.2">
      <c r="E21" s="365"/>
      <c r="F21" s="365"/>
      <c r="G21" s="365"/>
      <c r="H21" s="365"/>
      <c r="I21" s="365"/>
      <c r="J21" s="365"/>
      <c r="K21" s="365"/>
      <c r="L21" s="365"/>
      <c r="M21" s="365"/>
    </row>
    <row r="22" spans="1:13" x14ac:dyDescent="0.2">
      <c r="B22" s="363" t="s">
        <v>134</v>
      </c>
      <c r="C22" s="324">
        <v>0</v>
      </c>
      <c r="E22" s="442"/>
      <c r="F22" s="442"/>
      <c r="G22" s="442"/>
      <c r="H22" s="442"/>
      <c r="I22" s="442"/>
      <c r="J22" s="442"/>
      <c r="K22" s="442"/>
      <c r="L22" s="442"/>
      <c r="M22" s="442"/>
    </row>
    <row r="23" spans="1:13" x14ac:dyDescent="0.2">
      <c r="E23" s="442"/>
      <c r="F23" s="442"/>
      <c r="G23" s="442"/>
      <c r="H23" s="442"/>
      <c r="I23" s="442"/>
      <c r="J23" s="442"/>
      <c r="K23" s="442"/>
      <c r="L23" s="442"/>
      <c r="M23" s="442"/>
    </row>
    <row r="25" spans="1:13" x14ac:dyDescent="0.2">
      <c r="A25" s="332" t="s">
        <v>119</v>
      </c>
      <c r="C25" s="327">
        <f>+SUM(G25:G27)</f>
        <v>0</v>
      </c>
      <c r="E25" s="367" t="s">
        <v>133</v>
      </c>
      <c r="F25" s="368"/>
      <c r="G25" s="369">
        <v>0</v>
      </c>
      <c r="H25" s="368"/>
      <c r="I25" s="368"/>
      <c r="J25" s="368"/>
      <c r="K25" s="368"/>
      <c r="L25" s="368"/>
      <c r="M25" s="368"/>
    </row>
    <row r="26" spans="1:13" x14ac:dyDescent="0.2">
      <c r="E26" s="325" t="s">
        <v>132</v>
      </c>
      <c r="G26" s="324">
        <v>0</v>
      </c>
    </row>
    <row r="27" spans="1:13" x14ac:dyDescent="0.2">
      <c r="E27" s="325" t="s">
        <v>131</v>
      </c>
      <c r="G27" s="324">
        <v>0</v>
      </c>
    </row>
    <row r="28" spans="1:13" x14ac:dyDescent="0.2">
      <c r="E28" s="325"/>
      <c r="G28" s="324"/>
    </row>
    <row r="29" spans="1:13" x14ac:dyDescent="0.2">
      <c r="A29" s="332" t="s">
        <v>130</v>
      </c>
      <c r="C29" s="327">
        <v>0</v>
      </c>
      <c r="E29" s="452">
        <v>0</v>
      </c>
      <c r="F29" s="452"/>
      <c r="G29" s="452"/>
      <c r="H29" s="452"/>
      <c r="I29" s="452"/>
      <c r="J29" s="452"/>
      <c r="K29" s="452"/>
      <c r="L29" s="452"/>
      <c r="M29" s="452"/>
    </row>
    <row r="31" spans="1:13" ht="12.75" customHeight="1" x14ac:dyDescent="0.2">
      <c r="A31" s="332" t="s">
        <v>94</v>
      </c>
      <c r="C31" s="327">
        <v>0</v>
      </c>
      <c r="E31" s="442"/>
      <c r="F31" s="442"/>
      <c r="G31" s="442"/>
      <c r="H31" s="442"/>
      <c r="I31" s="442"/>
      <c r="J31" s="442"/>
      <c r="K31" s="442"/>
      <c r="L31" s="442"/>
      <c r="M31" s="442"/>
    </row>
    <row r="32" spans="1:13" x14ac:dyDescent="0.2">
      <c r="E32" s="365"/>
      <c r="F32" s="365"/>
      <c r="G32" s="370"/>
      <c r="H32" s="365"/>
      <c r="I32" s="365"/>
      <c r="J32" s="365"/>
      <c r="K32" s="365"/>
      <c r="L32" s="365"/>
      <c r="M32" s="365"/>
    </row>
    <row r="33" spans="1:13" x14ac:dyDescent="0.2">
      <c r="E33" s="371"/>
      <c r="F33" s="371"/>
      <c r="G33" s="371"/>
      <c r="H33" s="371"/>
      <c r="I33" s="371"/>
      <c r="J33" s="371"/>
      <c r="K33" s="371"/>
      <c r="L33" s="371"/>
      <c r="M33" s="371"/>
    </row>
    <row r="34" spans="1:13" x14ac:dyDescent="0.2">
      <c r="A34" s="332" t="s">
        <v>118</v>
      </c>
      <c r="C34" s="327">
        <v>1000</v>
      </c>
      <c r="D34" s="327"/>
      <c r="E34" s="453" t="s">
        <v>128</v>
      </c>
      <c r="F34" s="453"/>
      <c r="G34" s="453"/>
      <c r="H34" s="453"/>
      <c r="I34" s="453"/>
      <c r="J34" s="453"/>
      <c r="K34" s="453"/>
      <c r="L34" s="453"/>
      <c r="M34" s="453"/>
    </row>
    <row r="36" spans="1:13" ht="12.75" customHeight="1" x14ac:dyDescent="0.2">
      <c r="A36" s="372"/>
      <c r="B36" s="372"/>
      <c r="C36" s="373"/>
      <c r="D36" s="374"/>
      <c r="E36" s="375"/>
      <c r="F36" s="375"/>
      <c r="G36" s="375"/>
      <c r="H36" s="375"/>
      <c r="I36" s="375"/>
      <c r="J36" s="375"/>
      <c r="K36" s="375"/>
      <c r="L36" s="375"/>
      <c r="M36" s="375"/>
    </row>
    <row r="37" spans="1:13" x14ac:dyDescent="0.2">
      <c r="A37" s="332" t="s">
        <v>115</v>
      </c>
      <c r="C37" s="327">
        <f>+SUM(F38:F40)</f>
        <v>11170</v>
      </c>
      <c r="E37" s="456" t="s">
        <v>127</v>
      </c>
      <c r="F37" s="456"/>
      <c r="G37" s="456"/>
      <c r="H37" s="456"/>
    </row>
    <row r="38" spans="1:13" x14ac:dyDescent="0.2">
      <c r="C38" s="363"/>
      <c r="D38" s="363"/>
      <c r="E38" s="325" t="s">
        <v>220</v>
      </c>
      <c r="F38" s="324">
        <v>4276</v>
      </c>
    </row>
    <row r="39" spans="1:13" x14ac:dyDescent="0.2">
      <c r="E39" s="325" t="s">
        <v>221</v>
      </c>
      <c r="F39" s="324">
        <v>4276</v>
      </c>
    </row>
    <row r="40" spans="1:13" x14ac:dyDescent="0.2">
      <c r="E40" s="325" t="s">
        <v>222</v>
      </c>
      <c r="F40" s="324">
        <v>2618</v>
      </c>
    </row>
    <row r="41" spans="1:13" x14ac:dyDescent="0.2">
      <c r="E41" s="325"/>
      <c r="F41" s="324"/>
    </row>
    <row r="42" spans="1:13" x14ac:dyDescent="0.2">
      <c r="A42" s="376" t="s">
        <v>126</v>
      </c>
      <c r="B42" s="374"/>
      <c r="C42" s="377">
        <v>0</v>
      </c>
      <c r="D42" s="374"/>
      <c r="E42" s="454"/>
      <c r="F42" s="455"/>
      <c r="G42" s="455"/>
      <c r="H42" s="455"/>
      <c r="I42" s="455"/>
      <c r="J42" s="455"/>
      <c r="K42" s="455"/>
      <c r="L42" s="455"/>
      <c r="M42" s="455"/>
    </row>
    <row r="43" spans="1:13" x14ac:dyDescent="0.2">
      <c r="E43" s="325"/>
    </row>
    <row r="44" spans="1:13" x14ac:dyDescent="0.2">
      <c r="A44" s="332"/>
      <c r="E44" s="442"/>
      <c r="F44" s="442"/>
      <c r="G44" s="442"/>
      <c r="H44" s="442"/>
      <c r="I44" s="442"/>
      <c r="J44" s="442"/>
      <c r="K44" s="442"/>
      <c r="L44" s="442"/>
      <c r="M44" s="442"/>
    </row>
    <row r="45" spans="1:13" ht="12.75" customHeight="1" x14ac:dyDescent="0.2">
      <c r="A45" s="332" t="s">
        <v>281</v>
      </c>
      <c r="C45" s="327">
        <f>ROUND(((B9+B12+B14)*0.25),0)</f>
        <v>4136</v>
      </c>
      <c r="D45"/>
      <c r="E45" s="457" t="s">
        <v>229</v>
      </c>
      <c r="F45" s="457"/>
      <c r="G45" s="457"/>
      <c r="H45" s="457"/>
      <c r="I45" s="457"/>
      <c r="J45" s="457"/>
      <c r="K45" s="457"/>
      <c r="L45" s="457"/>
      <c r="M45" s="457"/>
    </row>
    <row r="46" spans="1:13" x14ac:dyDescent="0.2">
      <c r="E46" s="378"/>
      <c r="F46" s="378"/>
      <c r="G46" s="378"/>
      <c r="H46" s="378"/>
      <c r="I46" s="378"/>
      <c r="J46" s="378"/>
      <c r="K46" s="378"/>
      <c r="L46" s="378"/>
      <c r="M46" s="378"/>
    </row>
    <row r="48" spans="1:13" ht="20.25" x14ac:dyDescent="0.3">
      <c r="A48" s="458" t="s">
        <v>125</v>
      </c>
      <c r="B48" s="458"/>
      <c r="C48" s="458"/>
      <c r="D48" s="458"/>
      <c r="E48" s="458"/>
      <c r="F48" s="458"/>
      <c r="G48" s="458"/>
      <c r="H48" s="458"/>
      <c r="I48" s="458"/>
      <c r="J48" s="458"/>
      <c r="K48" s="458"/>
      <c r="L48" s="458"/>
      <c r="M48" s="458"/>
    </row>
    <row r="49" spans="1:13" ht="6" customHeight="1" x14ac:dyDescent="0.2"/>
    <row r="50" spans="1:13" x14ac:dyDescent="0.2">
      <c r="A50" s="449" t="s">
        <v>124</v>
      </c>
      <c r="B50" s="449"/>
      <c r="C50" s="359">
        <f>+SUM(B52:B55)</f>
        <v>0</v>
      </c>
      <c r="D50" s="360"/>
    </row>
    <row r="51" spans="1:13" ht="23.25" customHeight="1" x14ac:dyDescent="0.2">
      <c r="A51" s="360"/>
      <c r="B51" s="361" t="s">
        <v>123</v>
      </c>
      <c r="C51" s="361" t="s">
        <v>122</v>
      </c>
      <c r="D51" s="361" t="s">
        <v>121</v>
      </c>
    </row>
    <row r="52" spans="1:13" ht="12.75" customHeight="1" x14ac:dyDescent="0.2">
      <c r="B52" s="324">
        <v>0</v>
      </c>
      <c r="C52" s="324">
        <v>0</v>
      </c>
      <c r="D52" s="362">
        <v>0</v>
      </c>
      <c r="E52" s="450"/>
      <c r="F52" s="450"/>
      <c r="G52" s="450"/>
      <c r="H52" s="450"/>
      <c r="I52" s="450"/>
      <c r="J52" s="450"/>
      <c r="K52" s="450"/>
      <c r="L52" s="450"/>
      <c r="M52" s="450"/>
    </row>
    <row r="53" spans="1:13" ht="15" customHeight="1" x14ac:dyDescent="0.2">
      <c r="D53" s="362"/>
      <c r="E53" s="450"/>
      <c r="F53" s="450"/>
      <c r="G53" s="450"/>
      <c r="H53" s="450"/>
      <c r="I53" s="450"/>
      <c r="J53" s="450"/>
      <c r="K53" s="450"/>
      <c r="L53" s="450"/>
      <c r="M53" s="450"/>
    </row>
    <row r="54" spans="1:13" x14ac:dyDescent="0.2">
      <c r="D54" s="362"/>
    </row>
    <row r="55" spans="1:13" ht="12.75" customHeight="1" x14ac:dyDescent="0.2">
      <c r="B55" s="363">
        <f>ROUND((B52*[1]Disclaimer!C27),0)</f>
        <v>0</v>
      </c>
      <c r="C55" s="363"/>
      <c r="D55" s="364"/>
      <c r="E55" s="446" t="str">
        <f>"Payroll Benefits.  The UNO payroll benefits rate is "&amp;TEXT([1]Disclaimer!$C$27,"#%")&amp; " for regular UNO employees' salary. "</f>
        <v xml:space="preserve">Payroll Benefits.  The UNO payroll benefits rate is 53% for regular UNO employees' salary. </v>
      </c>
      <c r="F55" s="446"/>
      <c r="G55" s="446"/>
      <c r="H55" s="446"/>
      <c r="I55" s="446"/>
      <c r="J55" s="446"/>
      <c r="K55" s="446"/>
      <c r="L55" s="446"/>
      <c r="M55" s="446"/>
    </row>
    <row r="57" spans="1:13" ht="12.75" customHeight="1" x14ac:dyDescent="0.2">
      <c r="A57" s="332" t="s">
        <v>120</v>
      </c>
      <c r="C57" s="327">
        <v>0</v>
      </c>
      <c r="E57" s="442" t="s">
        <v>117</v>
      </c>
      <c r="F57" s="442"/>
      <c r="G57" s="442"/>
      <c r="H57" s="442"/>
      <c r="I57" s="442"/>
      <c r="J57" s="442"/>
      <c r="K57" s="442"/>
      <c r="L57" s="442"/>
      <c r="M57" s="442"/>
    </row>
    <row r="59" spans="1:13" ht="13.5" customHeight="1" x14ac:dyDescent="0.2">
      <c r="A59" s="332" t="s">
        <v>119</v>
      </c>
      <c r="C59" s="327">
        <v>0</v>
      </c>
      <c r="E59" s="442" t="s">
        <v>117</v>
      </c>
      <c r="F59" s="443"/>
      <c r="G59" s="443"/>
      <c r="H59" s="443"/>
      <c r="I59" s="443"/>
      <c r="J59" s="443"/>
      <c r="K59" s="443"/>
      <c r="L59" s="443"/>
      <c r="M59" s="443"/>
    </row>
    <row r="60" spans="1:13" x14ac:dyDescent="0.2">
      <c r="E60" s="443"/>
      <c r="F60" s="443"/>
      <c r="G60" s="443"/>
      <c r="H60" s="443"/>
      <c r="I60" s="443"/>
      <c r="J60" s="443"/>
      <c r="K60" s="443"/>
      <c r="L60" s="443"/>
      <c r="M60" s="443"/>
    </row>
    <row r="62" spans="1:13" x14ac:dyDescent="0.2">
      <c r="A62" s="332" t="s">
        <v>118</v>
      </c>
      <c r="C62" s="327">
        <v>0</v>
      </c>
      <c r="E62" s="452" t="s">
        <v>117</v>
      </c>
      <c r="F62" s="459"/>
      <c r="G62" s="459"/>
      <c r="H62" s="459"/>
      <c r="I62" s="459"/>
      <c r="J62" s="459"/>
      <c r="K62" s="459"/>
      <c r="L62" s="459"/>
      <c r="M62" s="459"/>
    </row>
    <row r="63" spans="1:13" x14ac:dyDescent="0.2">
      <c r="A63" s="332"/>
      <c r="C63" s="327"/>
      <c r="E63" s="379"/>
      <c r="F63" s="380"/>
      <c r="G63" s="380"/>
      <c r="H63" s="380"/>
      <c r="I63" s="380"/>
      <c r="J63" s="380"/>
      <c r="K63" s="380"/>
      <c r="L63" s="380"/>
      <c r="M63" s="380"/>
    </row>
    <row r="64" spans="1:13" ht="16.5" customHeight="1" x14ac:dyDescent="0.25">
      <c r="A64" s="332" t="s">
        <v>281</v>
      </c>
      <c r="C64" s="381">
        <v>0</v>
      </c>
      <c r="E64" s="442" t="s">
        <v>282</v>
      </c>
      <c r="F64" s="443"/>
      <c r="G64" s="443"/>
      <c r="H64" s="443"/>
      <c r="I64" s="443"/>
      <c r="J64" s="443"/>
      <c r="K64" s="443"/>
      <c r="L64" s="443"/>
      <c r="M64" s="443"/>
    </row>
    <row r="65" spans="1:13" x14ac:dyDescent="0.2">
      <c r="E65" s="443"/>
      <c r="F65" s="443"/>
      <c r="G65" s="443"/>
      <c r="H65" s="443"/>
      <c r="I65" s="443"/>
      <c r="J65" s="443"/>
      <c r="K65" s="443"/>
      <c r="L65" s="443"/>
      <c r="M65" s="443"/>
    </row>
    <row r="66" spans="1:13" s="382" customFormat="1" x14ac:dyDescent="0.2">
      <c r="A66" s="326"/>
      <c r="B66" s="324"/>
      <c r="C66" s="324"/>
      <c r="D66" s="324"/>
      <c r="E66" s="326"/>
      <c r="F66" s="326"/>
      <c r="G66" s="326"/>
      <c r="H66" s="326"/>
      <c r="I66" s="326"/>
      <c r="J66" s="326"/>
      <c r="K66" s="326"/>
      <c r="L66" s="326"/>
      <c r="M66" s="326"/>
    </row>
    <row r="67" spans="1:13" s="382" customFormat="1" ht="23.25" x14ac:dyDescent="0.35">
      <c r="A67" s="445" t="s">
        <v>162</v>
      </c>
      <c r="B67" s="445"/>
      <c r="C67" s="445"/>
      <c r="D67" s="445"/>
      <c r="E67" s="445"/>
      <c r="F67" s="445"/>
      <c r="G67" s="445"/>
      <c r="H67" s="445"/>
      <c r="I67" s="445"/>
      <c r="J67" s="445"/>
      <c r="K67" s="445"/>
      <c r="L67" s="445"/>
      <c r="M67" s="445"/>
    </row>
    <row r="68" spans="1:13" s="382" customFormat="1" x14ac:dyDescent="0.2">
      <c r="A68" s="326"/>
      <c r="B68" s="324"/>
      <c r="C68" s="324"/>
      <c r="D68" s="324"/>
      <c r="E68" s="326"/>
      <c r="F68" s="326"/>
      <c r="G68" s="326"/>
      <c r="H68" s="326"/>
      <c r="I68" s="326"/>
      <c r="J68" s="326"/>
      <c r="K68" s="326"/>
      <c r="L68" s="326"/>
      <c r="M68" s="326"/>
    </row>
    <row r="70" spans="1:13" x14ac:dyDescent="0.2">
      <c r="A70" s="382"/>
      <c r="B70" s="383"/>
      <c r="C70" s="383"/>
      <c r="D70" s="383"/>
      <c r="E70" s="382"/>
      <c r="F70" s="382"/>
      <c r="G70" s="384"/>
      <c r="H70" s="385"/>
      <c r="I70" s="382"/>
      <c r="J70" s="382"/>
      <c r="K70" s="382"/>
      <c r="L70" s="382"/>
      <c r="M70" s="382"/>
    </row>
    <row r="71" spans="1:13" x14ac:dyDescent="0.2">
      <c r="A71" s="444" t="s">
        <v>161</v>
      </c>
      <c r="B71" s="444"/>
      <c r="C71" s="444"/>
      <c r="D71" s="444"/>
      <c r="E71" s="444"/>
      <c r="F71" s="444"/>
      <c r="G71" s="444"/>
      <c r="H71" s="444"/>
      <c r="I71" s="444"/>
      <c r="J71" s="444"/>
      <c r="K71" s="444"/>
      <c r="L71" s="444"/>
      <c r="M71" s="444"/>
    </row>
    <row r="72" spans="1:13" x14ac:dyDescent="0.2">
      <c r="A72" s="382"/>
      <c r="B72" s="383"/>
      <c r="C72" s="383"/>
      <c r="D72" s="383"/>
      <c r="E72" s="382"/>
      <c r="F72" s="382"/>
      <c r="G72" s="384"/>
      <c r="H72" s="385"/>
      <c r="I72" s="382"/>
      <c r="J72" s="382"/>
      <c r="K72" s="382"/>
      <c r="L72" s="382"/>
      <c r="M72" s="382"/>
    </row>
  </sheetData>
  <mergeCells count="28">
    <mergeCell ref="E12:M12"/>
    <mergeCell ref="A1:M1"/>
    <mergeCell ref="A2:M2"/>
    <mergeCell ref="A3:M3"/>
    <mergeCell ref="A7:B7"/>
    <mergeCell ref="E9:M10"/>
    <mergeCell ref="E7:M7"/>
    <mergeCell ref="E42:M42"/>
    <mergeCell ref="E31:M31"/>
    <mergeCell ref="E37:H37"/>
    <mergeCell ref="E44:M44"/>
    <mergeCell ref="E45:M45"/>
    <mergeCell ref="E14:M14"/>
    <mergeCell ref="E20:M20"/>
    <mergeCell ref="E22:M23"/>
    <mergeCell ref="E34:M34"/>
    <mergeCell ref="E29:M29"/>
    <mergeCell ref="E17:M17"/>
    <mergeCell ref="E64:M65"/>
    <mergeCell ref="A67:M67"/>
    <mergeCell ref="A71:M71"/>
    <mergeCell ref="E55:M55"/>
    <mergeCell ref="A48:M48"/>
    <mergeCell ref="A50:B50"/>
    <mergeCell ref="E52:M53"/>
    <mergeCell ref="E57:M57"/>
    <mergeCell ref="E59:M60"/>
    <mergeCell ref="E62:M62"/>
  </mergeCells>
  <pageMargins left="0.4" right="0.4" top="0.2" bottom="0.2" header="0.5" footer="0.5"/>
  <pageSetup scale="80" fitToHeight="0" orientation="portrait"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72"/>
  <sheetViews>
    <sheetView zoomScale="90" zoomScaleNormal="90" workbookViewId="0">
      <selection sqref="A1:M1"/>
    </sheetView>
  </sheetViews>
  <sheetFormatPr defaultRowHeight="12.75" x14ac:dyDescent="0.2"/>
  <cols>
    <col min="1" max="1" width="15.7109375" style="326" customWidth="1"/>
    <col min="2" max="2" width="14" style="324" customWidth="1"/>
    <col min="3" max="3" width="11.42578125" style="324" customWidth="1"/>
    <col min="4" max="4" width="8.85546875" style="324" customWidth="1"/>
    <col min="5" max="5" width="8.28515625" style="326" customWidth="1"/>
    <col min="6" max="6" width="10.85546875" style="326" customWidth="1"/>
    <col min="7" max="16384" width="9.140625" style="326"/>
  </cols>
  <sheetData>
    <row r="1" spans="1:13" ht="18" x14ac:dyDescent="0.25">
      <c r="A1" s="447"/>
      <c r="B1" s="447"/>
      <c r="C1" s="447"/>
      <c r="D1" s="447"/>
      <c r="E1" s="447"/>
      <c r="F1" s="447"/>
      <c r="G1" s="447"/>
      <c r="H1" s="447"/>
      <c r="I1" s="447"/>
      <c r="J1" s="447"/>
      <c r="K1" s="447"/>
      <c r="L1" s="447"/>
      <c r="M1" s="447"/>
    </row>
    <row r="2" spans="1:13" ht="18" x14ac:dyDescent="0.25">
      <c r="A2" s="447" t="s">
        <v>116</v>
      </c>
      <c r="B2" s="447"/>
      <c r="C2" s="447"/>
      <c r="D2" s="447"/>
      <c r="E2" s="447"/>
      <c r="F2" s="447"/>
      <c r="G2" s="447"/>
      <c r="H2" s="447"/>
      <c r="I2" s="447"/>
      <c r="J2" s="447"/>
      <c r="K2" s="447"/>
      <c r="L2" s="447"/>
      <c r="M2" s="447"/>
    </row>
    <row r="3" spans="1:13" ht="15" x14ac:dyDescent="0.25">
      <c r="A3" s="448" t="s">
        <v>76</v>
      </c>
      <c r="B3" s="448"/>
      <c r="C3" s="448"/>
      <c r="D3" s="448"/>
      <c r="E3" s="448"/>
      <c r="F3" s="448"/>
      <c r="G3" s="448"/>
      <c r="H3" s="448"/>
      <c r="I3" s="448"/>
      <c r="J3" s="448"/>
      <c r="K3" s="448"/>
      <c r="L3" s="448"/>
      <c r="M3" s="448"/>
    </row>
    <row r="4" spans="1:13" ht="6" customHeight="1" x14ac:dyDescent="0.25">
      <c r="I4" s="355"/>
    </row>
    <row r="5" spans="1:13" ht="20.25" x14ac:dyDescent="0.3">
      <c r="A5" s="356" t="s">
        <v>171</v>
      </c>
      <c r="B5" s="356"/>
      <c r="C5" s="357"/>
      <c r="D5" s="358"/>
      <c r="E5" s="358"/>
      <c r="I5" s="355"/>
    </row>
    <row r="6" spans="1:13" ht="6" customHeight="1" x14ac:dyDescent="0.2"/>
    <row r="7" spans="1:13" x14ac:dyDescent="0.2">
      <c r="A7" s="449" t="s">
        <v>124</v>
      </c>
      <c r="B7" s="449"/>
      <c r="C7" s="359">
        <f>+SUM(B9:B18)</f>
        <v>17038.095000000001</v>
      </c>
      <c r="D7" s="360"/>
      <c r="E7" s="452" t="s">
        <v>141</v>
      </c>
      <c r="F7" s="459"/>
      <c r="G7" s="459"/>
      <c r="H7" s="459"/>
      <c r="I7" s="459"/>
      <c r="J7" s="459"/>
      <c r="K7" s="459"/>
      <c r="L7" s="459"/>
      <c r="M7" s="459"/>
    </row>
    <row r="8" spans="1:13" ht="22.5" x14ac:dyDescent="0.2">
      <c r="A8" s="360"/>
      <c r="B8" s="361" t="s">
        <v>123</v>
      </c>
      <c r="C8" s="361" t="s">
        <v>122</v>
      </c>
      <c r="D8" s="361" t="s">
        <v>121</v>
      </c>
    </row>
    <row r="9" spans="1:13" ht="12.75" customHeight="1" x14ac:dyDescent="0.2">
      <c r="B9" s="324">
        <f>+SUM(C9*D9)</f>
        <v>3023.5650000000005</v>
      </c>
      <c r="C9" s="324">
        <f>+SUM('[1]Yr 2 Just'!C9*1.03)</f>
        <v>60471.3</v>
      </c>
      <c r="D9" s="362">
        <v>0.05</v>
      </c>
      <c r="E9" s="450" t="s">
        <v>153</v>
      </c>
      <c r="F9" s="442"/>
      <c r="G9" s="442"/>
      <c r="H9" s="442"/>
      <c r="I9" s="442"/>
      <c r="J9" s="442"/>
      <c r="K9" s="442"/>
      <c r="L9" s="442"/>
      <c r="M9" s="442"/>
    </row>
    <row r="10" spans="1:13" ht="12.75" customHeight="1" x14ac:dyDescent="0.2">
      <c r="D10" s="362"/>
      <c r="E10" s="442"/>
      <c r="F10" s="442"/>
      <c r="G10" s="442"/>
      <c r="H10" s="442"/>
      <c r="I10" s="442"/>
      <c r="J10" s="442"/>
      <c r="K10" s="442"/>
      <c r="L10" s="442"/>
      <c r="M10" s="442"/>
    </row>
    <row r="11" spans="1:13" x14ac:dyDescent="0.2">
      <c r="D11" s="362"/>
    </row>
    <row r="12" spans="1:13" x14ac:dyDescent="0.2">
      <c r="B12" s="363">
        <f>ROUND((B9*[1]Disclaimer!C27),0)</f>
        <v>1602</v>
      </c>
      <c r="C12" s="363"/>
      <c r="D12" s="364"/>
      <c r="E12" s="446" t="str">
        <f>"Payroll Benefits.  The UNO payroll benefits rate is "&amp;TEXT([1]Disclaimer!$D$27,"#%")&amp; " for regular UNO employees' salary. "</f>
        <v xml:space="preserve">Payroll Benefits.  The UNO payroll benefits rate is 55% for regular UNO employees' salary. </v>
      </c>
      <c r="F12" s="446"/>
      <c r="G12" s="446"/>
      <c r="H12" s="446"/>
      <c r="I12" s="446"/>
      <c r="J12" s="446"/>
      <c r="K12" s="446"/>
      <c r="L12" s="446"/>
      <c r="M12" s="446"/>
    </row>
    <row r="13" spans="1:13" x14ac:dyDescent="0.2">
      <c r="D13" s="362"/>
    </row>
    <row r="14" spans="1:13" ht="12.75" customHeight="1" x14ac:dyDescent="0.2">
      <c r="B14" s="324">
        <f>+SUM(C14*D14)</f>
        <v>12412.53</v>
      </c>
      <c r="C14" s="324">
        <f>+SUM('[1]Yr 2 Just'!B14*1.03)</f>
        <v>12412.53</v>
      </c>
      <c r="D14" s="362">
        <v>1</v>
      </c>
      <c r="E14" s="450" t="s">
        <v>140</v>
      </c>
      <c r="F14" s="442"/>
      <c r="G14" s="442"/>
      <c r="H14" s="442"/>
      <c r="I14" s="442"/>
      <c r="J14" s="442"/>
      <c r="K14" s="442"/>
      <c r="L14" s="442"/>
      <c r="M14" s="442"/>
    </row>
    <row r="15" spans="1:13" ht="24.75" customHeight="1" x14ac:dyDescent="0.2">
      <c r="E15" s="365"/>
      <c r="F15" s="365"/>
      <c r="G15" s="365"/>
      <c r="H15" s="365"/>
      <c r="I15" s="365"/>
      <c r="J15" s="365"/>
      <c r="K15" s="365"/>
      <c r="L15" s="365"/>
      <c r="M15" s="365"/>
    </row>
    <row r="17" spans="1:13" ht="12" customHeight="1" x14ac:dyDescent="0.2">
      <c r="E17" s="442"/>
      <c r="F17" s="442"/>
      <c r="G17" s="442"/>
      <c r="H17" s="442"/>
      <c r="I17" s="442"/>
      <c r="J17" s="442"/>
      <c r="K17" s="442"/>
      <c r="L17" s="442"/>
      <c r="M17" s="442"/>
    </row>
    <row r="19" spans="1:13" x14ac:dyDescent="0.2">
      <c r="A19" s="332" t="s">
        <v>137</v>
      </c>
      <c r="C19" s="327">
        <f>+SUM(C20:C22)</f>
        <v>1000</v>
      </c>
    </row>
    <row r="20" spans="1:13" ht="12.75" customHeight="1" x14ac:dyDescent="0.2">
      <c r="B20" s="366" t="s">
        <v>136</v>
      </c>
      <c r="C20" s="363">
        <v>1000</v>
      </c>
      <c r="E20" s="451" t="s">
        <v>135</v>
      </c>
      <c r="F20" s="451"/>
      <c r="G20" s="451"/>
      <c r="H20" s="451"/>
      <c r="I20" s="451"/>
      <c r="J20" s="451"/>
      <c r="K20" s="451"/>
      <c r="L20" s="451"/>
      <c r="M20" s="451"/>
    </row>
    <row r="21" spans="1:13" x14ac:dyDescent="0.2">
      <c r="E21" s="365"/>
      <c r="F21" s="365"/>
      <c r="G21" s="365"/>
      <c r="H21" s="365"/>
      <c r="I21" s="365"/>
      <c r="J21" s="365"/>
      <c r="K21" s="365"/>
      <c r="L21" s="365"/>
      <c r="M21" s="365"/>
    </row>
    <row r="22" spans="1:13" x14ac:dyDescent="0.2">
      <c r="B22" s="363" t="s">
        <v>134</v>
      </c>
      <c r="C22" s="324">
        <v>0</v>
      </c>
      <c r="E22" s="442"/>
      <c r="F22" s="442"/>
      <c r="G22" s="442"/>
      <c r="H22" s="442"/>
      <c r="I22" s="442"/>
      <c r="J22" s="442"/>
      <c r="K22" s="442"/>
      <c r="L22" s="442"/>
      <c r="M22" s="442"/>
    </row>
    <row r="23" spans="1:13" x14ac:dyDescent="0.2">
      <c r="E23" s="442"/>
      <c r="F23" s="442"/>
      <c r="G23" s="442"/>
      <c r="H23" s="442"/>
      <c r="I23" s="442"/>
      <c r="J23" s="442"/>
      <c r="K23" s="442"/>
      <c r="L23" s="442"/>
      <c r="M23" s="442"/>
    </row>
    <row r="25" spans="1:13" x14ac:dyDescent="0.2">
      <c r="A25" s="332" t="s">
        <v>119</v>
      </c>
      <c r="C25" s="327">
        <f>+SUM(G25:G27)</f>
        <v>0</v>
      </c>
      <c r="E25" s="367" t="s">
        <v>133</v>
      </c>
      <c r="F25" s="368"/>
      <c r="G25" s="369">
        <v>0</v>
      </c>
      <c r="H25" s="368"/>
      <c r="I25" s="368"/>
      <c r="J25" s="368"/>
      <c r="K25" s="368"/>
      <c r="L25" s="368"/>
      <c r="M25" s="368"/>
    </row>
    <row r="26" spans="1:13" x14ac:dyDescent="0.2">
      <c r="E26" s="325" t="s">
        <v>132</v>
      </c>
      <c r="G26" s="324">
        <v>0</v>
      </c>
    </row>
    <row r="27" spans="1:13" x14ac:dyDescent="0.2">
      <c r="E27" s="325" t="s">
        <v>131</v>
      </c>
      <c r="G27" s="324">
        <v>0</v>
      </c>
    </row>
    <row r="28" spans="1:13" x14ac:dyDescent="0.2">
      <c r="E28" s="325"/>
      <c r="G28" s="324"/>
    </row>
    <row r="29" spans="1:13" x14ac:dyDescent="0.2">
      <c r="A29" s="332" t="s">
        <v>130</v>
      </c>
      <c r="C29" s="327">
        <v>0</v>
      </c>
      <c r="E29" s="452">
        <v>0</v>
      </c>
      <c r="F29" s="452"/>
      <c r="G29" s="452"/>
      <c r="H29" s="452"/>
      <c r="I29" s="452"/>
      <c r="J29" s="452"/>
      <c r="K29" s="452"/>
      <c r="L29" s="452"/>
      <c r="M29" s="452"/>
    </row>
    <row r="31" spans="1:13" ht="12.75" customHeight="1" x14ac:dyDescent="0.2">
      <c r="A31" s="332" t="s">
        <v>94</v>
      </c>
      <c r="C31" s="327">
        <v>0</v>
      </c>
      <c r="E31" s="442"/>
      <c r="F31" s="442"/>
      <c r="G31" s="442"/>
      <c r="H31" s="442"/>
      <c r="I31" s="442"/>
      <c r="J31" s="442"/>
      <c r="K31" s="442"/>
      <c r="L31" s="442"/>
      <c r="M31" s="442"/>
    </row>
    <row r="32" spans="1:13" x14ac:dyDescent="0.2">
      <c r="E32" s="365"/>
      <c r="F32" s="365"/>
      <c r="G32" s="370"/>
      <c r="H32" s="365"/>
      <c r="I32" s="365"/>
      <c r="J32" s="365"/>
      <c r="K32" s="365"/>
      <c r="L32" s="365"/>
      <c r="M32" s="365"/>
    </row>
    <row r="33" spans="1:13" x14ac:dyDescent="0.2">
      <c r="E33" s="371"/>
      <c r="F33" s="371"/>
      <c r="G33" s="371"/>
      <c r="H33" s="371"/>
      <c r="I33" s="371"/>
      <c r="J33" s="371"/>
      <c r="K33" s="371"/>
      <c r="L33" s="371"/>
      <c r="M33" s="371"/>
    </row>
    <row r="34" spans="1:13" x14ac:dyDescent="0.2">
      <c r="A34" s="332" t="s">
        <v>118</v>
      </c>
      <c r="C34" s="327">
        <v>1000</v>
      </c>
      <c r="D34" s="327"/>
      <c r="E34" s="453" t="s">
        <v>128</v>
      </c>
      <c r="F34" s="453"/>
      <c r="G34" s="453"/>
      <c r="H34" s="453"/>
      <c r="I34" s="453"/>
      <c r="J34" s="453"/>
      <c r="K34" s="453"/>
      <c r="L34" s="453"/>
      <c r="M34" s="453"/>
    </row>
    <row r="36" spans="1:13" ht="12.75" customHeight="1" x14ac:dyDescent="0.2">
      <c r="A36" s="372"/>
      <c r="B36" s="372"/>
      <c r="C36" s="373"/>
      <c r="D36" s="374"/>
      <c r="E36" s="375"/>
      <c r="F36" s="375"/>
      <c r="G36" s="375"/>
      <c r="H36" s="375"/>
      <c r="I36" s="375"/>
      <c r="J36" s="375"/>
      <c r="K36" s="375"/>
      <c r="L36" s="375"/>
      <c r="M36" s="375"/>
    </row>
    <row r="37" spans="1:13" x14ac:dyDescent="0.2">
      <c r="A37" s="332" t="s">
        <v>115</v>
      </c>
      <c r="C37" s="327">
        <f>+SUM(F38:F40)</f>
        <v>12208</v>
      </c>
      <c r="E37" s="456" t="s">
        <v>127</v>
      </c>
      <c r="F37" s="456"/>
      <c r="G37" s="456"/>
      <c r="H37" s="456"/>
    </row>
    <row r="38" spans="1:13" x14ac:dyDescent="0.2">
      <c r="C38" s="363"/>
      <c r="D38" s="363"/>
      <c r="E38" s="325" t="s">
        <v>223</v>
      </c>
      <c r="F38" s="324">
        <v>4674</v>
      </c>
    </row>
    <row r="39" spans="1:13" x14ac:dyDescent="0.2">
      <c r="E39" s="325" t="s">
        <v>224</v>
      </c>
      <c r="F39" s="324">
        <v>4674</v>
      </c>
    </row>
    <row r="40" spans="1:13" x14ac:dyDescent="0.2">
      <c r="E40" s="325" t="s">
        <v>225</v>
      </c>
      <c r="F40" s="324">
        <v>2860</v>
      </c>
    </row>
    <row r="41" spans="1:13" x14ac:dyDescent="0.2">
      <c r="E41" s="325"/>
      <c r="F41" s="324"/>
    </row>
    <row r="42" spans="1:13" x14ac:dyDescent="0.2">
      <c r="A42" s="376" t="s">
        <v>126</v>
      </c>
      <c r="B42" s="374"/>
      <c r="C42" s="377">
        <v>0</v>
      </c>
      <c r="D42" s="374"/>
      <c r="E42" s="454"/>
      <c r="F42" s="455"/>
      <c r="G42" s="455"/>
      <c r="H42" s="455"/>
      <c r="I42" s="455"/>
      <c r="J42" s="455"/>
      <c r="K42" s="455"/>
      <c r="L42" s="455"/>
      <c r="M42" s="455"/>
    </row>
    <row r="43" spans="1:13" x14ac:dyDescent="0.2">
      <c r="E43" s="325"/>
    </row>
    <row r="44" spans="1:13" x14ac:dyDescent="0.2">
      <c r="A44" s="332"/>
      <c r="E44" s="442"/>
      <c r="F44" s="442"/>
      <c r="G44" s="442"/>
      <c r="H44" s="442"/>
      <c r="I44" s="442"/>
      <c r="J44" s="442"/>
      <c r="K44" s="442"/>
      <c r="L44" s="442"/>
      <c r="M44" s="442"/>
    </row>
    <row r="45" spans="1:13" ht="12.75" customHeight="1" x14ac:dyDescent="0.2">
      <c r="A45" s="332" t="s">
        <v>281</v>
      </c>
      <c r="C45" s="327">
        <f>ROUND(((B9+B12+B14)*0.25),0)</f>
        <v>4260</v>
      </c>
      <c r="D45"/>
      <c r="E45" s="457" t="s">
        <v>229</v>
      </c>
      <c r="F45" s="457"/>
      <c r="G45" s="457"/>
      <c r="H45" s="457"/>
      <c r="I45" s="457"/>
      <c r="J45" s="457"/>
      <c r="K45" s="457"/>
      <c r="L45" s="457"/>
      <c r="M45" s="457"/>
    </row>
    <row r="46" spans="1:13" x14ac:dyDescent="0.2">
      <c r="E46" s="378"/>
      <c r="F46" s="378"/>
      <c r="G46" s="378"/>
      <c r="H46" s="378"/>
      <c r="I46" s="378"/>
      <c r="J46" s="378"/>
      <c r="K46" s="378"/>
      <c r="L46" s="378"/>
      <c r="M46" s="378"/>
    </row>
    <row r="48" spans="1:13" ht="20.25" x14ac:dyDescent="0.3">
      <c r="A48" s="458" t="s">
        <v>125</v>
      </c>
      <c r="B48" s="458"/>
      <c r="C48" s="458"/>
      <c r="D48" s="458"/>
      <c r="E48" s="458"/>
      <c r="F48" s="458"/>
      <c r="G48" s="458"/>
      <c r="H48" s="458"/>
      <c r="I48" s="458"/>
      <c r="J48" s="458"/>
      <c r="K48" s="458"/>
      <c r="L48" s="458"/>
      <c r="M48" s="458"/>
    </row>
    <row r="49" spans="1:13" ht="6" customHeight="1" x14ac:dyDescent="0.2"/>
    <row r="50" spans="1:13" x14ac:dyDescent="0.2">
      <c r="A50" s="449" t="s">
        <v>124</v>
      </c>
      <c r="B50" s="449"/>
      <c r="C50" s="359">
        <f>+SUM(B52:B55)</f>
        <v>0</v>
      </c>
      <c r="D50" s="360"/>
    </row>
    <row r="51" spans="1:13" ht="23.25" customHeight="1" x14ac:dyDescent="0.2">
      <c r="A51" s="360"/>
      <c r="B51" s="361" t="s">
        <v>123</v>
      </c>
      <c r="C51" s="361" t="s">
        <v>122</v>
      </c>
      <c r="D51" s="361" t="s">
        <v>121</v>
      </c>
    </row>
    <row r="52" spans="1:13" ht="12.75" customHeight="1" x14ac:dyDescent="0.2">
      <c r="B52" s="324">
        <v>0</v>
      </c>
      <c r="C52" s="324">
        <v>0</v>
      </c>
      <c r="D52" s="362">
        <v>0</v>
      </c>
      <c r="E52" s="450"/>
      <c r="F52" s="450"/>
      <c r="G52" s="450"/>
      <c r="H52" s="450"/>
      <c r="I52" s="450"/>
      <c r="J52" s="450"/>
      <c r="K52" s="450"/>
      <c r="L52" s="450"/>
      <c r="M52" s="450"/>
    </row>
    <row r="53" spans="1:13" ht="15" customHeight="1" x14ac:dyDescent="0.2">
      <c r="D53" s="362"/>
      <c r="E53" s="450"/>
      <c r="F53" s="450"/>
      <c r="G53" s="450"/>
      <c r="H53" s="450"/>
      <c r="I53" s="450"/>
      <c r="J53" s="450"/>
      <c r="K53" s="450"/>
      <c r="L53" s="450"/>
      <c r="M53" s="450"/>
    </row>
    <row r="54" spans="1:13" x14ac:dyDescent="0.2">
      <c r="D54" s="362"/>
    </row>
    <row r="55" spans="1:13" ht="12.75" customHeight="1" x14ac:dyDescent="0.2">
      <c r="B55" s="363">
        <f>ROUND((B52*[1]Disclaimer!C27),0)</f>
        <v>0</v>
      </c>
      <c r="C55" s="363"/>
      <c r="D55" s="364"/>
      <c r="E55" s="446" t="str">
        <f>"Payroll Benefits.  The UNO payroll benefits rate is "&amp;TEXT([1]Disclaimer!$D$27,"#%")&amp; " for regular UNO employees' salary. "</f>
        <v xml:space="preserve">Payroll Benefits.  The UNO payroll benefits rate is 55% for regular UNO employees' salary. </v>
      </c>
      <c r="F55" s="446"/>
      <c r="G55" s="446"/>
      <c r="H55" s="446"/>
      <c r="I55" s="446"/>
      <c r="J55" s="446"/>
      <c r="K55" s="446"/>
      <c r="L55" s="446"/>
      <c r="M55" s="446"/>
    </row>
    <row r="57" spans="1:13" ht="12.75" customHeight="1" x14ac:dyDescent="0.2">
      <c r="A57" s="332" t="s">
        <v>120</v>
      </c>
      <c r="C57" s="327">
        <v>0</v>
      </c>
      <c r="E57" s="442" t="s">
        <v>117</v>
      </c>
      <c r="F57" s="442"/>
      <c r="G57" s="442"/>
      <c r="H57" s="442"/>
      <c r="I57" s="442"/>
      <c r="J57" s="442"/>
      <c r="K57" s="442"/>
      <c r="L57" s="442"/>
      <c r="M57" s="442"/>
    </row>
    <row r="59" spans="1:13" ht="13.5" customHeight="1" x14ac:dyDescent="0.2">
      <c r="A59" s="332" t="s">
        <v>119</v>
      </c>
      <c r="C59" s="327">
        <v>0</v>
      </c>
      <c r="E59" s="442" t="s">
        <v>117</v>
      </c>
      <c r="F59" s="443"/>
      <c r="G59" s="443"/>
      <c r="H59" s="443"/>
      <c r="I59" s="443"/>
      <c r="J59" s="443"/>
      <c r="K59" s="443"/>
      <c r="L59" s="443"/>
      <c r="M59" s="443"/>
    </row>
    <row r="60" spans="1:13" x14ac:dyDescent="0.2">
      <c r="E60" s="443"/>
      <c r="F60" s="443"/>
      <c r="G60" s="443"/>
      <c r="H60" s="443"/>
      <c r="I60" s="443"/>
      <c r="J60" s="443"/>
      <c r="K60" s="443"/>
      <c r="L60" s="443"/>
      <c r="M60" s="443"/>
    </row>
    <row r="62" spans="1:13" x14ac:dyDescent="0.2">
      <c r="A62" s="332" t="s">
        <v>118</v>
      </c>
      <c r="C62" s="327">
        <v>0</v>
      </c>
      <c r="E62" s="452" t="s">
        <v>117</v>
      </c>
      <c r="F62" s="459"/>
      <c r="G62" s="459"/>
      <c r="H62" s="459"/>
      <c r="I62" s="459"/>
      <c r="J62" s="459"/>
      <c r="K62" s="459"/>
      <c r="L62" s="459"/>
      <c r="M62" s="459"/>
    </row>
    <row r="63" spans="1:13" x14ac:dyDescent="0.2">
      <c r="A63" s="332"/>
      <c r="C63" s="327"/>
      <c r="E63" s="379"/>
      <c r="F63" s="380"/>
      <c r="G63" s="380"/>
      <c r="H63" s="380"/>
      <c r="I63" s="380"/>
      <c r="J63" s="380"/>
      <c r="K63" s="380"/>
      <c r="L63" s="380"/>
      <c r="M63" s="380"/>
    </row>
    <row r="64" spans="1:13" ht="16.5" customHeight="1" x14ac:dyDescent="0.25">
      <c r="A64" s="332" t="s">
        <v>281</v>
      </c>
      <c r="C64" s="381">
        <v>0</v>
      </c>
      <c r="E64" s="442" t="s">
        <v>282</v>
      </c>
      <c r="F64" s="443"/>
      <c r="G64" s="443"/>
      <c r="H64" s="443"/>
      <c r="I64" s="443"/>
      <c r="J64" s="443"/>
      <c r="K64" s="443"/>
      <c r="L64" s="443"/>
      <c r="M64" s="443"/>
    </row>
    <row r="65" spans="1:13" x14ac:dyDescent="0.2">
      <c r="E65" s="443"/>
      <c r="F65" s="443"/>
      <c r="G65" s="443"/>
      <c r="H65" s="443"/>
      <c r="I65" s="443"/>
      <c r="J65" s="443"/>
      <c r="K65" s="443"/>
      <c r="L65" s="443"/>
      <c r="M65" s="443"/>
    </row>
    <row r="66" spans="1:13" s="382" customFormat="1" x14ac:dyDescent="0.2">
      <c r="A66" s="326"/>
      <c r="B66" s="324"/>
      <c r="C66" s="324"/>
      <c r="D66" s="324"/>
      <c r="E66" s="326"/>
      <c r="F66" s="326"/>
      <c r="G66" s="326"/>
      <c r="H66" s="326"/>
      <c r="I66" s="326"/>
      <c r="J66" s="326"/>
      <c r="K66" s="326"/>
      <c r="L66" s="326"/>
      <c r="M66" s="326"/>
    </row>
    <row r="67" spans="1:13" s="382" customFormat="1" ht="23.25" x14ac:dyDescent="0.35">
      <c r="A67" s="445" t="s">
        <v>162</v>
      </c>
      <c r="B67" s="445"/>
      <c r="C67" s="445"/>
      <c r="D67" s="445"/>
      <c r="E67" s="445"/>
      <c r="F67" s="445"/>
      <c r="G67" s="445"/>
      <c r="H67" s="445"/>
      <c r="I67" s="445"/>
      <c r="J67" s="445"/>
      <c r="K67" s="445"/>
      <c r="L67" s="445"/>
      <c r="M67" s="445"/>
    </row>
    <row r="68" spans="1:13" s="382" customFormat="1" x14ac:dyDescent="0.2">
      <c r="A68" s="326"/>
      <c r="B68" s="324"/>
      <c r="C68" s="324"/>
      <c r="D68" s="324"/>
      <c r="E68" s="326"/>
      <c r="F68" s="326"/>
      <c r="G68" s="326"/>
      <c r="H68" s="326"/>
      <c r="I68" s="326"/>
      <c r="J68" s="326"/>
      <c r="K68" s="326"/>
      <c r="L68" s="326"/>
      <c r="M68" s="326"/>
    </row>
    <row r="70" spans="1:13" x14ac:dyDescent="0.2">
      <c r="A70" s="382"/>
      <c r="B70" s="383"/>
      <c r="C70" s="383"/>
      <c r="D70" s="383"/>
      <c r="E70" s="382"/>
      <c r="F70" s="382"/>
      <c r="G70" s="384"/>
      <c r="H70" s="385"/>
      <c r="I70" s="382"/>
      <c r="J70" s="382"/>
      <c r="K70" s="382"/>
      <c r="L70" s="382"/>
      <c r="M70" s="382"/>
    </row>
    <row r="71" spans="1:13" x14ac:dyDescent="0.2">
      <c r="A71" s="444" t="s">
        <v>161</v>
      </c>
      <c r="B71" s="444"/>
      <c r="C71" s="444"/>
      <c r="D71" s="444"/>
      <c r="E71" s="444"/>
      <c r="F71" s="444"/>
      <c r="G71" s="444"/>
      <c r="H71" s="444"/>
      <c r="I71" s="444"/>
      <c r="J71" s="444"/>
      <c r="K71" s="444"/>
      <c r="L71" s="444"/>
      <c r="M71" s="444"/>
    </row>
    <row r="72" spans="1:13" x14ac:dyDescent="0.2">
      <c r="A72" s="382"/>
      <c r="B72" s="383"/>
      <c r="C72" s="383"/>
      <c r="D72" s="383"/>
      <c r="E72" s="382"/>
      <c r="F72" s="382"/>
      <c r="G72" s="384"/>
      <c r="H72" s="385"/>
      <c r="I72" s="382"/>
      <c r="J72" s="382"/>
      <c r="K72" s="382"/>
      <c r="L72" s="382"/>
      <c r="M72" s="382"/>
    </row>
  </sheetData>
  <mergeCells count="28">
    <mergeCell ref="A71:M71"/>
    <mergeCell ref="E57:M57"/>
    <mergeCell ref="E59:M60"/>
    <mergeCell ref="E62:M62"/>
    <mergeCell ref="E64:M65"/>
    <mergeCell ref="A67:M67"/>
    <mergeCell ref="E45:M45"/>
    <mergeCell ref="A48:M48"/>
    <mergeCell ref="A50:B50"/>
    <mergeCell ref="E52:M53"/>
    <mergeCell ref="E55:M55"/>
    <mergeCell ref="E14:M14"/>
    <mergeCell ref="E17:M17"/>
    <mergeCell ref="E20:M20"/>
    <mergeCell ref="E22:M23"/>
    <mergeCell ref="E29:M29"/>
    <mergeCell ref="E12:M12"/>
    <mergeCell ref="A1:M1"/>
    <mergeCell ref="A2:M2"/>
    <mergeCell ref="A3:M3"/>
    <mergeCell ref="A7:B7"/>
    <mergeCell ref="E7:M7"/>
    <mergeCell ref="E9:M10"/>
    <mergeCell ref="E31:M31"/>
    <mergeCell ref="E34:M34"/>
    <mergeCell ref="E37:H37"/>
    <mergeCell ref="E42:M42"/>
    <mergeCell ref="E44:M44"/>
  </mergeCells>
  <pageMargins left="0.4" right="0.4" top="0.2" bottom="0.2" header="0.5" footer="0.5"/>
  <pageSetup scale="80" fitToHeight="0"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R9"/>
  <sheetViews>
    <sheetView topLeftCell="XFD1048576" workbookViewId="0"/>
  </sheetViews>
  <sheetFormatPr defaultColWidth="0" defaultRowHeight="12.75" zeroHeight="1" x14ac:dyDescent="0.2"/>
  <sheetData>
    <row r="1" spans="1:44" hidden="1" x14ac:dyDescent="0.2">
      <c r="A1" t="s">
        <v>5</v>
      </c>
    </row>
    <row r="2" spans="1:44" hidden="1" x14ac:dyDescent="0.2">
      <c r="A2" t="s">
        <v>6</v>
      </c>
      <c r="B2" t="s">
        <v>7</v>
      </c>
    </row>
    <row r="3" spans="1:44" hidden="1" x14ac:dyDescent="0.2">
      <c r="A3" t="s">
        <v>8</v>
      </c>
      <c r="B3" t="s">
        <v>45</v>
      </c>
    </row>
    <row r="4" spans="1:44" hidden="1" x14ac:dyDescent="0.2">
      <c r="A4" t="s">
        <v>9</v>
      </c>
    </row>
    <row r="5" spans="1:44" hidden="1" x14ac:dyDescent="0.2">
      <c r="A5" t="s">
        <v>10</v>
      </c>
      <c r="B5">
        <v>1</v>
      </c>
    </row>
    <row r="6" spans="1:44" hidden="1" x14ac:dyDescent="0.2">
      <c r="A6">
        <v>1</v>
      </c>
      <c r="B6" t="s">
        <v>11</v>
      </c>
      <c r="C6" t="s">
        <v>12</v>
      </c>
      <c r="D6" t="s">
        <v>13</v>
      </c>
      <c r="E6">
        <v>43</v>
      </c>
    </row>
    <row r="7" spans="1:44" hidden="1" x14ac:dyDescent="0.2">
      <c r="A7" t="s">
        <v>14</v>
      </c>
      <c r="B7" t="s">
        <v>16</v>
      </c>
      <c r="C7" t="s">
        <v>51</v>
      </c>
      <c r="D7" t="s">
        <v>46</v>
      </c>
      <c r="E7" t="s">
        <v>36</v>
      </c>
      <c r="F7" t="s">
        <v>38</v>
      </c>
      <c r="G7" t="s">
        <v>39</v>
      </c>
      <c r="H7" t="s">
        <v>47</v>
      </c>
      <c r="I7" t="s">
        <v>48</v>
      </c>
      <c r="J7" t="s">
        <v>49</v>
      </c>
      <c r="K7" t="s">
        <v>17</v>
      </c>
      <c r="L7" t="s">
        <v>18</v>
      </c>
      <c r="M7" t="s">
        <v>52</v>
      </c>
      <c r="N7" t="s">
        <v>19</v>
      </c>
      <c r="O7" t="s">
        <v>53</v>
      </c>
      <c r="P7" t="s">
        <v>41</v>
      </c>
      <c r="Q7" t="s">
        <v>42</v>
      </c>
      <c r="R7" t="s">
        <v>43</v>
      </c>
      <c r="S7" t="s">
        <v>44</v>
      </c>
      <c r="T7" t="s">
        <v>20</v>
      </c>
      <c r="U7" t="s">
        <v>21</v>
      </c>
      <c r="V7" t="s">
        <v>22</v>
      </c>
      <c r="W7" t="s">
        <v>54</v>
      </c>
      <c r="X7" t="s">
        <v>55</v>
      </c>
      <c r="Y7" t="s">
        <v>23</v>
      </c>
      <c r="Z7" t="s">
        <v>24</v>
      </c>
      <c r="AA7" t="s">
        <v>40</v>
      </c>
      <c r="AB7" t="s">
        <v>25</v>
      </c>
      <c r="AC7" t="s">
        <v>26</v>
      </c>
      <c r="AD7" t="s">
        <v>27</v>
      </c>
      <c r="AE7" t="s">
        <v>28</v>
      </c>
      <c r="AF7" t="s">
        <v>50</v>
      </c>
      <c r="AG7" t="s">
        <v>29</v>
      </c>
      <c r="AH7" t="s">
        <v>30</v>
      </c>
      <c r="AI7" t="s">
        <v>56</v>
      </c>
      <c r="AJ7" t="s">
        <v>0</v>
      </c>
      <c r="AK7" t="s">
        <v>1</v>
      </c>
      <c r="AL7" t="s">
        <v>37</v>
      </c>
      <c r="AM7" t="s">
        <v>4</v>
      </c>
      <c r="AN7" t="s">
        <v>31</v>
      </c>
      <c r="AO7" t="s">
        <v>32</v>
      </c>
      <c r="AP7" t="s">
        <v>33</v>
      </c>
      <c r="AQ7" t="s">
        <v>34</v>
      </c>
      <c r="AR7" t="s">
        <v>35</v>
      </c>
    </row>
    <row r="8" spans="1:44" hidden="1" x14ac:dyDescent="0.2">
      <c r="A8" t="s">
        <v>15</v>
      </c>
      <c r="B8" t="e">
        <f>#REF!</f>
        <v>#REF!</v>
      </c>
      <c r="C8" t="e">
        <f>#REF!</f>
        <v>#REF!</v>
      </c>
      <c r="D8" t="e">
        <f>#REF!</f>
        <v>#REF!</v>
      </c>
      <c r="E8" t="e">
        <f>#REF!</f>
        <v>#REF!</v>
      </c>
      <c r="F8" t="e">
        <f>#REF!</f>
        <v>#REF!</v>
      </c>
      <c r="G8" t="e">
        <f>#REF!</f>
        <v>#REF!</v>
      </c>
      <c r="H8" t="e">
        <f>#REF!</f>
        <v>#REF!</v>
      </c>
      <c r="I8" t="e">
        <f>#REF!</f>
        <v>#REF!</v>
      </c>
      <c r="J8" t="e">
        <f>#REF!</f>
        <v>#REF!</v>
      </c>
      <c r="K8" t="e">
        <f>#REF!</f>
        <v>#REF!</v>
      </c>
      <c r="L8" t="e">
        <f>#REF!</f>
        <v>#REF!</v>
      </c>
      <c r="M8" t="e">
        <f>#REF!</f>
        <v>#REF!</v>
      </c>
      <c r="N8" t="e">
        <f>#REF!</f>
        <v>#REF!</v>
      </c>
      <c r="O8" t="e">
        <f>#REF!</f>
        <v>#REF!</v>
      </c>
      <c r="P8" t="e">
        <f>#REF!</f>
        <v>#REF!</v>
      </c>
      <c r="Q8" t="e">
        <f>#REF!</f>
        <v>#REF!</v>
      </c>
      <c r="R8" t="e">
        <f>#REF!</f>
        <v>#REF!</v>
      </c>
      <c r="S8" t="e">
        <f>#REF!</f>
        <v>#REF!</v>
      </c>
      <c r="T8" s="2" t="e">
        <f>#REF!</f>
        <v>#REF!</v>
      </c>
      <c r="U8" s="2" t="e">
        <f>#REF!</f>
        <v>#REF!</v>
      </c>
      <c r="V8" s="1" t="e">
        <f>#REF!</f>
        <v>#REF!</v>
      </c>
      <c r="W8" s="2" t="e">
        <f>#REF!</f>
        <v>#REF!</v>
      </c>
      <c r="X8" s="2" t="e">
        <f>#REF!</f>
        <v>#REF!</v>
      </c>
      <c r="Y8" s="1" t="e">
        <f>#REF!</f>
        <v>#REF!</v>
      </c>
      <c r="Z8" t="e">
        <f>#REF!</f>
        <v>#REF!</v>
      </c>
      <c r="AA8" t="e">
        <f>#REF!</f>
        <v>#REF!</v>
      </c>
      <c r="AB8" t="e">
        <f>#REF!</f>
        <v>#REF!</v>
      </c>
      <c r="AC8" t="e">
        <f>#REF!</f>
        <v>#REF!</v>
      </c>
      <c r="AD8" t="e">
        <f>#REF!</f>
        <v>#REF!</v>
      </c>
      <c r="AE8" t="e">
        <f>#REF!</f>
        <v>#REF!</v>
      </c>
      <c r="AF8" t="e">
        <f>#REF!</f>
        <v>#REF!</v>
      </c>
      <c r="AG8" t="e">
        <f>#REF!</f>
        <v>#REF!</v>
      </c>
      <c r="AH8" t="e">
        <f>#REF!</f>
        <v>#REF!</v>
      </c>
      <c r="AI8" t="e">
        <f>#REF!</f>
        <v>#REF!</v>
      </c>
      <c r="AJ8" t="e">
        <f>#REF!</f>
        <v>#REF!</v>
      </c>
      <c r="AK8" t="e">
        <f>#REF!</f>
        <v>#REF!</v>
      </c>
      <c r="AL8" t="e">
        <f>#REF!</f>
        <v>#REF!</v>
      </c>
      <c r="AM8" t="e">
        <f>#REF!</f>
        <v>#REF!</v>
      </c>
      <c r="AN8" s="2" t="e">
        <f>#REF!</f>
        <v>#REF!</v>
      </c>
      <c r="AO8" s="2" t="e">
        <f>#REF!</f>
        <v>#REF!</v>
      </c>
      <c r="AP8" s="3" t="e">
        <f>#REF!</f>
        <v>#REF!</v>
      </c>
      <c r="AQ8" t="e">
        <f>#REF!</f>
        <v>#REF!</v>
      </c>
      <c r="AR8" t="e">
        <f>#REF!</f>
        <v>#REF!</v>
      </c>
    </row>
    <row r="9" spans="1:44" hidden="1" x14ac:dyDescent="0.2">
      <c r="A9" t="s">
        <v>9</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8"/>
  <sheetViews>
    <sheetView tabSelected="1" workbookViewId="0">
      <selection activeCell="A2" sqref="A2:G2"/>
    </sheetView>
  </sheetViews>
  <sheetFormatPr defaultRowHeight="12.75" x14ac:dyDescent="0.2"/>
  <cols>
    <col min="1" max="1" width="27.28515625" customWidth="1"/>
    <col min="7" max="7" width="9" customWidth="1"/>
  </cols>
  <sheetData>
    <row r="1" spans="1:8" ht="13.5" thickBot="1" x14ac:dyDescent="0.25"/>
    <row r="2" spans="1:8" ht="21.75" customHeight="1" thickTop="1" x14ac:dyDescent="0.35">
      <c r="A2" s="386" t="s">
        <v>252</v>
      </c>
      <c r="B2" s="387"/>
      <c r="C2" s="387"/>
      <c r="D2" s="387"/>
      <c r="E2" s="387"/>
      <c r="F2" s="387"/>
      <c r="G2" s="388"/>
    </row>
    <row r="3" spans="1:8" ht="24" thickBot="1" x14ac:dyDescent="0.4">
      <c r="A3" s="389" t="s">
        <v>196</v>
      </c>
      <c r="B3" s="390"/>
      <c r="C3" s="390"/>
      <c r="D3" s="390"/>
      <c r="E3" s="390"/>
      <c r="F3" s="390"/>
      <c r="G3" s="391"/>
    </row>
    <row r="4" spans="1:8" ht="13.5" thickTop="1" x14ac:dyDescent="0.2"/>
    <row r="5" spans="1:8" x14ac:dyDescent="0.2">
      <c r="A5" s="64" t="s">
        <v>113</v>
      </c>
    </row>
    <row r="6" spans="1:8" x14ac:dyDescent="0.2">
      <c r="A6" s="58" t="s">
        <v>69</v>
      </c>
    </row>
    <row r="7" spans="1:8" x14ac:dyDescent="0.2">
      <c r="A7" s="58" t="s">
        <v>70</v>
      </c>
    </row>
    <row r="8" spans="1:8" x14ac:dyDescent="0.2">
      <c r="A8" s="64" t="s">
        <v>114</v>
      </c>
    </row>
    <row r="9" spans="1:8" x14ac:dyDescent="0.2">
      <c r="A9" s="58"/>
    </row>
    <row r="10" spans="1:8" ht="27" customHeight="1" x14ac:dyDescent="0.2">
      <c r="A10" s="392" t="s">
        <v>152</v>
      </c>
      <c r="B10" s="392"/>
      <c r="C10" s="392"/>
      <c r="D10" s="392"/>
      <c r="E10" s="392"/>
      <c r="F10" s="392"/>
      <c r="G10" s="392"/>
      <c r="H10" s="66"/>
    </row>
    <row r="11" spans="1:8" ht="14.25" customHeight="1" thickBot="1" x14ac:dyDescent="0.25">
      <c r="A11" s="65"/>
      <c r="B11" s="66"/>
      <c r="C11" s="66"/>
      <c r="D11" s="66"/>
      <c r="E11" s="66"/>
      <c r="F11" s="66"/>
      <c r="G11" s="66"/>
      <c r="H11" s="66"/>
    </row>
    <row r="12" spans="1:8" ht="18" customHeight="1" thickTop="1" x14ac:dyDescent="0.2">
      <c r="A12" s="75" t="s">
        <v>143</v>
      </c>
      <c r="B12" s="76"/>
      <c r="C12" s="77"/>
      <c r="D12" s="77"/>
      <c r="E12" s="77"/>
      <c r="F12" s="77"/>
      <c r="G12" s="78"/>
    </row>
    <row r="13" spans="1:8" ht="18" customHeight="1" x14ac:dyDescent="0.2">
      <c r="A13" s="79" t="s">
        <v>144</v>
      </c>
      <c r="B13" s="80"/>
      <c r="C13" s="80"/>
      <c r="D13" s="80"/>
      <c r="E13" s="80"/>
      <c r="F13" s="80"/>
      <c r="G13" s="81"/>
    </row>
    <row r="14" spans="1:8" ht="18" customHeight="1" x14ac:dyDescent="0.2">
      <c r="A14" s="79" t="s">
        <v>145</v>
      </c>
      <c r="B14" s="80"/>
      <c r="C14" s="80"/>
      <c r="D14" s="80"/>
      <c r="E14" s="80"/>
      <c r="F14" s="80"/>
      <c r="G14" s="81"/>
    </row>
    <row r="15" spans="1:8" ht="18" customHeight="1" x14ac:dyDescent="0.2">
      <c r="A15" s="79" t="s">
        <v>146</v>
      </c>
      <c r="B15" s="80"/>
      <c r="C15" s="80"/>
      <c r="D15" s="80"/>
      <c r="E15" s="80"/>
      <c r="F15" s="80"/>
      <c r="G15" s="81"/>
    </row>
    <row r="16" spans="1:8" ht="42.95" customHeight="1" x14ac:dyDescent="0.2">
      <c r="A16" s="393" t="s">
        <v>193</v>
      </c>
      <c r="B16" s="394"/>
      <c r="C16" s="394"/>
      <c r="D16" s="394"/>
      <c r="E16" s="394"/>
      <c r="F16" s="394"/>
      <c r="G16" s="395"/>
    </row>
    <row r="17" spans="1:7" ht="42.95" customHeight="1" x14ac:dyDescent="0.2">
      <c r="A17" s="393" t="s">
        <v>194</v>
      </c>
      <c r="B17" s="394"/>
      <c r="C17" s="394"/>
      <c r="D17" s="394"/>
      <c r="E17" s="394"/>
      <c r="F17" s="394"/>
      <c r="G17" s="395"/>
    </row>
    <row r="18" spans="1:7" ht="18" customHeight="1" x14ac:dyDescent="0.2">
      <c r="A18" s="86" t="s">
        <v>147</v>
      </c>
      <c r="B18" s="80"/>
      <c r="C18" s="80"/>
      <c r="D18" s="80"/>
      <c r="E18" s="80"/>
      <c r="F18" s="80"/>
      <c r="G18" s="81"/>
    </row>
    <row r="19" spans="1:7" ht="18" customHeight="1" x14ac:dyDescent="0.2">
      <c r="A19" s="86" t="s">
        <v>148</v>
      </c>
      <c r="B19" s="80"/>
      <c r="C19" s="80"/>
      <c r="D19" s="80"/>
      <c r="E19" s="80"/>
      <c r="F19" s="80"/>
      <c r="G19" s="81"/>
    </row>
    <row r="20" spans="1:7" ht="18" customHeight="1" thickBot="1" x14ac:dyDescent="0.25">
      <c r="A20" s="87" t="s">
        <v>149</v>
      </c>
      <c r="B20" s="80"/>
      <c r="C20" s="80"/>
      <c r="D20" s="80"/>
      <c r="E20" s="80"/>
      <c r="F20" s="80"/>
      <c r="G20" s="81"/>
    </row>
    <row r="21" spans="1:7" ht="18" customHeight="1" thickTop="1" thickBot="1" x14ac:dyDescent="0.25">
      <c r="A21" s="87" t="s">
        <v>150</v>
      </c>
      <c r="B21" s="84"/>
      <c r="C21" s="84"/>
      <c r="D21" s="84"/>
      <c r="E21" s="84"/>
      <c r="F21" s="84"/>
      <c r="G21" s="85"/>
    </row>
    <row r="22" spans="1:7" ht="18" customHeight="1" thickTop="1" thickBot="1" x14ac:dyDescent="0.25">
      <c r="A22" s="87" t="s">
        <v>151</v>
      </c>
      <c r="B22" s="84"/>
      <c r="C22" s="84"/>
      <c r="D22" s="84"/>
      <c r="E22" s="84"/>
      <c r="F22" s="84"/>
      <c r="G22" s="85"/>
    </row>
    <row r="23" spans="1:7" ht="18" customHeight="1" thickTop="1" thickBot="1" x14ac:dyDescent="0.25">
      <c r="A23" s="87" t="s">
        <v>195</v>
      </c>
      <c r="B23" s="82"/>
      <c r="C23" s="82"/>
      <c r="D23" s="82"/>
      <c r="E23" s="82"/>
      <c r="F23" s="82"/>
      <c r="G23" s="83"/>
    </row>
    <row r="24" spans="1:7" ht="13.5" customHeight="1" thickTop="1" x14ac:dyDescent="0.2">
      <c r="A24" s="330"/>
      <c r="B24" s="331"/>
      <c r="C24" s="331"/>
      <c r="D24" s="331"/>
      <c r="E24" s="331"/>
      <c r="F24" s="331"/>
      <c r="G24" s="331"/>
    </row>
    <row r="25" spans="1:7" x14ac:dyDescent="0.2">
      <c r="A25" s="331"/>
      <c r="B25" s="232">
        <v>0.51</v>
      </c>
      <c r="C25" s="232">
        <v>0.53</v>
      </c>
      <c r="D25" s="232">
        <v>0.55000000000000004</v>
      </c>
      <c r="E25" s="331"/>
      <c r="F25" s="331"/>
      <c r="G25" s="331"/>
    </row>
    <row r="26" spans="1:7" x14ac:dyDescent="0.2">
      <c r="A26" s="331"/>
      <c r="B26" s="331"/>
      <c r="C26" s="331"/>
      <c r="D26" s="331"/>
      <c r="E26" s="331"/>
      <c r="F26" s="331"/>
      <c r="G26" s="331"/>
    </row>
    <row r="27" spans="1:7" x14ac:dyDescent="0.2">
      <c r="A27" s="331"/>
      <c r="B27" s="331"/>
      <c r="C27" s="331"/>
      <c r="D27" s="331"/>
      <c r="E27" s="331"/>
      <c r="F27" s="331"/>
      <c r="G27" s="331"/>
    </row>
    <row r="28" spans="1:7" x14ac:dyDescent="0.2">
      <c r="A28" s="331"/>
      <c r="B28" s="331"/>
      <c r="C28" s="331"/>
      <c r="D28" s="331"/>
      <c r="E28" s="331"/>
      <c r="F28" s="331"/>
      <c r="G28" s="331"/>
    </row>
    <row r="29" spans="1:7" x14ac:dyDescent="0.2">
      <c r="A29" s="331"/>
      <c r="B29" s="331"/>
      <c r="C29" s="331"/>
      <c r="D29" s="331"/>
      <c r="E29" s="331"/>
      <c r="F29" s="331"/>
      <c r="G29" s="331"/>
    </row>
    <row r="30" spans="1:7" x14ac:dyDescent="0.2">
      <c r="A30" s="331"/>
      <c r="B30" s="331"/>
      <c r="C30" s="331"/>
      <c r="D30" s="331"/>
      <c r="E30" s="331"/>
      <c r="F30" s="331"/>
      <c r="G30" s="331"/>
    </row>
    <row r="31" spans="1:7" x14ac:dyDescent="0.2">
      <c r="A31" s="331"/>
      <c r="B31" s="331"/>
      <c r="C31" s="331"/>
      <c r="D31" s="331"/>
      <c r="E31" s="331"/>
      <c r="F31" s="331"/>
      <c r="G31" s="331"/>
    </row>
    <row r="32" spans="1:7" x14ac:dyDescent="0.2">
      <c r="A32" s="331"/>
      <c r="B32" s="331"/>
      <c r="C32" s="331"/>
      <c r="D32" s="331"/>
      <c r="E32" s="331"/>
      <c r="F32" s="331"/>
      <c r="G32" s="331"/>
    </row>
    <row r="33" spans="1:7" x14ac:dyDescent="0.2">
      <c r="A33" s="331"/>
      <c r="B33" s="331"/>
      <c r="C33" s="331"/>
      <c r="D33" s="331"/>
      <c r="E33" s="331"/>
      <c r="F33" s="331"/>
      <c r="G33" s="331"/>
    </row>
    <row r="34" spans="1:7" x14ac:dyDescent="0.2">
      <c r="A34" s="331"/>
      <c r="B34" s="331"/>
      <c r="C34" s="331"/>
      <c r="D34" s="331"/>
      <c r="E34" s="331"/>
      <c r="F34" s="331"/>
      <c r="G34" s="331"/>
    </row>
    <row r="35" spans="1:7" x14ac:dyDescent="0.2">
      <c r="A35" s="331"/>
      <c r="B35" s="331"/>
      <c r="C35" s="331"/>
      <c r="D35" s="331"/>
      <c r="E35" s="331"/>
      <c r="F35" s="331"/>
      <c r="G35" s="331"/>
    </row>
    <row r="36" spans="1:7" x14ac:dyDescent="0.2">
      <c r="A36" s="331"/>
      <c r="B36" s="331"/>
      <c r="C36" s="331"/>
      <c r="D36" s="331"/>
      <c r="E36" s="331"/>
      <c r="F36" s="331"/>
      <c r="G36" s="331"/>
    </row>
    <row r="37" spans="1:7" x14ac:dyDescent="0.2">
      <c r="A37" s="331"/>
      <c r="B37" s="331"/>
      <c r="C37" s="331"/>
      <c r="D37" s="331"/>
      <c r="E37" s="331"/>
      <c r="F37" s="331"/>
      <c r="G37" s="331"/>
    </row>
    <row r="38" spans="1:7" x14ac:dyDescent="0.2">
      <c r="A38" s="331"/>
      <c r="B38" s="331"/>
      <c r="C38" s="331"/>
      <c r="D38" s="331"/>
      <c r="E38" s="331"/>
      <c r="F38" s="331"/>
      <c r="G38" s="331"/>
    </row>
  </sheetData>
  <sheetProtection sheet="1" objects="1" scenarios="1"/>
  <mergeCells count="5">
    <mergeCell ref="A2:G2"/>
    <mergeCell ref="A3:G3"/>
    <mergeCell ref="A10:G10"/>
    <mergeCell ref="A16:G16"/>
    <mergeCell ref="A17:G17"/>
  </mergeCells>
  <phoneticPr fontId="0"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17"/>
  <sheetViews>
    <sheetView zoomScale="90" zoomScaleNormal="90" workbookViewId="0"/>
  </sheetViews>
  <sheetFormatPr defaultRowHeight="12.75" x14ac:dyDescent="0.2"/>
  <cols>
    <col min="1" max="1" width="34.5703125" style="99" customWidth="1"/>
    <col min="2" max="2" width="20.28515625" style="99" customWidth="1"/>
    <col min="3" max="3" width="18.140625" style="99" customWidth="1"/>
    <col min="4" max="4" width="1.5703125" style="99" customWidth="1"/>
    <col min="5" max="5" width="15.7109375" style="99" customWidth="1"/>
    <col min="6" max="6" width="11.42578125" style="99" customWidth="1"/>
    <col min="7" max="7" width="15.7109375" style="100" customWidth="1"/>
    <col min="8" max="9" width="15.7109375" style="99" customWidth="1"/>
    <col min="10" max="10" width="11.42578125" style="99" customWidth="1"/>
    <col min="11" max="16384" width="9.140625" style="99"/>
  </cols>
  <sheetData>
    <row r="1" spans="1:10" ht="18" x14ac:dyDescent="0.25">
      <c r="A1" s="154" t="s">
        <v>67</v>
      </c>
      <c r="F1" s="98"/>
      <c r="I1" s="98"/>
      <c r="J1" s="98"/>
    </row>
    <row r="2" spans="1:10" ht="18" x14ac:dyDescent="0.25">
      <c r="A2" s="98" t="s">
        <v>156</v>
      </c>
      <c r="F2" s="98"/>
      <c r="H2" s="62"/>
      <c r="I2" s="101" t="str">
        <f>"= do not edit"</f>
        <v>= do not edit</v>
      </c>
    </row>
    <row r="3" spans="1:10" ht="19.5" customHeight="1" x14ac:dyDescent="0.25">
      <c r="A3" s="99" t="s">
        <v>157</v>
      </c>
      <c r="F3" s="102"/>
      <c r="H3" s="229"/>
      <c r="I3" s="230"/>
    </row>
    <row r="4" spans="1:10" ht="24.75" customHeight="1" x14ac:dyDescent="0.2">
      <c r="A4" s="103" t="s">
        <v>59</v>
      </c>
      <c r="B4" s="397">
        <f>'Yr 1'!B4:H4</f>
        <v>0</v>
      </c>
      <c r="C4" s="397"/>
      <c r="D4" s="397"/>
      <c r="E4" s="397"/>
      <c r="F4" s="397"/>
      <c r="G4" s="397"/>
      <c r="H4" s="397"/>
      <c r="I4" s="104"/>
    </row>
    <row r="5" spans="1:10" ht="24.75" customHeight="1" x14ac:dyDescent="0.2">
      <c r="A5" s="103" t="s">
        <v>60</v>
      </c>
      <c r="B5" s="397">
        <f>'Yr 1'!B5:H5</f>
        <v>0</v>
      </c>
      <c r="C5" s="398"/>
      <c r="D5" s="398"/>
      <c r="E5" s="398"/>
      <c r="F5" s="398"/>
      <c r="G5" s="398"/>
      <c r="H5" s="398"/>
      <c r="I5" s="104"/>
    </row>
    <row r="6" spans="1:10" ht="24.75" customHeight="1" x14ac:dyDescent="0.2">
      <c r="A6" s="103" t="s">
        <v>61</v>
      </c>
      <c r="B6" s="397" t="str">
        <f>'Yr 1'!B6:H6</f>
        <v>Board of Regents</v>
      </c>
      <c r="C6" s="398"/>
      <c r="D6" s="398"/>
      <c r="E6" s="398"/>
      <c r="F6" s="398"/>
      <c r="G6" s="398"/>
      <c r="H6" s="398"/>
      <c r="I6" s="104"/>
    </row>
    <row r="7" spans="1:10" ht="22.5" customHeight="1" x14ac:dyDescent="0.2">
      <c r="A7" s="103"/>
      <c r="B7" s="105"/>
      <c r="C7" s="105"/>
      <c r="D7" s="105"/>
      <c r="E7" s="105"/>
      <c r="F7" s="105"/>
      <c r="G7" s="105"/>
      <c r="H7" s="105"/>
      <c r="I7" s="105"/>
      <c r="J7" s="105"/>
    </row>
    <row r="8" spans="1:10" ht="20.25" customHeight="1" x14ac:dyDescent="0.2">
      <c r="A8" s="106" t="s">
        <v>58</v>
      </c>
      <c r="C8" s="107" t="s">
        <v>100</v>
      </c>
      <c r="D8" s="108"/>
      <c r="E8" s="399" t="s">
        <v>213</v>
      </c>
      <c r="F8" s="400"/>
      <c r="G8" s="399" t="s">
        <v>66</v>
      </c>
      <c r="H8" s="400"/>
      <c r="I8" s="399" t="s">
        <v>214</v>
      </c>
      <c r="J8" s="400"/>
    </row>
    <row r="9" spans="1:10" s="110" customFormat="1" ht="17.25" customHeight="1" x14ac:dyDescent="0.2">
      <c r="C9" s="111" t="s">
        <v>21</v>
      </c>
      <c r="D9" s="112"/>
      <c r="E9" s="113" t="s">
        <v>2</v>
      </c>
      <c r="F9" s="114" t="s">
        <v>62</v>
      </c>
      <c r="G9" s="113" t="s">
        <v>2</v>
      </c>
      <c r="H9" s="113" t="s">
        <v>62</v>
      </c>
      <c r="I9" s="113" t="s">
        <v>2</v>
      </c>
      <c r="J9" s="114" t="s">
        <v>62</v>
      </c>
    </row>
    <row r="10" spans="1:10" ht="32.25" customHeight="1" x14ac:dyDescent="0.2">
      <c r="A10" s="409" t="s">
        <v>253</v>
      </c>
      <c r="B10" s="410"/>
      <c r="C10" s="116">
        <f>SUM('Yr 1'!C12,'Yr 2'!C12,'Yr 3'!C12)</f>
        <v>0</v>
      </c>
      <c r="D10" s="90"/>
      <c r="E10" s="116">
        <f>SUM('Yr 1'!E12,'Yr 2'!E12,'Yr 3'!E12)</f>
        <v>0</v>
      </c>
      <c r="F10" s="117"/>
      <c r="G10" s="116">
        <f>SUM('Yr 1'!G12,'Yr 2'!G12,'Yr 3'!G12)</f>
        <v>0</v>
      </c>
      <c r="H10" s="118"/>
      <c r="I10" s="116">
        <f>SUM('Yr 1'!I12,'Yr 2'!I12,'Yr 3'!I12)</f>
        <v>0</v>
      </c>
      <c r="J10" s="117"/>
    </row>
    <row r="11" spans="1:10" ht="35.25" customHeight="1" x14ac:dyDescent="0.2">
      <c r="A11" s="340" t="s">
        <v>254</v>
      </c>
      <c r="B11" s="310"/>
      <c r="C11" s="116">
        <f>SUM('Yr 1'!C13,'Yr 2'!C13,'Yr 3'!C13)</f>
        <v>0</v>
      </c>
      <c r="D11" s="90"/>
      <c r="E11" s="116">
        <f>SUM('Yr 1'!E13,'Yr 2'!E13,'Yr 3'!E13)</f>
        <v>0</v>
      </c>
      <c r="F11" s="120"/>
      <c r="G11" s="116">
        <f>SUM('Yr 1'!G13,'Yr 2'!G13,'Yr 3'!G13)</f>
        <v>0</v>
      </c>
      <c r="H11" s="121"/>
      <c r="I11" s="116">
        <f>SUM('Yr 1'!I13,'Yr 2'!I13,'Yr 3'!I13)</f>
        <v>0</v>
      </c>
      <c r="J11" s="120"/>
    </row>
    <row r="12" spans="1:10" ht="30" customHeight="1" x14ac:dyDescent="0.2">
      <c r="A12" s="411" t="s">
        <v>167</v>
      </c>
      <c r="B12" s="412"/>
      <c r="C12" s="116">
        <f>SUM('Yr 1'!C14,'Yr 2'!C14,'Yr 3'!C14)</f>
        <v>0</v>
      </c>
      <c r="D12" s="90"/>
      <c r="E12" s="116">
        <f>SUM('Yr 1'!E14,'Yr 2'!E14,'Yr 3'!E14)</f>
        <v>0</v>
      </c>
      <c r="F12" s="122"/>
      <c r="G12" s="116">
        <f>SUM('Yr 1'!G14,'Yr 2'!G14,'Yr 3'!G14)</f>
        <v>0</v>
      </c>
      <c r="H12" s="118"/>
      <c r="I12" s="116">
        <f>SUM('Yr 1'!I14,'Yr 2'!I14,'Yr 3'!I14)</f>
        <v>0</v>
      </c>
      <c r="J12" s="122"/>
    </row>
    <row r="13" spans="1:10" ht="20.25" customHeight="1" x14ac:dyDescent="0.2">
      <c r="A13" s="318" t="s">
        <v>72</v>
      </c>
      <c r="B13" s="341"/>
      <c r="C13" s="116">
        <f>SUM('Yr 1'!C15,'Yr 2'!C15,'Yr 3'!C15)</f>
        <v>0</v>
      </c>
      <c r="D13" s="90"/>
      <c r="E13" s="116">
        <f>SUM('Yr 1'!E15,'Yr 2'!E15,'Yr 3'!E15)</f>
        <v>0</v>
      </c>
      <c r="F13" s="124"/>
      <c r="G13" s="116">
        <f>SUM('Yr 1'!G15,'Yr 2'!G15,'Yr 3'!G15)</f>
        <v>0</v>
      </c>
      <c r="H13" s="121"/>
      <c r="I13" s="116">
        <f>SUM('Yr 1'!I15,'Yr 2'!I15,'Yr 3'!I15)</f>
        <v>0</v>
      </c>
      <c r="J13" s="124"/>
    </row>
    <row r="14" spans="1:10" ht="20.25" customHeight="1" x14ac:dyDescent="0.2">
      <c r="A14" s="317" t="s">
        <v>255</v>
      </c>
      <c r="B14" s="341"/>
      <c r="C14" s="116">
        <f>'Yr 1'!C16+'Yr 2'!C16+'Yr 3'!C16</f>
        <v>0</v>
      </c>
      <c r="D14" s="90"/>
      <c r="E14" s="116">
        <f>'Yr 1'!E16+'Yr 2'!E16+'Yr 3'!E16</f>
        <v>0</v>
      </c>
      <c r="F14" s="124"/>
      <c r="G14" s="116">
        <f>'Yr 1'!G16+'Yr 2'!G16+'Yr 3'!G16</f>
        <v>0</v>
      </c>
      <c r="H14" s="121"/>
      <c r="I14" s="116">
        <f>'Yr 1'!I16+'Yr 2'!I16+'Yr 3'!I16</f>
        <v>0</v>
      </c>
      <c r="J14" s="124"/>
    </row>
    <row r="15" spans="1:10" ht="20.25" customHeight="1" x14ac:dyDescent="0.2">
      <c r="A15" s="317" t="s">
        <v>212</v>
      </c>
      <c r="B15" s="341"/>
      <c r="C15" s="116">
        <f>'Yr 1'!C17+'Yr 2'!C17+'Yr 3'!C17</f>
        <v>0</v>
      </c>
      <c r="D15" s="90"/>
      <c r="E15" s="116">
        <f>'Yr 1'!E17+'Yr 2'!E17+'Yr 3'!E17</f>
        <v>0</v>
      </c>
      <c r="F15" s="124"/>
      <c r="G15" s="116">
        <f>'Yr 1'!G17+'Yr 2'!G17+'Yr 3'!G17</f>
        <v>0</v>
      </c>
      <c r="H15" s="121"/>
      <c r="I15" s="116">
        <f>'Yr 1'!I17+'Yr 2'!I17+'Yr 3'!I17</f>
        <v>0</v>
      </c>
      <c r="J15" s="124"/>
    </row>
    <row r="16" spans="1:10" ht="20.25" customHeight="1" x14ac:dyDescent="0.2">
      <c r="A16" s="318" t="s">
        <v>65</v>
      </c>
      <c r="B16" s="341"/>
      <c r="C16" s="116">
        <f>SUM('Yr 1'!C18,'Yr 2'!C18,'Yr 3'!C18)</f>
        <v>0</v>
      </c>
      <c r="D16" s="90"/>
      <c r="E16" s="116">
        <f>SUM('Yr 1'!E18,'Yr 2'!E18,'Yr 3'!E18)</f>
        <v>0</v>
      </c>
      <c r="F16" s="124"/>
      <c r="G16" s="116">
        <f>SUM('Yr 1'!G18,'Yr 2'!G18,'Yr 3'!G18)</f>
        <v>0</v>
      </c>
      <c r="H16" s="121"/>
      <c r="I16" s="116">
        <f>SUM('Yr 1'!I18,'Yr 2'!I18,'Yr 3'!I18)</f>
        <v>0</v>
      </c>
      <c r="J16" s="124"/>
    </row>
    <row r="17" spans="1:10" ht="20.25" customHeight="1" x14ac:dyDescent="0.2">
      <c r="A17" s="318" t="s">
        <v>73</v>
      </c>
      <c r="B17" s="341"/>
      <c r="C17" s="116">
        <f>SUM('Yr 1'!C19,'Yr 2'!C19,'Yr 3'!C19)</f>
        <v>0</v>
      </c>
      <c r="D17" s="90"/>
      <c r="E17" s="116">
        <f>SUM('Yr 1'!E19,'Yr 2'!E19,'Yr 3'!E19)</f>
        <v>0</v>
      </c>
      <c r="F17" s="124"/>
      <c r="G17" s="116">
        <f>SUM('Yr 1'!G19,'Yr 2'!G19,'Yr 3'!G19)</f>
        <v>0</v>
      </c>
      <c r="H17" s="121"/>
      <c r="I17" s="116">
        <f>SUM('Yr 1'!I19,'Yr 2'!I19,'Yr 3'!I19)</f>
        <v>0</v>
      </c>
      <c r="J17" s="124"/>
    </row>
    <row r="18" spans="1:10" ht="20.25" customHeight="1" x14ac:dyDescent="0.2">
      <c r="A18" s="312" t="s">
        <v>289</v>
      </c>
      <c r="B18" s="342">
        <v>0.49</v>
      </c>
      <c r="C18" s="116">
        <f>SUM('Yr 1'!C20,'Yr 2'!C20,'Yr 3'!C20)</f>
        <v>0</v>
      </c>
      <c r="D18" s="90"/>
      <c r="E18" s="116">
        <f>SUM('Yr 1'!E20,'Yr 2'!E20,'Yr 3'!E20)</f>
        <v>0</v>
      </c>
      <c r="F18" s="124"/>
      <c r="G18" s="116">
        <f>SUM('Yr 1'!G20,'Yr 2'!G20,'Yr 3'!G20)</f>
        <v>0</v>
      </c>
      <c r="H18" s="121"/>
      <c r="I18" s="116">
        <f>SUM('Yr 1'!I20,'Yr 2'!I20,'Yr 3'!I20)</f>
        <v>0</v>
      </c>
      <c r="J18" s="124"/>
    </row>
    <row r="19" spans="1:10" ht="20.25" customHeight="1" x14ac:dyDescent="0.2">
      <c r="A19" s="317" t="s">
        <v>290</v>
      </c>
      <c r="B19" s="343">
        <v>8.2000000000000003E-2</v>
      </c>
      <c r="C19" s="116">
        <f>SUM('Yr 1'!C21,'Yr 2'!C21,'Yr 3'!C21)</f>
        <v>0</v>
      </c>
      <c r="D19" s="90"/>
      <c r="E19" s="116">
        <f>SUM('Yr 1'!E21,'Yr 2'!E21,'Yr 3'!E21)</f>
        <v>0</v>
      </c>
      <c r="F19" s="124"/>
      <c r="G19" s="116">
        <f>SUM('Yr 1'!G21,'Yr 2'!G21,'Yr 3'!G21)</f>
        <v>0</v>
      </c>
      <c r="H19" s="121"/>
      <c r="I19" s="116">
        <f>SUM('Yr 1'!I21,'Yr 2'!I21,'Yr 3'!I21)</f>
        <v>0</v>
      </c>
      <c r="J19" s="124"/>
    </row>
    <row r="20" spans="1:10" ht="20.25" customHeight="1" x14ac:dyDescent="0.2">
      <c r="A20" s="344" t="s">
        <v>256</v>
      </c>
      <c r="B20" s="341"/>
      <c r="C20" s="116">
        <f>SUM('Yr 1'!C22,'Yr 2'!C22,'Yr 3'!C22)</f>
        <v>0</v>
      </c>
      <c r="D20" s="90"/>
      <c r="E20" s="116">
        <f>SUM('Yr 1'!E22,'Yr 2'!E22,'Yr 3'!E22)</f>
        <v>0</v>
      </c>
      <c r="F20" s="124"/>
      <c r="G20" s="116">
        <f>SUM('Yr 1'!G22,'Yr 2'!G22,'Yr 3'!G22)</f>
        <v>0</v>
      </c>
      <c r="H20" s="121"/>
      <c r="I20" s="116">
        <f>SUM('Yr 1'!I22,'Yr 2'!I22,'Yr 3'!I22)</f>
        <v>0</v>
      </c>
      <c r="J20" s="124"/>
    </row>
    <row r="21" spans="1:10" ht="20.25" customHeight="1" x14ac:dyDescent="0.2">
      <c r="A21" s="344" t="s">
        <v>257</v>
      </c>
      <c r="B21" s="341"/>
      <c r="C21" s="116">
        <f>SUM('Yr 1'!C23,'Yr 2'!C23,'Yr 3'!C23)</f>
        <v>0</v>
      </c>
      <c r="D21" s="90"/>
      <c r="E21" s="116">
        <f>SUM('Yr 1'!E23,'Yr 2'!E23,'Yr 3'!E23)</f>
        <v>0</v>
      </c>
      <c r="F21" s="124"/>
      <c r="G21" s="116">
        <f>SUM('Yr 1'!G23,'Yr 2'!G23,'Yr 3'!G23)</f>
        <v>0</v>
      </c>
      <c r="H21" s="121"/>
      <c r="I21" s="116">
        <f>SUM('Yr 1'!I23,'Yr 2'!I23,'Yr 3'!I23)</f>
        <v>0</v>
      </c>
      <c r="J21" s="124"/>
    </row>
    <row r="22" spans="1:10" ht="20.25" customHeight="1" x14ac:dyDescent="0.2">
      <c r="A22" s="125" t="s">
        <v>64</v>
      </c>
      <c r="B22" s="341"/>
      <c r="C22" s="116">
        <f>SUM('Yr 1'!C24,'Yr 2'!C24,'Yr 3'!C24)</f>
        <v>0</v>
      </c>
      <c r="D22" s="126"/>
      <c r="E22" s="116">
        <f>SUM('Yr 1'!E24,'Yr 2'!E24,'Yr 3'!E24)</f>
        <v>0</v>
      </c>
      <c r="F22" s="127"/>
      <c r="G22" s="116">
        <f>SUM('Yr 1'!G24,'Yr 2'!G24,'Yr 3'!G24)</f>
        <v>0</v>
      </c>
      <c r="H22" s="128"/>
      <c r="I22" s="116">
        <f>SUM('Yr 1'!I24,'Yr 2'!I24,'Yr 3'!I24)</f>
        <v>0</v>
      </c>
      <c r="J22" s="127"/>
    </row>
    <row r="23" spans="1:10" ht="20.25" customHeight="1" x14ac:dyDescent="0.2">
      <c r="A23" s="318" t="s">
        <v>258</v>
      </c>
      <c r="B23" s="341"/>
      <c r="C23" s="116">
        <f>SUM('Yr 1'!C25,'Yr 2'!C25,'Yr 3'!C25)</f>
        <v>0</v>
      </c>
      <c r="D23" s="90"/>
      <c r="E23" s="116">
        <f>SUM('Yr 1'!E25,'Yr 2'!E25,'Yr 3'!E25)</f>
        <v>0</v>
      </c>
      <c r="F23" s="124"/>
      <c r="G23" s="116">
        <f>SUM('Yr 1'!G25,'Yr 2'!G25,'Yr 3'!G25)</f>
        <v>0</v>
      </c>
      <c r="H23" s="121"/>
      <c r="I23" s="116">
        <f>SUM('Yr 1'!I25,'Yr 2'!I25,'Yr 3'!I25)</f>
        <v>0</v>
      </c>
      <c r="J23" s="124"/>
    </row>
    <row r="24" spans="1:10" ht="20.25" customHeight="1" x14ac:dyDescent="0.2">
      <c r="A24" s="318" t="s">
        <v>259</v>
      </c>
      <c r="B24" s="341"/>
      <c r="C24" s="116">
        <f>SUM('Yr 1'!C26,'Yr 2'!C26,'Yr 3'!C26)</f>
        <v>0</v>
      </c>
      <c r="D24" s="90"/>
      <c r="E24" s="116">
        <f>SUM('Yr 1'!E26,'Yr 2'!E26,'Yr 3'!E26)</f>
        <v>0</v>
      </c>
      <c r="F24" s="124"/>
      <c r="G24" s="116">
        <f>SUM('Yr 1'!G26,'Yr 2'!G26,'Yr 3'!G26)</f>
        <v>0</v>
      </c>
      <c r="H24" s="121"/>
      <c r="I24" s="116">
        <f>SUM('Yr 1'!I26,'Yr 2'!I26,'Yr 3'!I26)</f>
        <v>0</v>
      </c>
      <c r="J24" s="124"/>
    </row>
    <row r="25" spans="1:10" ht="39.75" customHeight="1" x14ac:dyDescent="0.2">
      <c r="A25" s="403" t="s">
        <v>165</v>
      </c>
      <c r="B25" s="404"/>
      <c r="C25" s="116">
        <f>SUM('Yr 1'!C27,'Yr 2'!C27,'Yr 3'!C27)</f>
        <v>0</v>
      </c>
      <c r="D25" s="90"/>
      <c r="E25" s="116">
        <f>SUM('Yr 1'!E27,'Yr 2'!E27,'Yr 3'!E27)</f>
        <v>0</v>
      </c>
      <c r="F25" s="122"/>
      <c r="G25" s="116">
        <f>SUM('Yr 1'!G27,'Yr 2'!G27,'Yr 3'!G27)</f>
        <v>0</v>
      </c>
      <c r="H25" s="118"/>
      <c r="I25" s="116">
        <f>SUM('Yr 1'!I27,'Yr 2'!I27,'Yr 3'!I27)</f>
        <v>0</v>
      </c>
      <c r="J25" s="122"/>
    </row>
    <row r="26" spans="1:10" ht="30.75" customHeight="1" x14ac:dyDescent="0.2">
      <c r="A26" s="403" t="s">
        <v>166</v>
      </c>
      <c r="B26" s="404"/>
      <c r="C26" s="116">
        <f>SUM('Yr 1'!C28,'Yr 2'!C28,'Yr 3'!C28)</f>
        <v>0</v>
      </c>
      <c r="D26" s="90"/>
      <c r="E26" s="116">
        <f>SUM('Yr 1'!E28,'Yr 2'!E28,'Yr 3'!E28)</f>
        <v>0</v>
      </c>
      <c r="F26" s="122"/>
      <c r="G26" s="116">
        <f>SUM('Yr 1'!G28,'Yr 2'!G28,'Yr 3'!G28)</f>
        <v>0</v>
      </c>
      <c r="H26" s="118"/>
      <c r="I26" s="116">
        <f>SUM('Yr 1'!I28,'Yr 2'!I28,'Yr 3'!I28)</f>
        <v>0</v>
      </c>
      <c r="J26" s="122"/>
    </row>
    <row r="27" spans="1:10" ht="30.75" customHeight="1" x14ac:dyDescent="0.2">
      <c r="A27" s="405" t="s">
        <v>168</v>
      </c>
      <c r="B27" s="406"/>
      <c r="C27" s="116">
        <f>'Yr 1'!C29+'Yr 2'!C29+'Yr 3'!C29</f>
        <v>0</v>
      </c>
      <c r="D27" s="90"/>
      <c r="E27" s="116">
        <f>'Yr 1'!E29+'Yr 2'!E29+'Yr 3'!E29</f>
        <v>0</v>
      </c>
      <c r="F27" s="122"/>
      <c r="G27" s="116">
        <f>'Yr 1'!G29+'Yr 2'!G29+'Yr 3'!G29</f>
        <v>0</v>
      </c>
      <c r="H27" s="118"/>
      <c r="I27" s="116">
        <f>'Yr 1'!I29+'Yr 2'!I29+'Yr 3'!I29</f>
        <v>0</v>
      </c>
      <c r="J27" s="122"/>
    </row>
    <row r="28" spans="1:10" ht="20.25" customHeight="1" x14ac:dyDescent="0.2">
      <c r="A28" s="407" t="s">
        <v>260</v>
      </c>
      <c r="B28" s="408"/>
      <c r="C28" s="116">
        <f>SUM('Yr 1'!C30,'Yr 2'!C30,'Yr 3'!C30)</f>
        <v>0</v>
      </c>
      <c r="D28" s="90"/>
      <c r="E28" s="116">
        <f>SUM('Yr 1'!E30,'Yr 2'!E30,'Yr 3'!E30)</f>
        <v>0</v>
      </c>
      <c r="F28" s="124"/>
      <c r="G28" s="116">
        <f>SUM('Yr 1'!G30,'Yr 2'!G30,'Yr 3'!G30)</f>
        <v>0</v>
      </c>
      <c r="H28" s="121"/>
      <c r="I28" s="116">
        <f>SUM('Yr 1'!I30,'Yr 2'!I30,'Yr 3'!I30)</f>
        <v>0</v>
      </c>
      <c r="J28" s="124"/>
    </row>
    <row r="29" spans="1:10" ht="20.25" customHeight="1" x14ac:dyDescent="0.2">
      <c r="A29" s="316" t="s">
        <v>261</v>
      </c>
      <c r="B29" s="345"/>
      <c r="C29" s="116">
        <f>SUM('Yr 1'!C31,'Yr 2'!C31,'Yr 3'!C31)</f>
        <v>0</v>
      </c>
      <c r="D29" s="90"/>
      <c r="E29" s="116">
        <f>SUM('Yr 1'!E31,'Yr 2'!E31,'Yr 3'!E31)</f>
        <v>0</v>
      </c>
      <c r="F29" s="123"/>
      <c r="G29" s="116">
        <f>SUM('Yr 1'!G31,'Yr 2'!G31,'Yr 3'!G31)</f>
        <v>0</v>
      </c>
      <c r="H29" s="119"/>
      <c r="I29" s="116">
        <f>SUM('Yr 1'!I31,'Yr 2'!I31,'Yr 3'!I31)</f>
        <v>0</v>
      </c>
      <c r="J29" s="123"/>
    </row>
    <row r="30" spans="1:10" ht="20.25" customHeight="1" x14ac:dyDescent="0.2">
      <c r="A30" s="340" t="s">
        <v>262</v>
      </c>
      <c r="B30" s="341"/>
      <c r="C30" s="116">
        <f>SUM('Yr 1'!C32,'Yr 2'!C32,'Yr 3'!C32)</f>
        <v>0</v>
      </c>
      <c r="D30" s="90"/>
      <c r="E30" s="116">
        <f>SUM('Yr 1'!E32,'Yr 2'!E32,'Yr 3'!E32)</f>
        <v>0</v>
      </c>
      <c r="F30" s="124"/>
      <c r="G30" s="116">
        <f>SUM('Yr 1'!G32,'Yr 2'!G32,'Yr 3'!G32)</f>
        <v>0</v>
      </c>
      <c r="H30" s="121"/>
      <c r="I30" s="116">
        <f>SUM('Yr 1'!I32,'Yr 2'!I32,'Yr 3'!I32)</f>
        <v>0</v>
      </c>
      <c r="J30" s="124"/>
    </row>
    <row r="31" spans="1:10" ht="20.25" customHeight="1" x14ac:dyDescent="0.2">
      <c r="A31" s="318" t="s">
        <v>154</v>
      </c>
      <c r="B31" s="341"/>
      <c r="C31" s="116">
        <f>'Yr 1'!C33+'Yr 2'!C33+'Yr 3'!C33</f>
        <v>0</v>
      </c>
      <c r="D31" s="90"/>
      <c r="E31" s="116">
        <f>'Yr 1'!E33+'Yr 2'!E33+'Yr 3'!E33</f>
        <v>0</v>
      </c>
      <c r="F31" s="124"/>
      <c r="G31" s="116">
        <f>'Yr 1'!G33+'Yr 2'!G33+'Yr 3'!G33</f>
        <v>0</v>
      </c>
      <c r="H31" s="121"/>
      <c r="I31" s="116">
        <f>'Yr 1'!I33+'Yr 2'!I33+'Yr 3'!I33</f>
        <v>0</v>
      </c>
      <c r="J31" s="124"/>
    </row>
    <row r="32" spans="1:10" ht="20.25" customHeight="1" x14ac:dyDescent="0.3">
      <c r="A32" s="346" t="s">
        <v>263</v>
      </c>
      <c r="B32" s="341"/>
      <c r="C32" s="116">
        <f>SUM('Yr 1'!C34,'Yr 2'!C34,'Yr 3'!C34)</f>
        <v>0</v>
      </c>
      <c r="D32" s="90"/>
      <c r="E32" s="116">
        <f>SUM('Yr 1'!E34,'Yr 2'!E34,'Yr 3'!E34)</f>
        <v>0</v>
      </c>
      <c r="F32" s="124"/>
      <c r="G32" s="116">
        <f>SUM('Yr 1'!G34,'Yr 2'!G34,'Yr 3'!G34)</f>
        <v>0</v>
      </c>
      <c r="H32" s="121"/>
      <c r="I32" s="116">
        <f>SUM('Yr 1'!I34,'Yr 2'!I34,'Yr 3'!I34)</f>
        <v>0</v>
      </c>
      <c r="J32" s="124"/>
    </row>
    <row r="33" spans="1:10" ht="41.25" customHeight="1" x14ac:dyDescent="0.2">
      <c r="A33" s="401" t="s">
        <v>101</v>
      </c>
      <c r="B33" s="402"/>
      <c r="C33" s="129">
        <f>SUM('Yr 1'!C35,'Yr 2'!C35,'Yr 3'!C35)</f>
        <v>0</v>
      </c>
      <c r="D33" s="90"/>
      <c r="E33" s="129">
        <f>SUM('Yr 1'!E35,'Yr 2'!E35,'Yr 3'!E35)</f>
        <v>0</v>
      </c>
      <c r="F33" s="124"/>
      <c r="G33" s="129">
        <f>SUM('Yr 1'!G35,'Yr 2'!G35,'Yr 3'!G35)</f>
        <v>0</v>
      </c>
      <c r="H33" s="121"/>
      <c r="I33" s="129">
        <f>SUM('Yr 1'!I35,'Yr 2'!I35,'Yr 3'!I35)</f>
        <v>0</v>
      </c>
      <c r="J33" s="124"/>
    </row>
    <row r="34" spans="1:10" ht="20.25" customHeight="1" x14ac:dyDescent="0.2">
      <c r="A34" s="318" t="s">
        <v>57</v>
      </c>
      <c r="B34" s="347"/>
      <c r="C34" s="116">
        <f>SUM('Yr 1'!C36,'Yr 2'!C36,'Yr 3'!C36)</f>
        <v>0</v>
      </c>
      <c r="D34" s="90"/>
      <c r="E34" s="116">
        <f>SUM('Yr 1'!E36,'Yr 2'!E36,'Yr 3'!E36)</f>
        <v>0</v>
      </c>
      <c r="F34" s="124"/>
      <c r="G34" s="116">
        <f>SUM('Yr 1'!G36,'Yr 2'!G36,'Yr 3'!G36)</f>
        <v>0</v>
      </c>
      <c r="H34" s="121"/>
      <c r="I34" s="116">
        <f>SUM('Yr 1'!I36,'Yr 2'!I36,'Yr 3'!I36)</f>
        <v>0</v>
      </c>
      <c r="J34" s="124"/>
    </row>
    <row r="35" spans="1:10" ht="20.25" customHeight="1" x14ac:dyDescent="0.2">
      <c r="A35" s="125" t="s">
        <v>63</v>
      </c>
      <c r="B35" s="347"/>
      <c r="C35" s="116">
        <f>SUM('Yr 1'!C37,'Yr 2'!C37,'Yr 3'!C37)</f>
        <v>0</v>
      </c>
      <c r="D35" s="90"/>
      <c r="E35" s="116">
        <f>SUM('Yr 1'!E37,'Yr 2'!E37,'Yr 3'!E37)</f>
        <v>0</v>
      </c>
      <c r="F35" s="130"/>
      <c r="G35" s="116">
        <f>SUM('Yr 1'!G37,'Yr 2'!G37,'Yr 3'!G37)</f>
        <v>0</v>
      </c>
      <c r="H35" s="128"/>
      <c r="I35" s="116">
        <f>SUM('Yr 1'!I37,'Yr 2'!I37,'Yr 3'!I37)</f>
        <v>0</v>
      </c>
      <c r="J35" s="130"/>
    </row>
    <row r="36" spans="1:10" ht="20.25" customHeight="1" x14ac:dyDescent="0.2">
      <c r="A36" s="315" t="s">
        <v>264</v>
      </c>
      <c r="B36" s="347"/>
      <c r="C36" s="116">
        <f>SUM('Yr 1'!C38,'Yr 2'!C38,'Yr 3'!C38)</f>
        <v>0</v>
      </c>
      <c r="D36" s="90"/>
      <c r="E36" s="116">
        <f>SUM('Yr 1'!E38,'Yr 2'!E38,'Yr 3'!E38)</f>
        <v>0</v>
      </c>
      <c r="F36" s="131"/>
      <c r="G36" s="116">
        <f>SUM('Yr 1'!G38,'Yr 2'!G38,'Yr 3'!G38)</f>
        <v>0</v>
      </c>
      <c r="H36" s="132"/>
      <c r="I36" s="116">
        <f>SUM('Yr 1'!I38,'Yr 2'!I38,'Yr 3'!I38)</f>
        <v>0</v>
      </c>
      <c r="J36" s="131"/>
    </row>
    <row r="37" spans="1:10" ht="20.25" customHeight="1" x14ac:dyDescent="0.2">
      <c r="A37" s="314" t="s">
        <v>265</v>
      </c>
      <c r="B37" s="348">
        <f>'[1]Yr 1'!B39</f>
        <v>0.25</v>
      </c>
      <c r="C37" s="116">
        <f>SUM('Yr 1'!C39,'Yr 2'!C39,'Yr 3'!C39)</f>
        <v>0</v>
      </c>
      <c r="D37" s="133"/>
      <c r="E37" s="116">
        <f>SUM('Yr 1'!E39,'Yr 2'!E39,'Yr 3'!E39)</f>
        <v>0</v>
      </c>
      <c r="F37" s="124"/>
      <c r="G37" s="116">
        <f>SUM('Yr 1'!G39,'Yr 2'!G39,'Yr 3'!G39)</f>
        <v>0</v>
      </c>
      <c r="H37" s="121"/>
      <c r="I37" s="116">
        <f>SUM('Yr 1'!I39,'Yr 2'!I39,'Yr 3'!I39)</f>
        <v>0</v>
      </c>
      <c r="J37" s="124"/>
    </row>
    <row r="38" spans="1:10" ht="30.75" customHeight="1" x14ac:dyDescent="0.2">
      <c r="A38" s="313" t="s">
        <v>266</v>
      </c>
      <c r="B38" s="348">
        <v>0</v>
      </c>
      <c r="C38" s="134">
        <f>SUM('Yr 1'!C40,'Yr 2'!C40,'Yr 3'!C40)</f>
        <v>0</v>
      </c>
      <c r="D38" s="133"/>
      <c r="E38" s="134">
        <f>SUM('Yr 1'!E40,'Yr 2'!E40,'Yr 3'!E40)</f>
        <v>0</v>
      </c>
      <c r="F38" s="124"/>
      <c r="G38" s="134">
        <f>SUM('Yr 1'!G40,'Yr 2'!G40,'Yr 3'!G40)</f>
        <v>0</v>
      </c>
      <c r="H38" s="121"/>
      <c r="I38" s="134">
        <f>SUM('Yr 1'!I40,'Yr 2'!I40,'Yr 3'!I40)</f>
        <v>0</v>
      </c>
      <c r="J38" s="124"/>
    </row>
    <row r="39" spans="1:10" x14ac:dyDescent="0.2">
      <c r="A39" s="320"/>
      <c r="B39" s="320"/>
      <c r="C39" s="135"/>
      <c r="D39" s="135"/>
      <c r="E39" s="135"/>
      <c r="F39" s="100"/>
      <c r="G39" s="135"/>
      <c r="I39" s="135"/>
      <c r="J39" s="100"/>
    </row>
    <row r="40" spans="1:10" ht="15.75" customHeight="1" x14ac:dyDescent="0.2">
      <c r="A40" s="320"/>
      <c r="B40" s="320"/>
      <c r="C40" s="136"/>
      <c r="D40" s="136"/>
      <c r="E40" s="136"/>
      <c r="F40" s="130"/>
      <c r="G40" s="136"/>
      <c r="H40" s="128"/>
      <c r="I40" s="136"/>
      <c r="J40" s="130"/>
    </row>
    <row r="41" spans="1:10" s="102" customFormat="1" ht="20.25" customHeight="1" x14ac:dyDescent="0.25">
      <c r="A41" s="137" t="s">
        <v>3</v>
      </c>
      <c r="B41" s="138"/>
      <c r="C41" s="139">
        <f>SUM(C35+C37)</f>
        <v>0</v>
      </c>
      <c r="D41" s="140"/>
      <c r="E41" s="139">
        <f>SUM(E35+E37)</f>
        <v>0</v>
      </c>
      <c r="F41" s="141"/>
      <c r="G41" s="139">
        <f>SUM(G35+G37)</f>
        <v>0</v>
      </c>
      <c r="H41" s="142"/>
      <c r="I41" s="139">
        <f>SUM(I35+I38)</f>
        <v>0</v>
      </c>
      <c r="J41" s="141"/>
    </row>
    <row r="42" spans="1:10" s="102" customFormat="1" ht="20.25" customHeight="1" x14ac:dyDescent="0.2">
      <c r="C42" s="143"/>
      <c r="D42" s="143"/>
      <c r="E42" s="144"/>
      <c r="F42" s="145"/>
      <c r="G42" s="143"/>
      <c r="H42" s="146"/>
      <c r="I42" s="144"/>
      <c r="J42" s="145"/>
    </row>
    <row r="43" spans="1:10" s="319" customFormat="1" x14ac:dyDescent="0.2">
      <c r="A43" s="319" t="s">
        <v>284</v>
      </c>
      <c r="E43" s="333"/>
      <c r="F43" s="311"/>
      <c r="I43" s="333"/>
      <c r="J43" s="311"/>
    </row>
    <row r="44" spans="1:10" s="319" customFormat="1" ht="12.75" customHeight="1" x14ac:dyDescent="0.2">
      <c r="A44" s="396" t="s">
        <v>285</v>
      </c>
      <c r="B44" s="396"/>
      <c r="C44" s="396"/>
      <c r="D44" s="396"/>
      <c r="E44" s="396"/>
      <c r="F44" s="311"/>
      <c r="I44" s="333"/>
      <c r="J44" s="311"/>
    </row>
    <row r="45" spans="1:10" s="319" customFormat="1" x14ac:dyDescent="0.2">
      <c r="A45" s="319" t="s">
        <v>286</v>
      </c>
      <c r="E45" s="333"/>
      <c r="F45" s="311"/>
      <c r="I45" s="333"/>
      <c r="J45" s="311"/>
    </row>
    <row r="46" spans="1:10" s="319" customFormat="1" x14ac:dyDescent="0.2">
      <c r="A46" s="319" t="s">
        <v>287</v>
      </c>
      <c r="E46" s="333"/>
      <c r="F46" s="311"/>
      <c r="I46" s="333"/>
      <c r="J46" s="311"/>
    </row>
    <row r="47" spans="1:10" s="319" customFormat="1" x14ac:dyDescent="0.2">
      <c r="A47" s="319" t="s">
        <v>288</v>
      </c>
      <c r="E47" s="333"/>
      <c r="F47" s="311"/>
      <c r="I47" s="333"/>
      <c r="J47" s="311"/>
    </row>
    <row r="48" spans="1:10" s="319" customFormat="1" ht="12.75" customHeight="1" x14ac:dyDescent="0.2">
      <c r="A48" s="319" t="s">
        <v>243</v>
      </c>
      <c r="E48" s="333"/>
      <c r="F48" s="322"/>
      <c r="G48" s="321"/>
      <c r="H48" s="321"/>
      <c r="I48" s="333"/>
      <c r="J48" s="322"/>
    </row>
    <row r="49" spans="1:10" s="319" customFormat="1" ht="12.75" customHeight="1" x14ac:dyDescent="0.2">
      <c r="A49" s="319" t="s">
        <v>244</v>
      </c>
      <c r="E49" s="333"/>
      <c r="F49" s="322"/>
      <c r="G49" s="321"/>
      <c r="H49" s="321"/>
      <c r="I49" s="333"/>
      <c r="J49" s="322"/>
    </row>
    <row r="50" spans="1:10" s="319" customFormat="1" x14ac:dyDescent="0.2">
      <c r="A50" s="319" t="s">
        <v>251</v>
      </c>
      <c r="E50" s="333"/>
      <c r="F50" s="322"/>
      <c r="G50" s="321"/>
      <c r="H50" s="321"/>
      <c r="I50" s="333"/>
      <c r="J50" s="322"/>
    </row>
    <row r="51" spans="1:10" s="319" customFormat="1" x14ac:dyDescent="0.2">
      <c r="A51" s="319" t="s">
        <v>245</v>
      </c>
      <c r="E51" s="333"/>
      <c r="F51" s="322"/>
      <c r="G51" s="321"/>
      <c r="H51" s="321"/>
      <c r="I51" s="333"/>
      <c r="J51" s="322"/>
    </row>
    <row r="52" spans="1:10" s="319" customFormat="1" x14ac:dyDescent="0.2">
      <c r="A52" s="319" t="s">
        <v>172</v>
      </c>
      <c r="E52" s="333"/>
      <c r="F52" s="322"/>
      <c r="G52" s="321"/>
      <c r="H52" s="321"/>
      <c r="I52" s="333"/>
      <c r="J52" s="322"/>
    </row>
    <row r="53" spans="1:10" s="319" customFormat="1" x14ac:dyDescent="0.2">
      <c r="A53" s="319" t="s">
        <v>246</v>
      </c>
      <c r="E53" s="333"/>
      <c r="F53" s="322"/>
      <c r="G53" s="321"/>
      <c r="H53" s="321"/>
      <c r="I53" s="333"/>
      <c r="J53" s="322"/>
    </row>
    <row r="54" spans="1:10" s="319" customFormat="1" x14ac:dyDescent="0.2">
      <c r="A54" s="319" t="s">
        <v>215</v>
      </c>
      <c r="E54" s="333"/>
      <c r="F54" s="322"/>
      <c r="G54" s="321"/>
      <c r="H54" s="321"/>
      <c r="I54" s="333"/>
      <c r="J54" s="322"/>
    </row>
    <row r="55" spans="1:10" s="319" customFormat="1" x14ac:dyDescent="0.2">
      <c r="A55" s="319" t="s">
        <v>267</v>
      </c>
      <c r="E55" s="231"/>
      <c r="F55" s="334"/>
      <c r="G55" s="335"/>
      <c r="H55" s="335"/>
      <c r="I55" s="231"/>
      <c r="J55" s="334"/>
    </row>
    <row r="56" spans="1:10" s="319" customFormat="1" x14ac:dyDescent="0.2">
      <c r="A56" s="319" t="s">
        <v>247</v>
      </c>
      <c r="E56" s="231"/>
      <c r="F56" s="334"/>
      <c r="G56" s="335"/>
      <c r="H56" s="335"/>
      <c r="I56" s="231"/>
      <c r="J56" s="334"/>
    </row>
    <row r="57" spans="1:10" s="319" customFormat="1" x14ac:dyDescent="0.2">
      <c r="A57" s="319" t="s">
        <v>268</v>
      </c>
      <c r="E57" s="231"/>
      <c r="F57" s="334"/>
      <c r="G57" s="335"/>
      <c r="H57" s="335"/>
      <c r="I57" s="231"/>
      <c r="J57" s="334"/>
    </row>
    <row r="58" spans="1:10" s="319" customFormat="1" x14ac:dyDescent="0.2">
      <c r="A58" s="319" t="s">
        <v>248</v>
      </c>
      <c r="E58" s="231"/>
      <c r="F58" s="334"/>
      <c r="G58" s="335"/>
      <c r="H58" s="335"/>
      <c r="I58" s="231"/>
      <c r="J58" s="334"/>
    </row>
    <row r="59" spans="1:10" s="319" customFormat="1" x14ac:dyDescent="0.2">
      <c r="A59" s="321" t="s">
        <v>269</v>
      </c>
      <c r="B59" s="321"/>
      <c r="C59" s="321"/>
      <c r="D59" s="321"/>
      <c r="E59" s="323"/>
      <c r="F59" s="322"/>
      <c r="G59" s="321"/>
      <c r="H59" s="321"/>
      <c r="I59" s="323"/>
      <c r="J59" s="322"/>
    </row>
    <row r="60" spans="1:10" s="319" customFormat="1" x14ac:dyDescent="0.2">
      <c r="A60" s="321" t="s">
        <v>270</v>
      </c>
      <c r="B60" s="321"/>
      <c r="C60" s="321"/>
      <c r="D60" s="321"/>
      <c r="E60" s="323"/>
      <c r="F60" s="322"/>
      <c r="G60" s="321"/>
      <c r="H60" s="321"/>
      <c r="I60" s="323"/>
      <c r="J60" s="322"/>
    </row>
    <row r="61" spans="1:10" s="319" customFormat="1" x14ac:dyDescent="0.2">
      <c r="A61" s="321" t="s">
        <v>271</v>
      </c>
      <c r="B61" s="321"/>
      <c r="C61" s="321"/>
      <c r="D61" s="321"/>
      <c r="E61" s="323"/>
      <c r="F61" s="322"/>
      <c r="G61" s="321"/>
      <c r="H61" s="321"/>
      <c r="I61" s="323"/>
      <c r="J61" s="322"/>
    </row>
    <row r="62" spans="1:10" s="319" customFormat="1" x14ac:dyDescent="0.2">
      <c r="A62" s="321" t="s">
        <v>228</v>
      </c>
      <c r="B62" s="321"/>
      <c r="C62" s="321"/>
      <c r="D62" s="321"/>
      <c r="E62" s="323"/>
      <c r="F62" s="322"/>
      <c r="G62" s="321"/>
      <c r="H62" s="321"/>
      <c r="I62" s="323"/>
      <c r="J62" s="322"/>
    </row>
    <row r="63" spans="1:10" s="320" customFormat="1" x14ac:dyDescent="0.2">
      <c r="A63" s="321" t="s">
        <v>249</v>
      </c>
      <c r="B63" s="321"/>
      <c r="C63" s="321"/>
      <c r="D63" s="321"/>
      <c r="E63" s="323"/>
      <c r="F63" s="322"/>
      <c r="G63" s="321"/>
      <c r="H63" s="321"/>
      <c r="I63" s="323"/>
      <c r="J63" s="322"/>
    </row>
    <row r="64" spans="1:10" s="337" customFormat="1" x14ac:dyDescent="0.2">
      <c r="A64" s="349" t="s">
        <v>272</v>
      </c>
      <c r="B64" s="336"/>
      <c r="C64" s="336"/>
      <c r="D64" s="336"/>
      <c r="E64" s="336"/>
      <c r="F64" s="336"/>
      <c r="G64" s="336"/>
      <c r="H64" s="336"/>
      <c r="I64" s="323"/>
      <c r="J64" s="322"/>
    </row>
    <row r="65" spans="1:10" s="337" customFormat="1" x14ac:dyDescent="0.2">
      <c r="A65" s="319" t="s">
        <v>250</v>
      </c>
      <c r="B65" s="321"/>
      <c r="C65" s="321"/>
      <c r="D65" s="321"/>
      <c r="E65" s="323"/>
      <c r="F65" s="322"/>
      <c r="G65" s="321"/>
      <c r="H65" s="321"/>
      <c r="I65" s="323"/>
      <c r="J65" s="322"/>
    </row>
    <row r="66" spans="1:10" s="337" customFormat="1" x14ac:dyDescent="0.2">
      <c r="A66" s="319"/>
      <c r="B66" s="321"/>
      <c r="C66" s="321"/>
      <c r="D66" s="321"/>
      <c r="E66" s="323"/>
      <c r="F66" s="322"/>
      <c r="G66" s="321"/>
      <c r="H66" s="321"/>
      <c r="I66" s="323"/>
      <c r="J66" s="322"/>
    </row>
    <row r="67" spans="1:10" s="337" customFormat="1" x14ac:dyDescent="0.2">
      <c r="A67" s="319" t="s">
        <v>155</v>
      </c>
      <c r="B67" s="321"/>
      <c r="C67" s="321"/>
      <c r="D67" s="321"/>
      <c r="E67" s="323"/>
      <c r="F67" s="322"/>
      <c r="G67" s="321"/>
      <c r="H67" s="321"/>
      <c r="I67" s="323"/>
      <c r="J67" s="322"/>
    </row>
    <row r="68" spans="1:10" s="337" customFormat="1" x14ac:dyDescent="0.2">
      <c r="A68" s="319"/>
      <c r="B68" s="321"/>
      <c r="C68" s="321"/>
      <c r="D68" s="321"/>
      <c r="E68" s="323"/>
      <c r="F68" s="322"/>
      <c r="G68" s="321"/>
      <c r="H68" s="321"/>
      <c r="I68" s="323"/>
      <c r="J68" s="322"/>
    </row>
    <row r="69" spans="1:10" s="337" customFormat="1" x14ac:dyDescent="0.2">
      <c r="A69" s="319" t="s">
        <v>74</v>
      </c>
      <c r="B69" s="321"/>
      <c r="C69" s="321"/>
      <c r="D69" s="321"/>
      <c r="E69" s="323"/>
      <c r="F69" s="322"/>
      <c r="G69" s="321"/>
      <c r="H69" s="321"/>
      <c r="I69" s="323"/>
      <c r="J69" s="322"/>
    </row>
    <row r="70" spans="1:10" s="337" customFormat="1" x14ac:dyDescent="0.2">
      <c r="E70" s="338"/>
      <c r="F70" s="339"/>
      <c r="I70" s="338"/>
      <c r="J70" s="339"/>
    </row>
    <row r="71" spans="1:10" s="147" customFormat="1" x14ac:dyDescent="0.2">
      <c r="E71" s="149"/>
      <c r="F71" s="150"/>
      <c r="I71" s="149"/>
      <c r="J71" s="150"/>
    </row>
    <row r="72" spans="1:10" s="147" customFormat="1" x14ac:dyDescent="0.2">
      <c r="E72" s="149"/>
      <c r="F72" s="150"/>
      <c r="I72" s="149"/>
      <c r="J72" s="150"/>
    </row>
    <row r="73" spans="1:10" s="147" customFormat="1" x14ac:dyDescent="0.2">
      <c r="E73" s="149"/>
      <c r="F73" s="150"/>
      <c r="I73" s="149"/>
      <c r="J73" s="150"/>
    </row>
    <row r="74" spans="1:10" x14ac:dyDescent="0.2">
      <c r="E74" s="151"/>
      <c r="F74" s="152"/>
      <c r="G74" s="99"/>
      <c r="I74" s="151"/>
      <c r="J74" s="152"/>
    </row>
    <row r="75" spans="1:10" x14ac:dyDescent="0.2">
      <c r="E75" s="153"/>
      <c r="F75" s="100"/>
      <c r="G75" s="99"/>
      <c r="I75" s="153"/>
      <c r="J75" s="100"/>
    </row>
    <row r="76" spans="1:10" x14ac:dyDescent="0.2">
      <c r="E76" s="153"/>
      <c r="F76" s="100"/>
      <c r="G76" s="99"/>
      <c r="I76" s="153"/>
      <c r="J76" s="100"/>
    </row>
    <row r="77" spans="1:10" x14ac:dyDescent="0.2">
      <c r="E77" s="153"/>
      <c r="F77" s="100"/>
      <c r="G77" s="99"/>
      <c r="I77" s="153"/>
      <c r="J77" s="100"/>
    </row>
    <row r="78" spans="1:10" x14ac:dyDescent="0.2">
      <c r="E78" s="153"/>
      <c r="F78" s="100"/>
      <c r="G78" s="99"/>
      <c r="I78" s="153"/>
      <c r="J78" s="100"/>
    </row>
    <row r="79" spans="1:10" x14ac:dyDescent="0.2">
      <c r="E79" s="153"/>
      <c r="F79" s="100"/>
      <c r="G79" s="99"/>
      <c r="I79" s="153"/>
      <c r="J79" s="100"/>
    </row>
    <row r="80" spans="1:10" x14ac:dyDescent="0.2">
      <c r="E80" s="153"/>
      <c r="F80" s="100"/>
      <c r="G80" s="99"/>
      <c r="I80" s="153"/>
      <c r="J80" s="100"/>
    </row>
    <row r="81" spans="5:10" x14ac:dyDescent="0.2">
      <c r="E81" s="153"/>
      <c r="F81" s="100"/>
      <c r="G81" s="99"/>
      <c r="I81" s="153"/>
      <c r="J81" s="100"/>
    </row>
    <row r="82" spans="5:10" x14ac:dyDescent="0.2">
      <c r="F82" s="153"/>
      <c r="J82" s="153"/>
    </row>
    <row r="83" spans="5:10" x14ac:dyDescent="0.2">
      <c r="F83" s="153"/>
      <c r="J83" s="153"/>
    </row>
    <row r="84" spans="5:10" x14ac:dyDescent="0.2">
      <c r="F84" s="153"/>
      <c r="J84" s="153"/>
    </row>
    <row r="85" spans="5:10" x14ac:dyDescent="0.2">
      <c r="F85" s="153"/>
      <c r="J85" s="153"/>
    </row>
    <row r="86" spans="5:10" x14ac:dyDescent="0.2">
      <c r="F86" s="153"/>
      <c r="J86" s="153"/>
    </row>
    <row r="87" spans="5:10" x14ac:dyDescent="0.2">
      <c r="F87" s="153"/>
      <c r="J87" s="153"/>
    </row>
    <row r="88" spans="5:10" x14ac:dyDescent="0.2">
      <c r="F88" s="153"/>
      <c r="J88" s="153"/>
    </row>
    <row r="89" spans="5:10" x14ac:dyDescent="0.2">
      <c r="F89" s="153"/>
      <c r="J89" s="153"/>
    </row>
    <row r="90" spans="5:10" x14ac:dyDescent="0.2">
      <c r="F90" s="153"/>
      <c r="J90" s="153"/>
    </row>
    <row r="91" spans="5:10" x14ac:dyDescent="0.2">
      <c r="F91" s="153"/>
      <c r="J91" s="153"/>
    </row>
    <row r="92" spans="5:10" x14ac:dyDescent="0.2">
      <c r="F92" s="153"/>
      <c r="J92" s="153"/>
    </row>
    <row r="93" spans="5:10" x14ac:dyDescent="0.2">
      <c r="F93" s="153"/>
      <c r="J93" s="153"/>
    </row>
    <row r="94" spans="5:10" x14ac:dyDescent="0.2">
      <c r="F94" s="153"/>
      <c r="J94" s="153"/>
    </row>
    <row r="95" spans="5:10" x14ac:dyDescent="0.2">
      <c r="F95" s="153"/>
      <c r="J95" s="153"/>
    </row>
    <row r="96" spans="5:10" x14ac:dyDescent="0.2">
      <c r="F96" s="153"/>
      <c r="J96" s="153"/>
    </row>
    <row r="97" spans="1:10" s="100" customFormat="1" x14ac:dyDescent="0.2">
      <c r="A97" s="99"/>
      <c r="B97" s="99"/>
      <c r="C97" s="99"/>
      <c r="D97" s="99"/>
      <c r="E97" s="99"/>
      <c r="F97" s="153"/>
      <c r="H97" s="99"/>
      <c r="I97" s="99"/>
      <c r="J97" s="153"/>
    </row>
    <row r="98" spans="1:10" s="100" customFormat="1" x14ac:dyDescent="0.2">
      <c r="A98" s="99"/>
      <c r="B98" s="99"/>
      <c r="C98" s="99"/>
      <c r="D98" s="99"/>
      <c r="E98" s="99"/>
      <c r="F98" s="153"/>
      <c r="H98" s="99"/>
      <c r="I98" s="99"/>
      <c r="J98" s="153"/>
    </row>
    <row r="99" spans="1:10" s="100" customFormat="1" x14ac:dyDescent="0.2">
      <c r="A99" s="99"/>
      <c r="B99" s="99"/>
      <c r="C99" s="99"/>
      <c r="D99" s="99"/>
      <c r="E99" s="99"/>
      <c r="F99" s="153"/>
      <c r="H99" s="99"/>
      <c r="I99" s="99"/>
      <c r="J99" s="153"/>
    </row>
    <row r="100" spans="1:10" s="100" customFormat="1" x14ac:dyDescent="0.2">
      <c r="A100" s="99"/>
      <c r="B100" s="99"/>
      <c r="C100" s="99"/>
      <c r="D100" s="99"/>
      <c r="E100" s="99"/>
      <c r="F100" s="153"/>
      <c r="H100" s="99"/>
      <c r="I100" s="99"/>
      <c r="J100" s="153"/>
    </row>
    <row r="101" spans="1:10" s="100" customFormat="1" x14ac:dyDescent="0.2">
      <c r="A101" s="99"/>
      <c r="B101" s="99"/>
      <c r="C101" s="99"/>
      <c r="D101" s="99"/>
      <c r="E101" s="99"/>
      <c r="F101" s="153"/>
      <c r="H101" s="99"/>
      <c r="I101" s="99"/>
      <c r="J101" s="153"/>
    </row>
    <row r="102" spans="1:10" s="100" customFormat="1" x14ac:dyDescent="0.2">
      <c r="A102" s="99"/>
      <c r="B102" s="99"/>
      <c r="C102" s="99"/>
      <c r="D102" s="99"/>
      <c r="E102" s="99"/>
      <c r="F102" s="153"/>
      <c r="H102" s="99"/>
      <c r="I102" s="99"/>
      <c r="J102" s="153"/>
    </row>
    <row r="103" spans="1:10" s="100" customFormat="1" x14ac:dyDescent="0.2">
      <c r="A103" s="99"/>
      <c r="B103" s="99"/>
      <c r="C103" s="99"/>
      <c r="D103" s="99"/>
      <c r="E103" s="99"/>
      <c r="F103" s="153"/>
      <c r="H103" s="99"/>
      <c r="I103" s="99"/>
      <c r="J103" s="153"/>
    </row>
    <row r="104" spans="1:10" s="100" customFormat="1" x14ac:dyDescent="0.2">
      <c r="A104" s="99"/>
      <c r="B104" s="99"/>
      <c r="C104" s="99"/>
      <c r="D104" s="99"/>
      <c r="E104" s="99"/>
      <c r="F104" s="153"/>
      <c r="H104" s="99"/>
      <c r="I104" s="99"/>
      <c r="J104" s="153"/>
    </row>
    <row r="105" spans="1:10" s="100" customFormat="1" x14ac:dyDescent="0.2">
      <c r="A105" s="99"/>
      <c r="B105" s="99"/>
      <c r="C105" s="99"/>
      <c r="D105" s="99"/>
      <c r="E105" s="99"/>
      <c r="F105" s="153"/>
      <c r="H105" s="99"/>
      <c r="I105" s="99"/>
      <c r="J105" s="153"/>
    </row>
    <row r="106" spans="1:10" s="100" customFormat="1" x14ac:dyDescent="0.2">
      <c r="A106" s="99"/>
      <c r="B106" s="99"/>
      <c r="C106" s="99"/>
      <c r="D106" s="99"/>
      <c r="E106" s="99"/>
      <c r="F106" s="153"/>
      <c r="H106" s="99"/>
      <c r="I106" s="99"/>
      <c r="J106" s="153"/>
    </row>
    <row r="107" spans="1:10" s="100" customFormat="1" x14ac:dyDescent="0.2">
      <c r="A107" s="99"/>
      <c r="B107" s="99"/>
      <c r="C107" s="99"/>
      <c r="D107" s="99"/>
      <c r="E107" s="99"/>
      <c r="F107" s="153"/>
      <c r="H107" s="99"/>
      <c r="I107" s="99"/>
      <c r="J107" s="153"/>
    </row>
    <row r="108" spans="1:10" s="100" customFormat="1" x14ac:dyDescent="0.2">
      <c r="A108" s="99"/>
      <c r="B108" s="99"/>
      <c r="C108" s="99"/>
      <c r="D108" s="99"/>
      <c r="E108" s="99"/>
      <c r="F108" s="153"/>
      <c r="H108" s="99"/>
      <c r="I108" s="99"/>
      <c r="J108" s="153"/>
    </row>
    <row r="109" spans="1:10" s="100" customFormat="1" x14ac:dyDescent="0.2">
      <c r="A109" s="99"/>
      <c r="B109" s="99"/>
      <c r="C109" s="99"/>
      <c r="D109" s="99"/>
      <c r="E109" s="99"/>
      <c r="F109" s="153"/>
      <c r="H109" s="99"/>
      <c r="I109" s="99"/>
      <c r="J109" s="153"/>
    </row>
    <row r="110" spans="1:10" s="100" customFormat="1" x14ac:dyDescent="0.2">
      <c r="A110" s="99"/>
      <c r="B110" s="99"/>
      <c r="C110" s="99"/>
      <c r="D110" s="99"/>
      <c r="E110" s="99"/>
      <c r="F110" s="153"/>
      <c r="H110" s="99"/>
      <c r="I110" s="99"/>
      <c r="J110" s="153"/>
    </row>
    <row r="111" spans="1:10" s="100" customFormat="1" x14ac:dyDescent="0.2">
      <c r="A111" s="99"/>
      <c r="B111" s="99"/>
      <c r="C111" s="99"/>
      <c r="D111" s="99"/>
      <c r="E111" s="99"/>
      <c r="F111" s="153"/>
      <c r="H111" s="99"/>
      <c r="I111" s="99"/>
      <c r="J111" s="153"/>
    </row>
    <row r="112" spans="1:10" s="100" customFormat="1" x14ac:dyDescent="0.2">
      <c r="A112" s="99"/>
      <c r="B112" s="99"/>
      <c r="C112" s="99"/>
      <c r="D112" s="99"/>
      <c r="E112" s="99"/>
      <c r="F112" s="153"/>
      <c r="H112" s="99"/>
      <c r="I112" s="99"/>
      <c r="J112" s="153"/>
    </row>
    <row r="113" spans="1:10" s="100" customFormat="1" x14ac:dyDescent="0.2">
      <c r="A113" s="99"/>
      <c r="B113" s="99"/>
      <c r="C113" s="99"/>
      <c r="D113" s="99"/>
      <c r="E113" s="99"/>
      <c r="F113" s="153"/>
      <c r="H113" s="99"/>
      <c r="I113" s="99"/>
      <c r="J113" s="153"/>
    </row>
    <row r="114" spans="1:10" s="100" customFormat="1" x14ac:dyDescent="0.2">
      <c r="A114" s="99"/>
      <c r="B114" s="99"/>
      <c r="C114" s="99"/>
      <c r="D114" s="99"/>
      <c r="E114" s="99"/>
      <c r="F114" s="153"/>
      <c r="H114" s="99"/>
      <c r="I114" s="99"/>
      <c r="J114" s="153"/>
    </row>
    <row r="115" spans="1:10" s="100" customFormat="1" x14ac:dyDescent="0.2">
      <c r="A115" s="99"/>
      <c r="B115" s="99"/>
      <c r="C115" s="99"/>
      <c r="D115" s="99"/>
      <c r="E115" s="99"/>
      <c r="F115" s="153"/>
      <c r="H115" s="99"/>
      <c r="I115" s="99"/>
      <c r="J115" s="153"/>
    </row>
    <row r="116" spans="1:10" s="100" customFormat="1" x14ac:dyDescent="0.2">
      <c r="A116" s="99"/>
      <c r="B116" s="99"/>
      <c r="C116" s="99"/>
      <c r="D116" s="99"/>
      <c r="E116" s="99"/>
      <c r="F116" s="153"/>
      <c r="H116" s="99"/>
      <c r="I116" s="99"/>
      <c r="J116" s="153"/>
    </row>
    <row r="117" spans="1:10" s="100" customFormat="1" x14ac:dyDescent="0.2">
      <c r="A117" s="99"/>
      <c r="B117" s="99"/>
      <c r="C117" s="99"/>
      <c r="D117" s="99"/>
      <c r="E117" s="99"/>
      <c r="F117" s="153"/>
      <c r="H117" s="99"/>
      <c r="I117" s="99"/>
      <c r="J117" s="153"/>
    </row>
    <row r="118" spans="1:10" s="100" customFormat="1" x14ac:dyDescent="0.2">
      <c r="A118" s="99"/>
      <c r="B118" s="99"/>
      <c r="C118" s="99"/>
      <c r="D118" s="99"/>
      <c r="E118" s="99"/>
      <c r="F118" s="153"/>
      <c r="H118" s="99"/>
      <c r="I118" s="99"/>
      <c r="J118" s="153"/>
    </row>
    <row r="119" spans="1:10" s="100" customFormat="1" x14ac:dyDescent="0.2">
      <c r="A119" s="99"/>
      <c r="B119" s="99"/>
      <c r="C119" s="99"/>
      <c r="D119" s="99"/>
      <c r="E119" s="99"/>
      <c r="F119" s="153"/>
      <c r="H119" s="99"/>
      <c r="I119" s="99"/>
      <c r="J119" s="153"/>
    </row>
    <row r="120" spans="1:10" s="100" customFormat="1" x14ac:dyDescent="0.2">
      <c r="A120" s="99"/>
      <c r="B120" s="99"/>
      <c r="C120" s="99"/>
      <c r="D120" s="99"/>
      <c r="E120" s="99"/>
      <c r="F120" s="153"/>
      <c r="H120" s="99"/>
      <c r="I120" s="99"/>
      <c r="J120" s="153"/>
    </row>
    <row r="121" spans="1:10" s="100" customFormat="1" x14ac:dyDescent="0.2">
      <c r="A121" s="99"/>
      <c r="B121" s="99"/>
      <c r="C121" s="99"/>
      <c r="D121" s="99"/>
      <c r="E121" s="99"/>
      <c r="F121" s="153"/>
      <c r="H121" s="99"/>
      <c r="I121" s="99"/>
      <c r="J121" s="153"/>
    </row>
    <row r="122" spans="1:10" s="100" customFormat="1" x14ac:dyDescent="0.2">
      <c r="A122" s="99"/>
      <c r="B122" s="99"/>
      <c r="C122" s="99"/>
      <c r="D122" s="99"/>
      <c r="E122" s="99"/>
      <c r="F122" s="153"/>
      <c r="H122" s="99"/>
      <c r="I122" s="99"/>
      <c r="J122" s="153"/>
    </row>
    <row r="123" spans="1:10" s="100" customFormat="1" x14ac:dyDescent="0.2">
      <c r="A123" s="99"/>
      <c r="B123" s="99"/>
      <c r="C123" s="99"/>
      <c r="D123" s="99"/>
      <c r="E123" s="99"/>
      <c r="F123" s="153"/>
      <c r="H123" s="99"/>
      <c r="I123" s="99"/>
      <c r="J123" s="153"/>
    </row>
    <row r="124" spans="1:10" s="100" customFormat="1" x14ac:dyDescent="0.2">
      <c r="A124" s="99"/>
      <c r="B124" s="99"/>
      <c r="C124" s="99"/>
      <c r="D124" s="99"/>
      <c r="E124" s="99"/>
      <c r="F124" s="153"/>
      <c r="H124" s="99"/>
      <c r="I124" s="99"/>
      <c r="J124" s="153"/>
    </row>
    <row r="125" spans="1:10" s="100" customFormat="1" x14ac:dyDescent="0.2">
      <c r="A125" s="99"/>
      <c r="B125" s="99"/>
      <c r="C125" s="99"/>
      <c r="D125" s="99"/>
      <c r="E125" s="99"/>
      <c r="F125" s="153"/>
      <c r="H125" s="99"/>
      <c r="I125" s="99"/>
      <c r="J125" s="153"/>
    </row>
    <row r="126" spans="1:10" s="100" customFormat="1" x14ac:dyDescent="0.2">
      <c r="A126" s="99"/>
      <c r="B126" s="99"/>
      <c r="C126" s="99"/>
      <c r="D126" s="99"/>
      <c r="E126" s="99"/>
      <c r="F126" s="153"/>
      <c r="H126" s="99"/>
      <c r="I126" s="99"/>
      <c r="J126" s="153"/>
    </row>
    <row r="127" spans="1:10" s="100" customFormat="1" x14ac:dyDescent="0.2">
      <c r="A127" s="99"/>
      <c r="B127" s="99"/>
      <c r="C127" s="99"/>
      <c r="D127" s="99"/>
      <c r="E127" s="99"/>
      <c r="F127" s="153"/>
      <c r="H127" s="99"/>
      <c r="I127" s="99"/>
      <c r="J127" s="153"/>
    </row>
    <row r="128" spans="1:10" s="100" customFormat="1" x14ac:dyDescent="0.2">
      <c r="A128" s="99"/>
      <c r="B128" s="99"/>
      <c r="C128" s="99"/>
      <c r="D128" s="99"/>
      <c r="E128" s="99"/>
      <c r="F128" s="153"/>
      <c r="H128" s="99"/>
      <c r="I128" s="99"/>
      <c r="J128" s="153"/>
    </row>
    <row r="129" spans="1:10" s="100" customFormat="1" x14ac:dyDescent="0.2">
      <c r="A129" s="99"/>
      <c r="B129" s="99"/>
      <c r="C129" s="99"/>
      <c r="D129" s="99"/>
      <c r="E129" s="99"/>
      <c r="F129" s="153"/>
      <c r="H129" s="99"/>
      <c r="I129" s="99"/>
      <c r="J129" s="153"/>
    </row>
    <row r="130" spans="1:10" s="100" customFormat="1" x14ac:dyDescent="0.2">
      <c r="A130" s="99"/>
      <c r="B130" s="99"/>
      <c r="C130" s="99"/>
      <c r="D130" s="99"/>
      <c r="E130" s="99"/>
      <c r="F130" s="153"/>
      <c r="H130" s="99"/>
      <c r="I130" s="99"/>
      <c r="J130" s="153"/>
    </row>
    <row r="131" spans="1:10" s="100" customFormat="1" x14ac:dyDescent="0.2">
      <c r="A131" s="99"/>
      <c r="B131" s="99"/>
      <c r="C131" s="99"/>
      <c r="D131" s="99"/>
      <c r="E131" s="99"/>
      <c r="F131" s="153"/>
      <c r="H131" s="99"/>
      <c r="I131" s="99"/>
      <c r="J131" s="153"/>
    </row>
    <row r="132" spans="1:10" s="100" customFormat="1" x14ac:dyDescent="0.2">
      <c r="A132" s="99"/>
      <c r="B132" s="99"/>
      <c r="C132" s="99"/>
      <c r="D132" s="99"/>
      <c r="E132" s="99"/>
      <c r="F132" s="153"/>
      <c r="H132" s="99"/>
      <c r="I132" s="99"/>
      <c r="J132" s="153"/>
    </row>
    <row r="133" spans="1:10" s="100" customFormat="1" x14ac:dyDescent="0.2">
      <c r="A133" s="99"/>
      <c r="B133" s="99"/>
      <c r="C133" s="99"/>
      <c r="D133" s="99"/>
      <c r="E133" s="99"/>
      <c r="F133" s="153"/>
      <c r="H133" s="99"/>
      <c r="I133" s="99"/>
      <c r="J133" s="153"/>
    </row>
    <row r="134" spans="1:10" s="100" customFormat="1" x14ac:dyDescent="0.2">
      <c r="A134" s="99"/>
      <c r="B134" s="99"/>
      <c r="C134" s="99"/>
      <c r="D134" s="99"/>
      <c r="E134" s="99"/>
      <c r="F134" s="153"/>
      <c r="H134" s="99"/>
      <c r="I134" s="99"/>
      <c r="J134" s="153"/>
    </row>
    <row r="135" spans="1:10" s="100" customFormat="1" x14ac:dyDescent="0.2">
      <c r="A135" s="99"/>
      <c r="B135" s="99"/>
      <c r="C135" s="99"/>
      <c r="D135" s="99"/>
      <c r="E135" s="99"/>
      <c r="F135" s="153"/>
      <c r="H135" s="99"/>
      <c r="I135" s="99"/>
      <c r="J135" s="153"/>
    </row>
    <row r="136" spans="1:10" s="100" customFormat="1" x14ac:dyDescent="0.2">
      <c r="A136" s="99"/>
      <c r="B136" s="99"/>
      <c r="C136" s="99"/>
      <c r="D136" s="99"/>
      <c r="E136" s="99"/>
      <c r="F136" s="153"/>
      <c r="H136" s="99"/>
      <c r="I136" s="99"/>
      <c r="J136" s="153"/>
    </row>
    <row r="137" spans="1:10" s="100" customFormat="1" x14ac:dyDescent="0.2">
      <c r="A137" s="99"/>
      <c r="B137" s="99"/>
      <c r="C137" s="99"/>
      <c r="D137" s="99"/>
      <c r="E137" s="99"/>
      <c r="F137" s="153"/>
      <c r="H137" s="99"/>
      <c r="I137" s="99"/>
      <c r="J137" s="153"/>
    </row>
    <row r="138" spans="1:10" s="100" customFormat="1" x14ac:dyDescent="0.2">
      <c r="A138" s="99"/>
      <c r="B138" s="99"/>
      <c r="C138" s="99"/>
      <c r="D138" s="99"/>
      <c r="E138" s="99"/>
      <c r="F138" s="153"/>
      <c r="H138" s="99"/>
      <c r="I138" s="99"/>
      <c r="J138" s="153"/>
    </row>
    <row r="139" spans="1:10" s="100" customFormat="1" x14ac:dyDescent="0.2">
      <c r="A139" s="99"/>
      <c r="B139" s="99"/>
      <c r="C139" s="99"/>
      <c r="D139" s="99"/>
      <c r="E139" s="99"/>
      <c r="F139" s="153"/>
      <c r="H139" s="99"/>
      <c r="I139" s="99"/>
      <c r="J139" s="153"/>
    </row>
    <row r="140" spans="1:10" s="100" customFormat="1" x14ac:dyDescent="0.2">
      <c r="A140" s="99"/>
      <c r="B140" s="99"/>
      <c r="C140" s="99"/>
      <c r="D140" s="99"/>
      <c r="E140" s="99"/>
      <c r="F140" s="153"/>
      <c r="H140" s="99"/>
      <c r="I140" s="99"/>
      <c r="J140" s="153"/>
    </row>
    <row r="141" spans="1:10" s="100" customFormat="1" x14ac:dyDescent="0.2">
      <c r="A141" s="99"/>
      <c r="B141" s="99"/>
      <c r="C141" s="99"/>
      <c r="D141" s="99"/>
      <c r="E141" s="99"/>
      <c r="F141" s="153"/>
      <c r="H141" s="99"/>
      <c r="I141" s="99"/>
      <c r="J141" s="153"/>
    </row>
    <row r="142" spans="1:10" s="100" customFormat="1" x14ac:dyDescent="0.2">
      <c r="A142" s="99"/>
      <c r="B142" s="99"/>
      <c r="C142" s="99"/>
      <c r="D142" s="99"/>
      <c r="E142" s="99"/>
      <c r="F142" s="153"/>
      <c r="H142" s="99"/>
      <c r="I142" s="99"/>
      <c r="J142" s="153"/>
    </row>
    <row r="143" spans="1:10" s="100" customFormat="1" x14ac:dyDescent="0.2">
      <c r="A143" s="99"/>
      <c r="B143" s="99"/>
      <c r="C143" s="99"/>
      <c r="D143" s="99"/>
      <c r="E143" s="99"/>
      <c r="F143" s="153"/>
      <c r="H143" s="99"/>
      <c r="I143" s="99"/>
      <c r="J143" s="153"/>
    </row>
    <row r="144" spans="1:10" s="100" customFormat="1" x14ac:dyDescent="0.2">
      <c r="A144" s="99"/>
      <c r="B144" s="99"/>
      <c r="C144" s="99"/>
      <c r="D144" s="99"/>
      <c r="E144" s="99"/>
      <c r="F144" s="153"/>
      <c r="H144" s="99"/>
      <c r="I144" s="99"/>
      <c r="J144" s="153"/>
    </row>
    <row r="145" spans="1:10" s="100" customFormat="1" x14ac:dyDescent="0.2">
      <c r="A145" s="99"/>
      <c r="B145" s="99"/>
      <c r="C145" s="99"/>
      <c r="D145" s="99"/>
      <c r="E145" s="99"/>
      <c r="F145" s="153"/>
      <c r="H145" s="99"/>
      <c r="I145" s="99"/>
      <c r="J145" s="153"/>
    </row>
    <row r="146" spans="1:10" s="100" customFormat="1" x14ac:dyDescent="0.2">
      <c r="A146" s="99"/>
      <c r="B146" s="99"/>
      <c r="C146" s="99"/>
      <c r="D146" s="99"/>
      <c r="E146" s="99"/>
      <c r="F146" s="153"/>
      <c r="H146" s="99"/>
      <c r="I146" s="99"/>
      <c r="J146" s="153"/>
    </row>
    <row r="147" spans="1:10" s="100" customFormat="1" x14ac:dyDescent="0.2">
      <c r="A147" s="99"/>
      <c r="B147" s="99"/>
      <c r="C147" s="99"/>
      <c r="D147" s="99"/>
      <c r="E147" s="99"/>
      <c r="F147" s="153"/>
      <c r="H147" s="99"/>
      <c r="I147" s="99"/>
      <c r="J147" s="153"/>
    </row>
    <row r="148" spans="1:10" s="100" customFormat="1" x14ac:dyDescent="0.2">
      <c r="A148" s="99"/>
      <c r="B148" s="99"/>
      <c r="C148" s="99"/>
      <c r="D148" s="99"/>
      <c r="E148" s="99"/>
      <c r="F148" s="153"/>
      <c r="H148" s="99"/>
      <c r="I148" s="99"/>
      <c r="J148" s="153"/>
    </row>
    <row r="149" spans="1:10" s="100" customFormat="1" x14ac:dyDescent="0.2">
      <c r="A149" s="99"/>
      <c r="B149" s="99"/>
      <c r="C149" s="99"/>
      <c r="D149" s="99"/>
      <c r="E149" s="99"/>
      <c r="F149" s="153"/>
      <c r="H149" s="99"/>
      <c r="I149" s="99"/>
      <c r="J149" s="153"/>
    </row>
    <row r="150" spans="1:10" s="100" customFormat="1" x14ac:dyDescent="0.2">
      <c r="A150" s="99"/>
      <c r="B150" s="99"/>
      <c r="C150" s="99"/>
      <c r="D150" s="99"/>
      <c r="E150" s="99"/>
      <c r="F150" s="153"/>
      <c r="H150" s="99"/>
      <c r="I150" s="99"/>
      <c r="J150" s="153"/>
    </row>
    <row r="151" spans="1:10" s="100" customFormat="1" x14ac:dyDescent="0.2">
      <c r="A151" s="99"/>
      <c r="B151" s="99"/>
      <c r="C151" s="99"/>
      <c r="D151" s="99"/>
      <c r="E151" s="99"/>
      <c r="F151" s="153"/>
      <c r="H151" s="99"/>
      <c r="I151" s="99"/>
      <c r="J151" s="153"/>
    </row>
    <row r="152" spans="1:10" s="100" customFormat="1" x14ac:dyDescent="0.2">
      <c r="A152" s="99"/>
      <c r="B152" s="99"/>
      <c r="C152" s="99"/>
      <c r="D152" s="99"/>
      <c r="E152" s="99"/>
      <c r="F152" s="153"/>
      <c r="H152" s="99"/>
      <c r="I152" s="99"/>
      <c r="J152" s="153"/>
    </row>
    <row r="153" spans="1:10" s="100" customFormat="1" x14ac:dyDescent="0.2">
      <c r="A153" s="99"/>
      <c r="B153" s="99"/>
      <c r="C153" s="99"/>
      <c r="D153" s="99"/>
      <c r="E153" s="99"/>
      <c r="F153" s="153"/>
      <c r="H153" s="99"/>
      <c r="I153" s="99"/>
      <c r="J153" s="153"/>
    </row>
    <row r="154" spans="1:10" s="100" customFormat="1" x14ac:dyDescent="0.2">
      <c r="A154" s="99"/>
      <c r="B154" s="99"/>
      <c r="C154" s="99"/>
      <c r="D154" s="99"/>
      <c r="E154" s="99"/>
      <c r="F154" s="153"/>
      <c r="H154" s="99"/>
      <c r="I154" s="99"/>
      <c r="J154" s="153"/>
    </row>
    <row r="155" spans="1:10" s="100" customFormat="1" x14ac:dyDescent="0.2">
      <c r="A155" s="99"/>
      <c r="B155" s="99"/>
      <c r="C155" s="99"/>
      <c r="D155" s="99"/>
      <c r="E155" s="99"/>
      <c r="F155" s="153"/>
      <c r="H155" s="99"/>
      <c r="I155" s="99"/>
      <c r="J155" s="153"/>
    </row>
    <row r="156" spans="1:10" s="100" customFormat="1" x14ac:dyDescent="0.2">
      <c r="A156" s="99"/>
      <c r="B156" s="99"/>
      <c r="C156" s="99"/>
      <c r="D156" s="99"/>
      <c r="E156" s="99"/>
      <c r="F156" s="153"/>
      <c r="H156" s="99"/>
      <c r="I156" s="99"/>
      <c r="J156" s="153"/>
    </row>
    <row r="157" spans="1:10" s="100" customFormat="1" x14ac:dyDescent="0.2">
      <c r="A157" s="99"/>
      <c r="B157" s="99"/>
      <c r="C157" s="99"/>
      <c r="D157" s="99"/>
      <c r="E157" s="99"/>
      <c r="F157" s="153"/>
      <c r="H157" s="99"/>
      <c r="I157" s="99"/>
      <c r="J157" s="153"/>
    </row>
    <row r="158" spans="1:10" s="100" customFormat="1" x14ac:dyDescent="0.2">
      <c r="A158" s="99"/>
      <c r="B158" s="99"/>
      <c r="C158" s="99"/>
      <c r="D158" s="99"/>
      <c r="E158" s="99"/>
      <c r="F158" s="153"/>
      <c r="H158" s="99"/>
      <c r="I158" s="99"/>
      <c r="J158" s="153"/>
    </row>
    <row r="159" spans="1:10" s="100" customFormat="1" x14ac:dyDescent="0.2">
      <c r="A159" s="99"/>
      <c r="B159" s="99"/>
      <c r="C159" s="99"/>
      <c r="D159" s="99"/>
      <c r="E159" s="99"/>
      <c r="F159" s="153"/>
      <c r="H159" s="99"/>
      <c r="I159" s="99"/>
      <c r="J159" s="153"/>
    </row>
    <row r="160" spans="1:10" s="100" customFormat="1" x14ac:dyDescent="0.2">
      <c r="A160" s="99"/>
      <c r="B160" s="99"/>
      <c r="C160" s="99"/>
      <c r="D160" s="99"/>
      <c r="E160" s="99"/>
      <c r="F160" s="153"/>
      <c r="H160" s="99"/>
      <c r="I160" s="99"/>
      <c r="J160" s="153"/>
    </row>
    <row r="161" spans="1:10" s="100" customFormat="1" x14ac:dyDescent="0.2">
      <c r="A161" s="99"/>
      <c r="B161" s="99"/>
      <c r="C161" s="99"/>
      <c r="D161" s="99"/>
      <c r="E161" s="99"/>
      <c r="F161" s="153"/>
      <c r="H161" s="99"/>
      <c r="I161" s="99"/>
      <c r="J161" s="153"/>
    </row>
    <row r="162" spans="1:10" s="100" customFormat="1" x14ac:dyDescent="0.2">
      <c r="A162" s="99"/>
      <c r="B162" s="99"/>
      <c r="C162" s="99"/>
      <c r="D162" s="99"/>
      <c r="E162" s="99"/>
      <c r="F162" s="153"/>
      <c r="H162" s="99"/>
      <c r="I162" s="99"/>
      <c r="J162" s="153"/>
    </row>
    <row r="163" spans="1:10" s="100" customFormat="1" x14ac:dyDescent="0.2">
      <c r="A163" s="99"/>
      <c r="B163" s="99"/>
      <c r="C163" s="99"/>
      <c r="D163" s="99"/>
      <c r="E163" s="99"/>
      <c r="F163" s="153"/>
      <c r="H163" s="99"/>
      <c r="I163" s="99"/>
      <c r="J163" s="153"/>
    </row>
    <row r="164" spans="1:10" s="100" customFormat="1" x14ac:dyDescent="0.2">
      <c r="A164" s="99"/>
      <c r="B164" s="99"/>
      <c r="C164" s="99"/>
      <c r="D164" s="99"/>
      <c r="E164" s="99"/>
      <c r="F164" s="153"/>
      <c r="H164" s="99"/>
      <c r="I164" s="99"/>
      <c r="J164" s="153"/>
    </row>
    <row r="165" spans="1:10" s="100" customFormat="1" x14ac:dyDescent="0.2">
      <c r="A165" s="99"/>
      <c r="B165" s="99"/>
      <c r="C165" s="99"/>
      <c r="D165" s="99"/>
      <c r="E165" s="99"/>
      <c r="F165" s="153"/>
      <c r="H165" s="99"/>
      <c r="I165" s="99"/>
      <c r="J165" s="153"/>
    </row>
    <row r="166" spans="1:10" s="100" customFormat="1" x14ac:dyDescent="0.2">
      <c r="A166" s="99"/>
      <c r="B166" s="99"/>
      <c r="C166" s="99"/>
      <c r="D166" s="99"/>
      <c r="E166" s="99"/>
      <c r="F166" s="153"/>
      <c r="H166" s="99"/>
      <c r="I166" s="99"/>
      <c r="J166" s="153"/>
    </row>
    <row r="167" spans="1:10" s="100" customFormat="1" x14ac:dyDescent="0.2">
      <c r="A167" s="99"/>
      <c r="B167" s="99"/>
      <c r="C167" s="99"/>
      <c r="D167" s="99"/>
      <c r="E167" s="99"/>
      <c r="F167" s="153"/>
      <c r="H167" s="99"/>
      <c r="I167" s="99"/>
      <c r="J167" s="153"/>
    </row>
    <row r="168" spans="1:10" s="100" customFormat="1" x14ac:dyDescent="0.2">
      <c r="A168" s="99"/>
      <c r="B168" s="99"/>
      <c r="C168" s="99"/>
      <c r="D168" s="99"/>
      <c r="E168" s="99"/>
      <c r="F168" s="153"/>
      <c r="H168" s="99"/>
      <c r="I168" s="99"/>
      <c r="J168" s="153"/>
    </row>
    <row r="169" spans="1:10" s="100" customFormat="1" x14ac:dyDescent="0.2">
      <c r="A169" s="99"/>
      <c r="B169" s="99"/>
      <c r="C169" s="99"/>
      <c r="D169" s="99"/>
      <c r="E169" s="99"/>
      <c r="F169" s="153"/>
      <c r="H169" s="99"/>
      <c r="I169" s="99"/>
      <c r="J169" s="153"/>
    </row>
    <row r="170" spans="1:10" s="100" customFormat="1" x14ac:dyDescent="0.2">
      <c r="A170" s="99"/>
      <c r="B170" s="99"/>
      <c r="C170" s="99"/>
      <c r="D170" s="99"/>
      <c r="E170" s="99"/>
      <c r="F170" s="153"/>
      <c r="H170" s="99"/>
      <c r="I170" s="99"/>
      <c r="J170" s="153"/>
    </row>
    <row r="171" spans="1:10" s="100" customFormat="1" x14ac:dyDescent="0.2">
      <c r="A171" s="99"/>
      <c r="B171" s="99"/>
      <c r="C171" s="99"/>
      <c r="D171" s="99"/>
      <c r="E171" s="99"/>
      <c r="F171" s="153"/>
      <c r="H171" s="99"/>
      <c r="I171" s="99"/>
      <c r="J171" s="153"/>
    </row>
    <row r="172" spans="1:10" s="100" customFormat="1" x14ac:dyDescent="0.2">
      <c r="A172" s="99"/>
      <c r="B172" s="99"/>
      <c r="C172" s="99"/>
      <c r="D172" s="99"/>
      <c r="E172" s="99"/>
      <c r="F172" s="153"/>
      <c r="H172" s="99"/>
      <c r="I172" s="99"/>
      <c r="J172" s="153"/>
    </row>
    <row r="173" spans="1:10" s="100" customFormat="1" x14ac:dyDescent="0.2">
      <c r="A173" s="99"/>
      <c r="B173" s="99"/>
      <c r="C173" s="99"/>
      <c r="D173" s="99"/>
      <c r="E173" s="99"/>
      <c r="F173" s="153"/>
      <c r="H173" s="99"/>
      <c r="I173" s="99"/>
      <c r="J173" s="153"/>
    </row>
    <row r="174" spans="1:10" s="100" customFormat="1" x14ac:dyDescent="0.2">
      <c r="A174" s="99"/>
      <c r="B174" s="99"/>
      <c r="C174" s="99"/>
      <c r="D174" s="99"/>
      <c r="E174" s="99"/>
      <c r="F174" s="153"/>
      <c r="H174" s="99"/>
      <c r="I174" s="99"/>
      <c r="J174" s="153"/>
    </row>
    <row r="175" spans="1:10" s="100" customFormat="1" x14ac:dyDescent="0.2">
      <c r="A175" s="99"/>
      <c r="B175" s="99"/>
      <c r="C175" s="99"/>
      <c r="D175" s="99"/>
      <c r="E175" s="99"/>
      <c r="F175" s="153"/>
      <c r="H175" s="99"/>
      <c r="I175" s="99"/>
      <c r="J175" s="153"/>
    </row>
    <row r="176" spans="1:10" s="100" customFormat="1" x14ac:dyDescent="0.2">
      <c r="A176" s="99"/>
      <c r="B176" s="99"/>
      <c r="C176" s="99"/>
      <c r="D176" s="99"/>
      <c r="E176" s="99"/>
      <c r="F176" s="153"/>
      <c r="H176" s="99"/>
      <c r="I176" s="99"/>
      <c r="J176" s="153"/>
    </row>
    <row r="177" spans="1:10" s="100" customFormat="1" x14ac:dyDescent="0.2">
      <c r="A177" s="99"/>
      <c r="B177" s="99"/>
      <c r="C177" s="99"/>
      <c r="D177" s="99"/>
      <c r="E177" s="99"/>
      <c r="F177" s="153"/>
      <c r="H177" s="99"/>
      <c r="I177" s="99"/>
      <c r="J177" s="153"/>
    </row>
    <row r="178" spans="1:10" s="100" customFormat="1" x14ac:dyDescent="0.2">
      <c r="A178" s="99"/>
      <c r="B178" s="99"/>
      <c r="C178" s="99"/>
      <c r="D178" s="99"/>
      <c r="E178" s="99"/>
      <c r="F178" s="153"/>
      <c r="H178" s="99"/>
      <c r="I178" s="99"/>
      <c r="J178" s="153"/>
    </row>
    <row r="179" spans="1:10" s="100" customFormat="1" x14ac:dyDescent="0.2">
      <c r="A179" s="99"/>
      <c r="B179" s="99"/>
      <c r="C179" s="99"/>
      <c r="D179" s="99"/>
      <c r="E179" s="99"/>
      <c r="F179" s="153"/>
      <c r="H179" s="99"/>
      <c r="I179" s="99"/>
      <c r="J179" s="153"/>
    </row>
    <row r="180" spans="1:10" s="100" customFormat="1" x14ac:dyDescent="0.2">
      <c r="A180" s="99"/>
      <c r="B180" s="99"/>
      <c r="C180" s="99"/>
      <c r="D180" s="99"/>
      <c r="E180" s="99"/>
      <c r="F180" s="153"/>
      <c r="H180" s="99"/>
      <c r="I180" s="99"/>
      <c r="J180" s="153"/>
    </row>
    <row r="181" spans="1:10" s="100" customFormat="1" x14ac:dyDescent="0.2">
      <c r="A181" s="99"/>
      <c r="B181" s="99"/>
      <c r="C181" s="99"/>
      <c r="D181" s="99"/>
      <c r="E181" s="99"/>
      <c r="F181" s="153"/>
      <c r="H181" s="99"/>
      <c r="I181" s="99"/>
      <c r="J181" s="153"/>
    </row>
    <row r="182" spans="1:10" s="100" customFormat="1" x14ac:dyDescent="0.2">
      <c r="A182" s="99"/>
      <c r="B182" s="99"/>
      <c r="C182" s="99"/>
      <c r="D182" s="99"/>
      <c r="E182" s="99"/>
      <c r="F182" s="153"/>
      <c r="H182" s="99"/>
      <c r="I182" s="99"/>
      <c r="J182" s="153"/>
    </row>
    <row r="183" spans="1:10" s="100" customFormat="1" x14ac:dyDescent="0.2">
      <c r="A183" s="99"/>
      <c r="B183" s="99"/>
      <c r="C183" s="99"/>
      <c r="D183" s="99"/>
      <c r="E183" s="99"/>
      <c r="F183" s="153"/>
      <c r="H183" s="99"/>
      <c r="I183" s="99"/>
      <c r="J183" s="153"/>
    </row>
    <row r="184" spans="1:10" s="100" customFormat="1" x14ac:dyDescent="0.2">
      <c r="A184" s="99"/>
      <c r="B184" s="99"/>
      <c r="C184" s="99"/>
      <c r="D184" s="99"/>
      <c r="E184" s="99"/>
      <c r="F184" s="153"/>
      <c r="H184" s="99"/>
      <c r="I184" s="99"/>
      <c r="J184" s="153"/>
    </row>
    <row r="185" spans="1:10" s="100" customFormat="1" x14ac:dyDescent="0.2">
      <c r="A185" s="99"/>
      <c r="B185" s="99"/>
      <c r="C185" s="99"/>
      <c r="D185" s="99"/>
      <c r="E185" s="99"/>
      <c r="F185" s="153"/>
      <c r="H185" s="99"/>
      <c r="I185" s="99"/>
      <c r="J185" s="153"/>
    </row>
    <row r="186" spans="1:10" s="100" customFormat="1" x14ac:dyDescent="0.2">
      <c r="A186" s="99"/>
      <c r="B186" s="99"/>
      <c r="C186" s="99"/>
      <c r="D186" s="99"/>
      <c r="E186" s="99"/>
      <c r="F186" s="153"/>
      <c r="H186" s="99"/>
      <c r="I186" s="99"/>
      <c r="J186" s="153"/>
    </row>
    <row r="187" spans="1:10" s="100" customFormat="1" x14ac:dyDescent="0.2">
      <c r="A187" s="99"/>
      <c r="B187" s="99"/>
      <c r="C187" s="99"/>
      <c r="D187" s="99"/>
      <c r="E187" s="99"/>
      <c r="F187" s="153"/>
      <c r="H187" s="99"/>
      <c r="I187" s="99"/>
      <c r="J187" s="153"/>
    </row>
    <row r="188" spans="1:10" s="100" customFormat="1" x14ac:dyDescent="0.2">
      <c r="A188" s="99"/>
      <c r="B188" s="99"/>
      <c r="C188" s="99"/>
      <c r="D188" s="99"/>
      <c r="E188" s="99"/>
      <c r="F188" s="153"/>
      <c r="H188" s="99"/>
      <c r="I188" s="99"/>
      <c r="J188" s="153"/>
    </row>
    <row r="189" spans="1:10" s="100" customFormat="1" x14ac:dyDescent="0.2">
      <c r="A189" s="99"/>
      <c r="B189" s="99"/>
      <c r="C189" s="99"/>
      <c r="D189" s="99"/>
      <c r="E189" s="99"/>
      <c r="F189" s="153"/>
      <c r="H189" s="99"/>
      <c r="I189" s="99"/>
      <c r="J189" s="153"/>
    </row>
    <row r="190" spans="1:10" s="100" customFormat="1" x14ac:dyDescent="0.2">
      <c r="A190" s="99"/>
      <c r="B190" s="99"/>
      <c r="C190" s="99"/>
      <c r="D190" s="99"/>
      <c r="E190" s="99"/>
      <c r="F190" s="153"/>
      <c r="H190" s="99"/>
      <c r="I190" s="99"/>
      <c r="J190" s="153"/>
    </row>
    <row r="191" spans="1:10" s="100" customFormat="1" x14ac:dyDescent="0.2">
      <c r="A191" s="99"/>
      <c r="B191" s="99"/>
      <c r="C191" s="99"/>
      <c r="D191" s="99"/>
      <c r="E191" s="99"/>
      <c r="F191" s="153"/>
      <c r="H191" s="99"/>
      <c r="I191" s="99"/>
      <c r="J191" s="153"/>
    </row>
    <row r="192" spans="1:10" s="100" customFormat="1" x14ac:dyDescent="0.2">
      <c r="A192" s="99"/>
      <c r="B192" s="99"/>
      <c r="C192" s="99"/>
      <c r="D192" s="99"/>
      <c r="E192" s="99"/>
      <c r="F192" s="153"/>
      <c r="H192" s="99"/>
      <c r="I192" s="99"/>
      <c r="J192" s="153"/>
    </row>
    <row r="193" spans="1:10" s="100" customFormat="1" x14ac:dyDescent="0.2">
      <c r="A193" s="99"/>
      <c r="B193" s="99"/>
      <c r="C193" s="99"/>
      <c r="D193" s="99"/>
      <c r="E193" s="99"/>
      <c r="F193" s="153"/>
      <c r="H193" s="99"/>
      <c r="I193" s="99"/>
      <c r="J193" s="153"/>
    </row>
    <row r="194" spans="1:10" s="100" customFormat="1" x14ac:dyDescent="0.2">
      <c r="A194" s="99"/>
      <c r="B194" s="99"/>
      <c r="C194" s="99"/>
      <c r="D194" s="99"/>
      <c r="E194" s="99"/>
      <c r="F194" s="153"/>
      <c r="H194" s="99"/>
      <c r="I194" s="99"/>
      <c r="J194" s="153"/>
    </row>
    <row r="195" spans="1:10" s="100" customFormat="1" x14ac:dyDescent="0.2">
      <c r="A195" s="99"/>
      <c r="B195" s="99"/>
      <c r="C195" s="99"/>
      <c r="D195" s="99"/>
      <c r="E195" s="99"/>
      <c r="F195" s="153"/>
      <c r="H195" s="99"/>
      <c r="I195" s="99"/>
      <c r="J195" s="153"/>
    </row>
    <row r="196" spans="1:10" s="100" customFormat="1" x14ac:dyDescent="0.2">
      <c r="A196" s="99"/>
      <c r="B196" s="99"/>
      <c r="C196" s="99"/>
      <c r="D196" s="99"/>
      <c r="E196" s="99"/>
      <c r="F196" s="153"/>
      <c r="H196" s="99"/>
      <c r="I196" s="99"/>
      <c r="J196" s="153"/>
    </row>
    <row r="197" spans="1:10" s="100" customFormat="1" x14ac:dyDescent="0.2">
      <c r="A197" s="99"/>
      <c r="B197" s="99"/>
      <c r="C197" s="99"/>
      <c r="D197" s="99"/>
      <c r="E197" s="99"/>
      <c r="F197" s="153"/>
      <c r="H197" s="99"/>
      <c r="I197" s="99"/>
      <c r="J197" s="153"/>
    </row>
    <row r="198" spans="1:10" s="100" customFormat="1" x14ac:dyDescent="0.2">
      <c r="A198" s="99"/>
      <c r="B198" s="99"/>
      <c r="C198" s="99"/>
      <c r="D198" s="99"/>
      <c r="E198" s="99"/>
      <c r="F198" s="153"/>
      <c r="H198" s="99"/>
      <c r="I198" s="99"/>
      <c r="J198" s="153"/>
    </row>
    <row r="199" spans="1:10" s="100" customFormat="1" x14ac:dyDescent="0.2">
      <c r="A199" s="99"/>
      <c r="B199" s="99"/>
      <c r="C199" s="99"/>
      <c r="D199" s="99"/>
      <c r="E199" s="99"/>
      <c r="F199" s="153"/>
      <c r="H199" s="99"/>
      <c r="I199" s="99"/>
      <c r="J199" s="153"/>
    </row>
    <row r="200" spans="1:10" s="100" customFormat="1" x14ac:dyDescent="0.2">
      <c r="A200" s="99"/>
      <c r="B200" s="99"/>
      <c r="C200" s="99"/>
      <c r="D200" s="99"/>
      <c r="E200" s="99"/>
      <c r="F200" s="153"/>
      <c r="H200" s="99"/>
      <c r="I200" s="99"/>
      <c r="J200" s="153"/>
    </row>
    <row r="201" spans="1:10" s="100" customFormat="1" x14ac:dyDescent="0.2">
      <c r="A201" s="99"/>
      <c r="B201" s="99"/>
      <c r="C201" s="99"/>
      <c r="D201" s="99"/>
      <c r="E201" s="99"/>
      <c r="F201" s="153"/>
      <c r="H201" s="99"/>
      <c r="I201" s="99"/>
      <c r="J201" s="153"/>
    </row>
    <row r="202" spans="1:10" s="100" customFormat="1" x14ac:dyDescent="0.2">
      <c r="A202" s="99"/>
      <c r="B202" s="99"/>
      <c r="C202" s="99"/>
      <c r="D202" s="99"/>
      <c r="E202" s="99"/>
      <c r="F202" s="153"/>
      <c r="H202" s="99"/>
      <c r="I202" s="99"/>
      <c r="J202" s="153"/>
    </row>
    <row r="203" spans="1:10" s="100" customFormat="1" x14ac:dyDescent="0.2">
      <c r="A203" s="99"/>
      <c r="B203" s="99"/>
      <c r="C203" s="99"/>
      <c r="D203" s="99"/>
      <c r="E203" s="99"/>
      <c r="F203" s="153"/>
      <c r="H203" s="99"/>
      <c r="I203" s="99"/>
      <c r="J203" s="153"/>
    </row>
    <row r="204" spans="1:10" s="100" customFormat="1" x14ac:dyDescent="0.2">
      <c r="A204" s="99"/>
      <c r="B204" s="99"/>
      <c r="C204" s="99"/>
      <c r="D204" s="99"/>
      <c r="E204" s="99"/>
      <c r="F204" s="153"/>
      <c r="H204" s="99"/>
      <c r="I204" s="99"/>
      <c r="J204" s="153"/>
    </row>
    <row r="205" spans="1:10" s="100" customFormat="1" x14ac:dyDescent="0.2">
      <c r="A205" s="99"/>
      <c r="B205" s="99"/>
      <c r="C205" s="99"/>
      <c r="D205" s="99"/>
      <c r="E205" s="99"/>
      <c r="F205" s="153"/>
      <c r="H205" s="99"/>
      <c r="I205" s="99"/>
      <c r="J205" s="153"/>
    </row>
    <row r="206" spans="1:10" s="100" customFormat="1" x14ac:dyDescent="0.2">
      <c r="A206" s="99"/>
      <c r="B206" s="99"/>
      <c r="C206" s="99"/>
      <c r="D206" s="99"/>
      <c r="E206" s="99"/>
      <c r="F206" s="153"/>
      <c r="H206" s="99"/>
      <c r="I206" s="99"/>
      <c r="J206" s="153"/>
    </row>
    <row r="207" spans="1:10" s="100" customFormat="1" x14ac:dyDescent="0.2">
      <c r="A207" s="99"/>
      <c r="B207" s="99"/>
      <c r="C207" s="99"/>
      <c r="D207" s="99"/>
      <c r="E207" s="99"/>
      <c r="F207" s="153"/>
      <c r="H207" s="99"/>
      <c r="I207" s="99"/>
      <c r="J207" s="153"/>
    </row>
    <row r="208" spans="1:10" s="100" customFormat="1" x14ac:dyDescent="0.2">
      <c r="A208" s="99"/>
      <c r="B208" s="99"/>
      <c r="C208" s="99"/>
      <c r="D208" s="99"/>
      <c r="E208" s="99"/>
      <c r="F208" s="153"/>
      <c r="H208" s="99"/>
      <c r="I208" s="99"/>
      <c r="J208" s="153"/>
    </row>
    <row r="209" spans="1:10" s="100" customFormat="1" x14ac:dyDescent="0.2">
      <c r="A209" s="99"/>
      <c r="B209" s="99"/>
      <c r="C209" s="99"/>
      <c r="D209" s="99"/>
      <c r="E209" s="99"/>
      <c r="F209" s="153"/>
      <c r="H209" s="99"/>
      <c r="I209" s="99"/>
      <c r="J209" s="153"/>
    </row>
    <row r="210" spans="1:10" s="100" customFormat="1" x14ac:dyDescent="0.2">
      <c r="A210" s="99"/>
      <c r="B210" s="99"/>
      <c r="C210" s="99"/>
      <c r="D210" s="99"/>
      <c r="E210" s="99"/>
      <c r="F210" s="153"/>
      <c r="H210" s="99"/>
      <c r="I210" s="99"/>
      <c r="J210" s="153"/>
    </row>
    <row r="211" spans="1:10" s="100" customFormat="1" x14ac:dyDescent="0.2">
      <c r="A211" s="99"/>
      <c r="B211" s="99"/>
      <c r="C211" s="99"/>
      <c r="D211" s="99"/>
      <c r="E211" s="99"/>
      <c r="F211" s="153"/>
      <c r="H211" s="99"/>
      <c r="I211" s="99"/>
      <c r="J211" s="153"/>
    </row>
    <row r="212" spans="1:10" s="100" customFormat="1" x14ac:dyDescent="0.2">
      <c r="A212" s="99"/>
      <c r="B212" s="99"/>
      <c r="C212" s="99"/>
      <c r="D212" s="99"/>
      <c r="E212" s="99"/>
      <c r="F212" s="153"/>
      <c r="H212" s="99"/>
      <c r="I212" s="99"/>
      <c r="J212" s="153"/>
    </row>
    <row r="213" spans="1:10" s="100" customFormat="1" x14ac:dyDescent="0.2">
      <c r="A213" s="99"/>
      <c r="B213" s="99"/>
      <c r="C213" s="99"/>
      <c r="D213" s="99"/>
      <c r="E213" s="99"/>
      <c r="F213" s="153"/>
      <c r="H213" s="99"/>
      <c r="I213" s="99"/>
      <c r="J213" s="153"/>
    </row>
    <row r="214" spans="1:10" s="100" customFormat="1" x14ac:dyDescent="0.2">
      <c r="A214" s="99"/>
      <c r="B214" s="99"/>
      <c r="C214" s="99"/>
      <c r="D214" s="99"/>
      <c r="E214" s="99"/>
      <c r="F214" s="153"/>
      <c r="H214" s="99"/>
      <c r="I214" s="99"/>
      <c r="J214" s="153"/>
    </row>
    <row r="215" spans="1:10" s="100" customFormat="1" x14ac:dyDescent="0.2">
      <c r="A215" s="99"/>
      <c r="B215" s="99"/>
      <c r="C215" s="99"/>
      <c r="D215" s="99"/>
      <c r="E215" s="99"/>
      <c r="F215" s="153"/>
      <c r="H215" s="99"/>
      <c r="I215" s="99"/>
      <c r="J215" s="153"/>
    </row>
    <row r="216" spans="1:10" s="100" customFormat="1" x14ac:dyDescent="0.2">
      <c r="A216" s="99"/>
      <c r="B216" s="99"/>
      <c r="C216" s="99"/>
      <c r="D216" s="99"/>
      <c r="E216" s="99"/>
      <c r="F216" s="153"/>
      <c r="H216" s="99"/>
      <c r="I216" s="99"/>
      <c r="J216" s="153"/>
    </row>
    <row r="217" spans="1:10" s="100" customFormat="1" x14ac:dyDescent="0.2">
      <c r="A217" s="99"/>
      <c r="B217" s="99"/>
      <c r="C217" s="99"/>
      <c r="D217" s="99"/>
      <c r="E217" s="99"/>
      <c r="F217" s="153"/>
      <c r="H217" s="99"/>
      <c r="I217" s="99"/>
      <c r="J217" s="153"/>
    </row>
  </sheetData>
  <sheetProtection sheet="1" selectLockedCells="1"/>
  <mergeCells count="14">
    <mergeCell ref="I8:J8"/>
    <mergeCell ref="A33:B33"/>
    <mergeCell ref="A25:B25"/>
    <mergeCell ref="A26:B26"/>
    <mergeCell ref="A27:B27"/>
    <mergeCell ref="A28:B28"/>
    <mergeCell ref="A10:B10"/>
    <mergeCell ref="A12:B12"/>
    <mergeCell ref="A44:E44"/>
    <mergeCell ref="B4:H4"/>
    <mergeCell ref="B5:H5"/>
    <mergeCell ref="B6:H6"/>
    <mergeCell ref="E8:F8"/>
    <mergeCell ref="G8:H8"/>
  </mergeCells>
  <printOptions horizontalCentered="1"/>
  <pageMargins left="0.28000000000000003" right="0.28000000000000003" top="0.39" bottom="0.3" header="0.75" footer="0.25"/>
  <pageSetup scale="71" fitToHeight="0" orientation="portrait"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22"/>
  <sheetViews>
    <sheetView zoomScale="90" zoomScaleNormal="90" workbookViewId="0"/>
  </sheetViews>
  <sheetFormatPr defaultRowHeight="12.75" x14ac:dyDescent="0.2"/>
  <cols>
    <col min="1" max="1" width="36.5703125" style="8" customWidth="1"/>
    <col min="2" max="2" width="9.7109375" style="8" customWidth="1"/>
    <col min="3" max="3" width="18.140625" style="8" bestFit="1" customWidth="1"/>
    <col min="4" max="4" width="1.5703125" style="8" customWidth="1"/>
    <col min="5" max="5" width="15.7109375" style="8" customWidth="1"/>
    <col min="6" max="6" width="11.42578125" style="8" customWidth="1"/>
    <col min="7" max="7" width="15.7109375" style="97" customWidth="1"/>
    <col min="8" max="9" width="15.7109375" style="8" customWidth="1"/>
    <col min="10" max="10" width="11.42578125" style="8" customWidth="1"/>
    <col min="11" max="16384" width="9.140625" style="8"/>
  </cols>
  <sheetData>
    <row r="1" spans="1:10" ht="18" x14ac:dyDescent="0.25">
      <c r="A1" s="154" t="s">
        <v>67</v>
      </c>
      <c r="F1" s="154"/>
      <c r="I1" s="154"/>
      <c r="J1" s="154"/>
    </row>
    <row r="2" spans="1:10" ht="18" x14ac:dyDescent="0.25">
      <c r="A2" s="154" t="s">
        <v>110</v>
      </c>
      <c r="F2" s="154"/>
      <c r="H2" s="158"/>
      <c r="I2" s="159" t="str">
        <f>"= do not edit"</f>
        <v>= do not edit</v>
      </c>
      <c r="J2" s="154"/>
    </row>
    <row r="3" spans="1:10" ht="19.5" customHeight="1" x14ac:dyDescent="0.25">
      <c r="F3" s="160"/>
      <c r="H3" s="92"/>
      <c r="I3" s="159" t="str">
        <f>"= edit if applicable"</f>
        <v>= edit if applicable</v>
      </c>
      <c r="J3" s="160"/>
    </row>
    <row r="4" spans="1:10" ht="24.75" customHeight="1" x14ac:dyDescent="0.2">
      <c r="A4" s="161" t="s">
        <v>59</v>
      </c>
      <c r="B4" s="413"/>
      <c r="C4" s="413"/>
      <c r="D4" s="413"/>
      <c r="E4" s="413"/>
      <c r="F4" s="413"/>
      <c r="G4" s="413"/>
      <c r="H4" s="413"/>
      <c r="I4" s="96"/>
    </row>
    <row r="5" spans="1:10" ht="24.75" customHeight="1" x14ac:dyDescent="0.2">
      <c r="A5" s="161" t="s">
        <v>60</v>
      </c>
      <c r="B5" s="414"/>
      <c r="C5" s="414"/>
      <c r="D5" s="414"/>
      <c r="E5" s="414"/>
      <c r="F5" s="414"/>
      <c r="G5" s="414"/>
      <c r="H5" s="414"/>
      <c r="I5" s="96"/>
    </row>
    <row r="6" spans="1:10" ht="24.75" customHeight="1" x14ac:dyDescent="0.2">
      <c r="A6" s="161" t="s">
        <v>61</v>
      </c>
      <c r="B6" s="415" t="s">
        <v>227</v>
      </c>
      <c r="C6" s="414"/>
      <c r="D6" s="414"/>
      <c r="E6" s="414"/>
      <c r="F6" s="414"/>
      <c r="G6" s="414"/>
      <c r="H6" s="414"/>
      <c r="I6" s="96"/>
    </row>
    <row r="7" spans="1:10" ht="24.75" customHeight="1" x14ac:dyDescent="0.2">
      <c r="A7" s="161" t="s">
        <v>163</v>
      </c>
      <c r="B7" s="224"/>
      <c r="C7" s="223"/>
      <c r="D7" s="223"/>
      <c r="E7" s="223"/>
      <c r="F7" s="223"/>
      <c r="G7" s="223"/>
      <c r="H7" s="223"/>
      <c r="I7" s="96"/>
    </row>
    <row r="8" spans="1:10" ht="24.75" customHeight="1" x14ac:dyDescent="0.2">
      <c r="A8" s="161" t="s">
        <v>164</v>
      </c>
      <c r="B8" s="225"/>
      <c r="C8" s="223"/>
      <c r="D8" s="223"/>
      <c r="E8" s="223"/>
      <c r="F8" s="223"/>
      <c r="G8" s="223"/>
      <c r="H8" s="223"/>
      <c r="I8" s="96"/>
    </row>
    <row r="9" spans="1:10" ht="22.5" customHeight="1" x14ac:dyDescent="0.2">
      <c r="A9" s="161"/>
      <c r="B9" s="162"/>
      <c r="C9" s="162"/>
      <c r="D9" s="162"/>
      <c r="E9" s="162"/>
      <c r="F9" s="162"/>
      <c r="G9" s="162"/>
      <c r="H9" s="162"/>
      <c r="I9" s="162"/>
      <c r="J9" s="162"/>
    </row>
    <row r="10" spans="1:10" ht="20.25" customHeight="1" x14ac:dyDescent="0.2">
      <c r="A10" s="163" t="s">
        <v>58</v>
      </c>
      <c r="C10" s="164" t="s">
        <v>226</v>
      </c>
      <c r="D10" s="165"/>
      <c r="E10" s="416" t="s">
        <v>213</v>
      </c>
      <c r="F10" s="417"/>
      <c r="G10" s="416" t="s">
        <v>66</v>
      </c>
      <c r="H10" s="417"/>
      <c r="I10" s="416" t="s">
        <v>214</v>
      </c>
      <c r="J10" s="417"/>
    </row>
    <row r="11" spans="1:10" s="167" customFormat="1" ht="17.25" customHeight="1" x14ac:dyDescent="0.2">
      <c r="C11" s="168" t="s">
        <v>21</v>
      </c>
      <c r="D11" s="169"/>
      <c r="E11" s="170" t="s">
        <v>2</v>
      </c>
      <c r="F11" s="171" t="s">
        <v>62</v>
      </c>
      <c r="G11" s="170" t="s">
        <v>2</v>
      </c>
      <c r="H11" s="170" t="s">
        <v>62</v>
      </c>
      <c r="I11" s="170" t="s">
        <v>2</v>
      </c>
      <c r="J11" s="171" t="s">
        <v>62</v>
      </c>
    </row>
    <row r="12" spans="1:10" ht="33.75" customHeight="1" x14ac:dyDescent="0.2">
      <c r="A12" s="409" t="s">
        <v>253</v>
      </c>
      <c r="B12" s="410"/>
      <c r="C12" s="268">
        <f>'Reg Salary-% effort'!E40+'Reg Salary-person mths'!F76+'Reg Salary-person mths'!F40</f>
        <v>0</v>
      </c>
      <c r="D12" s="173"/>
      <c r="E12" s="172"/>
      <c r="F12" s="39"/>
      <c r="G12" s="172"/>
      <c r="H12" s="40"/>
      <c r="I12" s="172"/>
      <c r="J12" s="39"/>
    </row>
    <row r="13" spans="1:10" ht="33" customHeight="1" x14ac:dyDescent="0.2">
      <c r="A13" s="340" t="s">
        <v>254</v>
      </c>
      <c r="B13" s="310"/>
      <c r="C13" s="175"/>
      <c r="D13" s="173"/>
      <c r="E13" s="175"/>
      <c r="F13" s="30"/>
      <c r="G13" s="175"/>
      <c r="H13" s="31"/>
      <c r="I13" s="175"/>
      <c r="J13" s="30"/>
    </row>
    <row r="14" spans="1:10" ht="33" customHeight="1" x14ac:dyDescent="0.2">
      <c r="A14" s="411" t="s">
        <v>167</v>
      </c>
      <c r="B14" s="412"/>
      <c r="C14" s="268">
        <f>'Reg Salary-person mths'!F114+'Reg Salary-% effort'!E78</f>
        <v>0</v>
      </c>
      <c r="D14" s="173"/>
      <c r="E14" s="172"/>
      <c r="F14" s="42"/>
      <c r="G14" s="172"/>
      <c r="H14" s="40"/>
      <c r="I14" s="172"/>
      <c r="J14" s="42"/>
    </row>
    <row r="15" spans="1:10" ht="20.25" customHeight="1" x14ac:dyDescent="0.2">
      <c r="A15" s="318" t="s">
        <v>72</v>
      </c>
      <c r="B15" s="341"/>
      <c r="C15" s="175"/>
      <c r="D15" s="173"/>
      <c r="E15" s="175"/>
      <c r="F15" s="32"/>
      <c r="G15" s="175"/>
      <c r="H15" s="31"/>
      <c r="I15" s="175"/>
      <c r="J15" s="32"/>
    </row>
    <row r="16" spans="1:10" ht="20.25" customHeight="1" x14ac:dyDescent="0.2">
      <c r="A16" s="317" t="s">
        <v>255</v>
      </c>
      <c r="B16" s="341"/>
      <c r="C16" s="175"/>
      <c r="D16" s="173"/>
      <c r="E16" s="175"/>
      <c r="F16" s="32"/>
      <c r="G16" s="175"/>
      <c r="H16" s="31"/>
      <c r="I16" s="175"/>
      <c r="J16" s="32"/>
    </row>
    <row r="17" spans="1:10" ht="20.25" customHeight="1" x14ac:dyDescent="0.2">
      <c r="A17" s="317" t="s">
        <v>212</v>
      </c>
      <c r="B17" s="341"/>
      <c r="C17" s="175"/>
      <c r="D17" s="173"/>
      <c r="E17" s="175"/>
      <c r="F17" s="32"/>
      <c r="G17" s="175"/>
      <c r="H17" s="31"/>
      <c r="I17" s="175"/>
      <c r="J17" s="32"/>
    </row>
    <row r="18" spans="1:10" ht="20.25" customHeight="1" x14ac:dyDescent="0.2">
      <c r="A18" s="318" t="s">
        <v>65</v>
      </c>
      <c r="B18" s="341"/>
      <c r="C18" s="175"/>
      <c r="D18" s="173"/>
      <c r="E18" s="175"/>
      <c r="F18" s="32"/>
      <c r="G18" s="175"/>
      <c r="H18" s="31"/>
      <c r="I18" s="175"/>
      <c r="J18" s="32"/>
    </row>
    <row r="19" spans="1:10" ht="20.25" customHeight="1" x14ac:dyDescent="0.2">
      <c r="A19" s="318" t="s">
        <v>73</v>
      </c>
      <c r="B19" s="341"/>
      <c r="C19" s="175"/>
      <c r="D19" s="173"/>
      <c r="E19" s="175"/>
      <c r="F19" s="32"/>
      <c r="G19" s="175"/>
      <c r="H19" s="31"/>
      <c r="I19" s="175"/>
      <c r="J19" s="32"/>
    </row>
    <row r="20" spans="1:10" ht="20.25" customHeight="1" x14ac:dyDescent="0.2">
      <c r="A20" s="312" t="s">
        <v>289</v>
      </c>
      <c r="B20" s="342">
        <v>0.49</v>
      </c>
      <c r="C20" s="89">
        <f>ROUND(((C12+C13+C14+C16)*$B$20),0)</f>
        <v>0</v>
      </c>
      <c r="D20" s="90"/>
      <c r="E20" s="89">
        <f>ROUND(((E12+E13+E14+E16)*$B$20),0)</f>
        <v>0</v>
      </c>
      <c r="F20" s="32"/>
      <c r="G20" s="48"/>
      <c r="H20" s="31"/>
      <c r="I20" s="89">
        <f>ROUND(((I12+I13+I14+I16)*$B$20),0)</f>
        <v>0</v>
      </c>
      <c r="J20" s="32"/>
    </row>
    <row r="21" spans="1:10" ht="20.25" customHeight="1" x14ac:dyDescent="0.2">
      <c r="A21" s="317" t="s">
        <v>290</v>
      </c>
      <c r="B21" s="343">
        <v>8.2000000000000003E-2</v>
      </c>
      <c r="C21" s="89">
        <f>ROUND(((C18+C17)*$B$21),0)</f>
        <v>0</v>
      </c>
      <c r="D21" s="90"/>
      <c r="E21" s="89">
        <f>ROUND(((E18+E17)*$B$21),0)</f>
        <v>0</v>
      </c>
      <c r="F21" s="91"/>
      <c r="G21" s="48"/>
      <c r="H21" s="31"/>
      <c r="I21" s="89">
        <f>ROUND(((I18+I17)*$B$21),0)</f>
        <v>0</v>
      </c>
      <c r="J21" s="91"/>
    </row>
    <row r="22" spans="1:10" ht="20.25" customHeight="1" x14ac:dyDescent="0.2">
      <c r="A22" s="344" t="s">
        <v>256</v>
      </c>
      <c r="B22" s="310"/>
      <c r="C22" s="175"/>
      <c r="D22" s="173"/>
      <c r="E22" s="175"/>
      <c r="F22" s="32"/>
      <c r="G22" s="175"/>
      <c r="H22" s="31"/>
      <c r="I22" s="175"/>
      <c r="J22" s="32"/>
    </row>
    <row r="23" spans="1:10" ht="20.25" customHeight="1" x14ac:dyDescent="0.2">
      <c r="A23" s="344" t="s">
        <v>257</v>
      </c>
      <c r="B23" s="341"/>
      <c r="C23" s="175"/>
      <c r="D23" s="173"/>
      <c r="E23" s="175"/>
      <c r="F23" s="32"/>
      <c r="G23" s="175"/>
      <c r="H23" s="31"/>
      <c r="I23" s="175"/>
      <c r="J23" s="32"/>
    </row>
    <row r="24" spans="1:10" ht="20.25" customHeight="1" x14ac:dyDescent="0.2">
      <c r="A24" s="125" t="s">
        <v>64</v>
      </c>
      <c r="B24" s="341"/>
      <c r="C24" s="155">
        <f>SUM(C12:C23)</f>
        <v>0</v>
      </c>
      <c r="D24" s="126"/>
      <c r="E24" s="155">
        <f>SUM(E12:E23)</f>
        <v>0</v>
      </c>
      <c r="F24" s="127"/>
      <c r="G24" s="155">
        <f>SUM(G12:G23)</f>
        <v>0</v>
      </c>
      <c r="H24" s="128"/>
      <c r="I24" s="155">
        <f>SUM(I12:I23)</f>
        <v>0</v>
      </c>
      <c r="J24" s="127"/>
    </row>
    <row r="25" spans="1:10" ht="20.25" customHeight="1" x14ac:dyDescent="0.2">
      <c r="A25" s="318" t="s">
        <v>258</v>
      </c>
      <c r="B25" s="341"/>
      <c r="C25" s="175"/>
      <c r="D25" s="173"/>
      <c r="E25" s="175"/>
      <c r="F25" s="32"/>
      <c r="G25" s="175"/>
      <c r="H25" s="31"/>
      <c r="I25" s="175"/>
      <c r="J25" s="32"/>
    </row>
    <row r="26" spans="1:10" ht="20.25" customHeight="1" x14ac:dyDescent="0.2">
      <c r="A26" s="318" t="s">
        <v>259</v>
      </c>
      <c r="B26" s="341"/>
      <c r="C26" s="175"/>
      <c r="D26" s="173"/>
      <c r="E26" s="175"/>
      <c r="F26" s="32"/>
      <c r="G26" s="175"/>
      <c r="H26" s="31"/>
      <c r="I26" s="175"/>
      <c r="J26" s="32"/>
    </row>
    <row r="27" spans="1:10" ht="42" customHeight="1" x14ac:dyDescent="0.2">
      <c r="A27" s="403" t="s">
        <v>165</v>
      </c>
      <c r="B27" s="404"/>
      <c r="C27" s="172"/>
      <c r="D27" s="173"/>
      <c r="E27" s="172"/>
      <c r="F27" s="42"/>
      <c r="G27" s="172"/>
      <c r="H27" s="40"/>
      <c r="I27" s="172"/>
      <c r="J27" s="42"/>
    </row>
    <row r="28" spans="1:10" ht="34.5" customHeight="1" x14ac:dyDescent="0.2">
      <c r="A28" s="403" t="s">
        <v>166</v>
      </c>
      <c r="B28" s="404"/>
      <c r="C28" s="175"/>
      <c r="D28" s="195"/>
      <c r="E28" s="175"/>
      <c r="F28" s="32"/>
      <c r="G28" s="175"/>
      <c r="H28" s="31"/>
      <c r="I28" s="175"/>
      <c r="J28" s="32"/>
    </row>
    <row r="29" spans="1:10" ht="30" customHeight="1" x14ac:dyDescent="0.2">
      <c r="A29" s="405" t="s">
        <v>168</v>
      </c>
      <c r="B29" s="406"/>
      <c r="C29" s="228"/>
      <c r="D29" s="90"/>
      <c r="E29" s="228"/>
      <c r="F29" s="328"/>
      <c r="G29" s="228"/>
      <c r="H29" s="329"/>
      <c r="I29" s="228"/>
      <c r="J29" s="328"/>
    </row>
    <row r="30" spans="1:10" ht="20.25" customHeight="1" x14ac:dyDescent="0.2">
      <c r="A30" s="407" t="s">
        <v>260</v>
      </c>
      <c r="B30" s="408"/>
      <c r="C30" s="71">
        <f>Subcontracts!C20</f>
        <v>0</v>
      </c>
      <c r="D30" s="195"/>
      <c r="E30" s="175"/>
      <c r="F30" s="32"/>
      <c r="G30" s="175"/>
      <c r="H30" s="31"/>
      <c r="I30" s="175"/>
      <c r="J30" s="32"/>
    </row>
    <row r="31" spans="1:10" ht="14.25" x14ac:dyDescent="0.2">
      <c r="A31" s="316" t="s">
        <v>261</v>
      </c>
      <c r="B31" s="345"/>
      <c r="C31" s="156">
        <f>Subcontracts!C21</f>
        <v>0</v>
      </c>
      <c r="D31" s="173"/>
      <c r="E31" s="174"/>
      <c r="F31" s="43"/>
      <c r="G31" s="174"/>
      <c r="H31" s="41"/>
      <c r="I31" s="174"/>
      <c r="J31" s="43"/>
    </row>
    <row r="32" spans="1:10" x14ac:dyDescent="0.2">
      <c r="A32" s="340" t="s">
        <v>262</v>
      </c>
      <c r="B32" s="341"/>
      <c r="C32" s="175"/>
      <c r="D32" s="173"/>
      <c r="E32" s="175"/>
      <c r="F32" s="32"/>
      <c r="G32" s="175"/>
      <c r="H32" s="31"/>
      <c r="I32" s="175"/>
      <c r="J32" s="32"/>
    </row>
    <row r="33" spans="1:10" ht="20.25" customHeight="1" x14ac:dyDescent="0.2">
      <c r="A33" s="318" t="s">
        <v>154</v>
      </c>
      <c r="B33" s="341"/>
      <c r="C33" s="175"/>
      <c r="D33" s="173"/>
      <c r="E33" s="175"/>
      <c r="F33" s="32"/>
      <c r="G33" s="175"/>
      <c r="H33" s="31"/>
      <c r="I33" s="175"/>
      <c r="J33" s="32"/>
    </row>
    <row r="34" spans="1:10" ht="20.25" customHeight="1" x14ac:dyDescent="0.3">
      <c r="A34" s="346" t="s">
        <v>263</v>
      </c>
      <c r="B34" s="341"/>
      <c r="C34" s="175"/>
      <c r="D34" s="173"/>
      <c r="E34" s="175"/>
      <c r="F34" s="32"/>
      <c r="G34" s="175"/>
      <c r="H34" s="31"/>
      <c r="I34" s="175"/>
      <c r="J34" s="32"/>
    </row>
    <row r="35" spans="1:10" ht="41.25" customHeight="1" x14ac:dyDescent="0.2">
      <c r="A35" s="401" t="s">
        <v>101</v>
      </c>
      <c r="B35" s="402"/>
      <c r="C35" s="175"/>
      <c r="D35" s="173"/>
      <c r="E35" s="175"/>
      <c r="F35" s="32"/>
      <c r="G35" s="175"/>
      <c r="H35" s="31"/>
      <c r="I35" s="175"/>
      <c r="J35" s="32"/>
    </row>
    <row r="36" spans="1:10" ht="20.25" customHeight="1" x14ac:dyDescent="0.2">
      <c r="A36" s="318" t="s">
        <v>57</v>
      </c>
      <c r="B36" s="347"/>
      <c r="C36" s="175"/>
      <c r="D36" s="173"/>
      <c r="E36" s="175"/>
      <c r="F36" s="32"/>
      <c r="G36" s="175"/>
      <c r="H36" s="31"/>
      <c r="I36" s="175"/>
      <c r="J36" s="32"/>
    </row>
    <row r="37" spans="1:10" ht="20.25" customHeight="1" x14ac:dyDescent="0.2">
      <c r="A37" s="125" t="s">
        <v>63</v>
      </c>
      <c r="B37" s="347"/>
      <c r="C37" s="155">
        <f>SUM(C24:C36)</f>
        <v>0</v>
      </c>
      <c r="D37" s="90"/>
      <c r="E37" s="155">
        <f>SUM(E24:E36)</f>
        <v>0</v>
      </c>
      <c r="F37" s="130"/>
      <c r="G37" s="155">
        <f>SUM(G24:G36)</f>
        <v>0</v>
      </c>
      <c r="H37" s="128"/>
      <c r="I37" s="155">
        <f>SUM(I24:I36)</f>
        <v>0</v>
      </c>
      <c r="J37" s="37"/>
    </row>
    <row r="38" spans="1:10" ht="20.25" customHeight="1" x14ac:dyDescent="0.2">
      <c r="A38" s="315" t="s">
        <v>264</v>
      </c>
      <c r="B38" s="347"/>
      <c r="C38" s="221">
        <f>C24</f>
        <v>0</v>
      </c>
      <c r="D38" s="173"/>
      <c r="E38" s="175">
        <f>E37-E36-E34-E33-E31</f>
        <v>0</v>
      </c>
      <c r="F38" s="59"/>
      <c r="G38" s="175"/>
      <c r="H38" s="60"/>
      <c r="I38" s="176">
        <f>I37-I34-I36-I31-I35</f>
        <v>0</v>
      </c>
      <c r="J38" s="59"/>
    </row>
    <row r="39" spans="1:10" ht="20.25" customHeight="1" x14ac:dyDescent="0.2">
      <c r="A39" s="314" t="s">
        <v>265</v>
      </c>
      <c r="B39" s="350">
        <v>0.25</v>
      </c>
      <c r="C39" s="157">
        <f>ROUND((C$38*$B$39),0)</f>
        <v>0</v>
      </c>
      <c r="D39" s="54"/>
      <c r="E39" s="49">
        <f>ROUND((0.46*(C37-C36-C34-C33-C31+E38)),0)-C39</f>
        <v>0</v>
      </c>
      <c r="F39" s="32"/>
      <c r="G39" s="49"/>
      <c r="H39" s="31"/>
      <c r="I39" s="49"/>
      <c r="J39" s="32"/>
    </row>
    <row r="40" spans="1:10" ht="30.75" customHeight="1" x14ac:dyDescent="0.2">
      <c r="A40" s="313" t="s">
        <v>266</v>
      </c>
      <c r="B40" s="350">
        <v>0</v>
      </c>
      <c r="C40" s="49"/>
      <c r="D40" s="54"/>
      <c r="E40" s="49"/>
      <c r="F40" s="32"/>
      <c r="G40" s="49"/>
      <c r="H40" s="31"/>
      <c r="I40" s="157">
        <f>ROUND((I$38*$B$40),0)</f>
        <v>0</v>
      </c>
      <c r="J40" s="32"/>
    </row>
    <row r="41" spans="1:10" x14ac:dyDescent="0.2">
      <c r="A41" s="351"/>
      <c r="B41" s="351"/>
      <c r="C41" s="177"/>
      <c r="D41" s="177"/>
      <c r="E41" s="177"/>
      <c r="F41" s="97"/>
      <c r="G41" s="177"/>
      <c r="I41" s="177"/>
      <c r="J41" s="97"/>
    </row>
    <row r="42" spans="1:10" ht="15.75" customHeight="1" x14ac:dyDescent="0.2">
      <c r="A42" s="351"/>
      <c r="B42" s="351"/>
      <c r="C42" s="36"/>
      <c r="D42" s="36"/>
      <c r="E42" s="36"/>
      <c r="F42" s="37"/>
      <c r="G42" s="36"/>
      <c r="H42" s="38"/>
      <c r="I42" s="36"/>
      <c r="J42" s="37"/>
    </row>
    <row r="43" spans="1:10" s="160" customFormat="1" ht="20.25" customHeight="1" x14ac:dyDescent="0.25">
      <c r="A43" s="178" t="s">
        <v>3</v>
      </c>
      <c r="B43" s="179"/>
      <c r="C43" s="139">
        <f>SUM(C37+C39)</f>
        <v>0</v>
      </c>
      <c r="D43" s="140"/>
      <c r="E43" s="139">
        <f>SUM(E37+E39)</f>
        <v>0</v>
      </c>
      <c r="F43" s="141"/>
      <c r="G43" s="139">
        <f>SUM(G37+G39)</f>
        <v>0</v>
      </c>
      <c r="H43" s="142"/>
      <c r="I43" s="139">
        <f>SUM(I37+I40)</f>
        <v>0</v>
      </c>
      <c r="J43" s="141"/>
    </row>
    <row r="44" spans="1:10" s="160" customFormat="1" ht="20.25" customHeight="1" x14ac:dyDescent="0.2">
      <c r="C44" s="180"/>
      <c r="D44" s="180"/>
      <c r="E44" s="181"/>
      <c r="F44" s="182"/>
      <c r="G44" s="180"/>
      <c r="H44" s="183"/>
      <c r="I44" s="181"/>
      <c r="J44" s="182"/>
    </row>
    <row r="45" spans="1:10" s="319" customFormat="1" x14ac:dyDescent="0.2">
      <c r="A45" s="319" t="s">
        <v>284</v>
      </c>
      <c r="E45" s="333"/>
      <c r="F45" s="311"/>
      <c r="I45" s="333"/>
      <c r="J45" s="311"/>
    </row>
    <row r="46" spans="1:10" s="319" customFormat="1" ht="12.75" customHeight="1" x14ac:dyDescent="0.2">
      <c r="A46" s="396" t="s">
        <v>285</v>
      </c>
      <c r="B46" s="396"/>
      <c r="C46" s="396"/>
      <c r="D46" s="396"/>
      <c r="E46" s="396"/>
      <c r="F46" s="311"/>
      <c r="I46" s="333"/>
      <c r="J46" s="311"/>
    </row>
    <row r="47" spans="1:10" s="319" customFormat="1" x14ac:dyDescent="0.2">
      <c r="A47" s="319" t="s">
        <v>286</v>
      </c>
      <c r="E47" s="333"/>
      <c r="F47" s="311"/>
      <c r="I47" s="333"/>
      <c r="J47" s="311"/>
    </row>
    <row r="48" spans="1:10" s="319" customFormat="1" x14ac:dyDescent="0.2">
      <c r="A48" s="319" t="s">
        <v>287</v>
      </c>
      <c r="E48" s="333"/>
      <c r="F48" s="311"/>
      <c r="I48" s="333"/>
      <c r="J48" s="311"/>
    </row>
    <row r="49" spans="1:10" s="319" customFormat="1" x14ac:dyDescent="0.2">
      <c r="A49" s="319" t="s">
        <v>288</v>
      </c>
      <c r="E49" s="333"/>
      <c r="F49" s="311"/>
      <c r="I49" s="333"/>
      <c r="J49" s="311"/>
    </row>
    <row r="50" spans="1:10" s="319" customFormat="1" ht="12.75" customHeight="1" x14ac:dyDescent="0.2">
      <c r="A50" s="319" t="s">
        <v>243</v>
      </c>
      <c r="E50" s="333"/>
      <c r="F50" s="322"/>
      <c r="G50" s="321"/>
      <c r="H50" s="321"/>
      <c r="I50" s="333"/>
      <c r="J50" s="322"/>
    </row>
    <row r="51" spans="1:10" s="319" customFormat="1" ht="12.75" customHeight="1" x14ac:dyDescent="0.2">
      <c r="A51" s="319" t="s">
        <v>244</v>
      </c>
      <c r="E51" s="333"/>
      <c r="F51" s="322"/>
      <c r="G51" s="321"/>
      <c r="H51" s="321"/>
      <c r="I51" s="333"/>
      <c r="J51" s="322"/>
    </row>
    <row r="52" spans="1:10" s="319" customFormat="1" x14ac:dyDescent="0.2">
      <c r="A52" s="319" t="s">
        <v>251</v>
      </c>
      <c r="E52" s="333"/>
      <c r="F52" s="322"/>
      <c r="G52" s="321"/>
      <c r="H52" s="321"/>
      <c r="I52" s="333"/>
      <c r="J52" s="322"/>
    </row>
    <row r="53" spans="1:10" s="319" customFormat="1" x14ac:dyDescent="0.2">
      <c r="A53" s="319" t="s">
        <v>245</v>
      </c>
      <c r="E53" s="333"/>
      <c r="F53" s="322"/>
      <c r="G53" s="321"/>
      <c r="H53" s="321"/>
      <c r="I53" s="333"/>
      <c r="J53" s="322"/>
    </row>
    <row r="54" spans="1:10" s="319" customFormat="1" x14ac:dyDescent="0.2">
      <c r="A54" s="319" t="s">
        <v>172</v>
      </c>
      <c r="E54" s="333"/>
      <c r="F54" s="322"/>
      <c r="G54" s="321"/>
      <c r="H54" s="321"/>
      <c r="I54" s="333"/>
      <c r="J54" s="322"/>
    </row>
    <row r="55" spans="1:10" s="319" customFormat="1" x14ac:dyDescent="0.2">
      <c r="A55" s="319" t="s">
        <v>246</v>
      </c>
      <c r="E55" s="333"/>
      <c r="F55" s="322"/>
      <c r="G55" s="321"/>
      <c r="H55" s="321"/>
      <c r="I55" s="333"/>
      <c r="J55" s="322"/>
    </row>
    <row r="56" spans="1:10" s="319" customFormat="1" x14ac:dyDescent="0.2">
      <c r="A56" s="319" t="s">
        <v>215</v>
      </c>
      <c r="E56" s="333"/>
      <c r="F56" s="322"/>
      <c r="G56" s="321"/>
      <c r="H56" s="321"/>
      <c r="I56" s="333"/>
      <c r="J56" s="322"/>
    </row>
    <row r="57" spans="1:10" s="319" customFormat="1" x14ac:dyDescent="0.2">
      <c r="A57" s="319" t="s">
        <v>267</v>
      </c>
      <c r="E57" s="231"/>
      <c r="F57" s="334"/>
      <c r="G57" s="335"/>
      <c r="H57" s="335"/>
      <c r="I57" s="231"/>
      <c r="J57" s="334"/>
    </row>
    <row r="58" spans="1:10" s="319" customFormat="1" x14ac:dyDescent="0.2">
      <c r="A58" s="319" t="s">
        <v>247</v>
      </c>
      <c r="E58" s="231"/>
      <c r="F58" s="334"/>
      <c r="G58" s="335"/>
      <c r="H58" s="335"/>
      <c r="I58" s="231"/>
      <c r="J58" s="334"/>
    </row>
    <row r="59" spans="1:10" s="319" customFormat="1" x14ac:dyDescent="0.2">
      <c r="A59" s="319" t="s">
        <v>268</v>
      </c>
      <c r="E59" s="231"/>
      <c r="F59" s="334"/>
      <c r="G59" s="335"/>
      <c r="H59" s="335"/>
      <c r="I59" s="231"/>
      <c r="J59" s="334"/>
    </row>
    <row r="60" spans="1:10" s="319" customFormat="1" x14ac:dyDescent="0.2">
      <c r="A60" s="319" t="s">
        <v>248</v>
      </c>
      <c r="E60" s="231"/>
      <c r="F60" s="334"/>
      <c r="G60" s="335"/>
      <c r="H60" s="335"/>
      <c r="I60" s="231"/>
      <c r="J60" s="334"/>
    </row>
    <row r="61" spans="1:10" s="319" customFormat="1" x14ac:dyDescent="0.2">
      <c r="A61" s="321" t="s">
        <v>269</v>
      </c>
      <c r="B61" s="321"/>
      <c r="C61" s="321"/>
      <c r="D61" s="321"/>
      <c r="E61" s="323"/>
      <c r="F61" s="322"/>
      <c r="G61" s="321"/>
      <c r="H61" s="321"/>
      <c r="I61" s="323"/>
      <c r="J61" s="322"/>
    </row>
    <row r="62" spans="1:10" s="319" customFormat="1" x14ac:dyDescent="0.2">
      <c r="A62" s="321" t="s">
        <v>270</v>
      </c>
      <c r="B62" s="321"/>
      <c r="C62" s="321"/>
      <c r="D62" s="321"/>
      <c r="E62" s="323"/>
      <c r="F62" s="322"/>
      <c r="G62" s="321"/>
      <c r="H62" s="321"/>
      <c r="I62" s="323"/>
      <c r="J62" s="322"/>
    </row>
    <row r="63" spans="1:10" s="319" customFormat="1" x14ac:dyDescent="0.2">
      <c r="A63" s="321" t="s">
        <v>271</v>
      </c>
      <c r="B63" s="321"/>
      <c r="C63" s="321"/>
      <c r="D63" s="321"/>
      <c r="E63" s="323"/>
      <c r="F63" s="322"/>
      <c r="G63" s="321"/>
      <c r="H63" s="321"/>
      <c r="I63" s="323"/>
      <c r="J63" s="322"/>
    </row>
    <row r="64" spans="1:10" s="319" customFormat="1" x14ac:dyDescent="0.2">
      <c r="A64" s="321" t="s">
        <v>228</v>
      </c>
      <c r="B64" s="321"/>
      <c r="C64" s="321"/>
      <c r="D64" s="321"/>
      <c r="E64" s="323"/>
      <c r="F64" s="322"/>
      <c r="G64" s="321"/>
      <c r="H64" s="321"/>
      <c r="I64" s="323"/>
      <c r="J64" s="322"/>
    </row>
    <row r="65" spans="1:10" s="320" customFormat="1" x14ac:dyDescent="0.2">
      <c r="A65" s="321" t="s">
        <v>249</v>
      </c>
      <c r="B65" s="321"/>
      <c r="C65" s="321"/>
      <c r="D65" s="321"/>
      <c r="E65" s="323"/>
      <c r="F65" s="322"/>
      <c r="G65" s="321"/>
      <c r="H65" s="321"/>
      <c r="I65" s="323"/>
      <c r="J65" s="322"/>
    </row>
    <row r="66" spans="1:10" s="337" customFormat="1" x14ac:dyDescent="0.2">
      <c r="A66" s="349" t="s">
        <v>272</v>
      </c>
      <c r="B66" s="336"/>
      <c r="C66" s="336"/>
      <c r="D66" s="336"/>
      <c r="E66" s="336"/>
      <c r="F66" s="336"/>
      <c r="G66" s="336"/>
      <c r="H66" s="336"/>
      <c r="I66" s="323"/>
      <c r="J66" s="322"/>
    </row>
    <row r="67" spans="1:10" s="337" customFormat="1" x14ac:dyDescent="0.2">
      <c r="A67" s="319" t="s">
        <v>250</v>
      </c>
      <c r="B67" s="321"/>
      <c r="C67" s="321"/>
      <c r="D67" s="321"/>
      <c r="E67" s="323"/>
      <c r="F67" s="322"/>
      <c r="G67" s="321"/>
      <c r="H67" s="321"/>
      <c r="I67" s="323"/>
      <c r="J67" s="322"/>
    </row>
    <row r="68" spans="1:10" s="337" customFormat="1" x14ac:dyDescent="0.2">
      <c r="A68" s="319"/>
      <c r="B68" s="321"/>
      <c r="C68" s="321"/>
      <c r="D68" s="321"/>
      <c r="E68" s="323"/>
      <c r="F68" s="322"/>
      <c r="G68" s="321"/>
      <c r="H68" s="321"/>
      <c r="I68" s="323"/>
      <c r="J68" s="322"/>
    </row>
    <row r="69" spans="1:10" s="337" customFormat="1" x14ac:dyDescent="0.2">
      <c r="A69" s="319" t="s">
        <v>155</v>
      </c>
      <c r="B69" s="321"/>
      <c r="C69" s="321"/>
      <c r="D69" s="321"/>
      <c r="E69" s="323"/>
      <c r="F69" s="322"/>
      <c r="G69" s="321"/>
      <c r="H69" s="321"/>
      <c r="I69" s="323"/>
      <c r="J69" s="322"/>
    </row>
    <row r="70" spans="1:10" s="337" customFormat="1" x14ac:dyDescent="0.2">
      <c r="A70" s="319"/>
      <c r="B70" s="321"/>
      <c r="C70" s="321"/>
      <c r="D70" s="321"/>
      <c r="E70" s="323"/>
      <c r="F70" s="322"/>
      <c r="G70" s="321"/>
      <c r="H70" s="321"/>
      <c r="I70" s="323"/>
      <c r="J70" s="322"/>
    </row>
    <row r="71" spans="1:10" s="337" customFormat="1" x14ac:dyDescent="0.2">
      <c r="A71" s="319" t="s">
        <v>74</v>
      </c>
      <c r="B71" s="321"/>
      <c r="C71" s="321"/>
      <c r="D71" s="321"/>
      <c r="E71" s="323"/>
      <c r="F71" s="322"/>
      <c r="G71" s="321"/>
      <c r="H71" s="321"/>
      <c r="I71" s="323"/>
      <c r="J71" s="322"/>
    </row>
    <row r="72" spans="1:10" s="337" customFormat="1" x14ac:dyDescent="0.2">
      <c r="E72" s="338"/>
      <c r="F72" s="339"/>
      <c r="I72" s="338"/>
      <c r="J72" s="339"/>
    </row>
    <row r="73" spans="1:10" s="337" customFormat="1" x14ac:dyDescent="0.2">
      <c r="E73" s="338"/>
      <c r="F73" s="339"/>
      <c r="I73" s="338"/>
      <c r="J73" s="339"/>
    </row>
    <row r="74" spans="1:10" s="16" customFormat="1" x14ac:dyDescent="0.2">
      <c r="B74" s="94"/>
      <c r="C74" s="94"/>
      <c r="D74" s="94"/>
      <c r="E74" s="180"/>
      <c r="F74" s="184"/>
      <c r="I74" s="180"/>
      <c r="J74" s="184"/>
    </row>
    <row r="75" spans="1:10" s="16" customFormat="1" x14ac:dyDescent="0.2">
      <c r="E75" s="185"/>
      <c r="F75" s="186"/>
      <c r="I75" s="185"/>
      <c r="J75" s="186"/>
    </row>
    <row r="76" spans="1:10" s="16" customFormat="1" x14ac:dyDescent="0.2">
      <c r="E76" s="185"/>
      <c r="F76" s="186"/>
      <c r="I76" s="185"/>
      <c r="J76" s="186"/>
    </row>
    <row r="77" spans="1:10" s="16" customFormat="1" x14ac:dyDescent="0.2">
      <c r="E77" s="185"/>
      <c r="F77" s="186"/>
      <c r="I77" s="185"/>
      <c r="J77" s="186"/>
    </row>
    <row r="78" spans="1:10" s="16" customFormat="1" x14ac:dyDescent="0.2">
      <c r="E78" s="185"/>
      <c r="F78" s="186"/>
      <c r="I78" s="185"/>
      <c r="J78" s="186"/>
    </row>
    <row r="79" spans="1:10" x14ac:dyDescent="0.2">
      <c r="E79" s="187"/>
      <c r="F79" s="188"/>
      <c r="G79" s="8"/>
      <c r="I79" s="187"/>
      <c r="J79" s="188"/>
    </row>
    <row r="80" spans="1:10" x14ac:dyDescent="0.2">
      <c r="E80" s="189"/>
      <c r="F80" s="97"/>
      <c r="G80" s="8"/>
      <c r="I80" s="189"/>
      <c r="J80" s="97"/>
    </row>
    <row r="81" spans="5:10" x14ac:dyDescent="0.2">
      <c r="E81" s="189"/>
      <c r="F81" s="97"/>
      <c r="G81" s="8"/>
      <c r="I81" s="189"/>
      <c r="J81" s="97"/>
    </row>
    <row r="82" spans="5:10" x14ac:dyDescent="0.2">
      <c r="E82" s="189"/>
      <c r="F82" s="97"/>
      <c r="G82" s="8"/>
      <c r="I82" s="189"/>
      <c r="J82" s="97"/>
    </row>
    <row r="83" spans="5:10" x14ac:dyDescent="0.2">
      <c r="E83" s="189"/>
      <c r="F83" s="97"/>
      <c r="G83" s="8"/>
      <c r="I83" s="189"/>
      <c r="J83" s="97"/>
    </row>
    <row r="84" spans="5:10" x14ac:dyDescent="0.2">
      <c r="E84" s="189"/>
      <c r="F84" s="97"/>
      <c r="G84" s="8"/>
      <c r="I84" s="189"/>
      <c r="J84" s="97"/>
    </row>
    <row r="85" spans="5:10" x14ac:dyDescent="0.2">
      <c r="E85" s="189"/>
      <c r="F85" s="97"/>
      <c r="G85" s="8"/>
      <c r="I85" s="189"/>
      <c r="J85" s="97"/>
    </row>
    <row r="86" spans="5:10" x14ac:dyDescent="0.2">
      <c r="E86" s="189"/>
      <c r="F86" s="97"/>
      <c r="G86" s="8"/>
      <c r="I86" s="189"/>
      <c r="J86" s="97"/>
    </row>
    <row r="87" spans="5:10" x14ac:dyDescent="0.2">
      <c r="F87" s="189"/>
      <c r="J87" s="189"/>
    </row>
    <row r="88" spans="5:10" x14ac:dyDescent="0.2">
      <c r="F88" s="189"/>
      <c r="J88" s="189"/>
    </row>
    <row r="89" spans="5:10" x14ac:dyDescent="0.2">
      <c r="F89" s="189"/>
      <c r="J89" s="189"/>
    </row>
    <row r="90" spans="5:10" x14ac:dyDescent="0.2">
      <c r="F90" s="189"/>
      <c r="J90" s="189"/>
    </row>
    <row r="91" spans="5:10" x14ac:dyDescent="0.2">
      <c r="F91" s="189"/>
      <c r="J91" s="189"/>
    </row>
    <row r="92" spans="5:10" x14ac:dyDescent="0.2">
      <c r="F92" s="189"/>
      <c r="J92" s="189"/>
    </row>
    <row r="93" spans="5:10" x14ac:dyDescent="0.2">
      <c r="F93" s="189"/>
      <c r="J93" s="189"/>
    </row>
    <row r="94" spans="5:10" x14ac:dyDescent="0.2">
      <c r="F94" s="189"/>
      <c r="J94" s="189"/>
    </row>
    <row r="95" spans="5:10" x14ac:dyDescent="0.2">
      <c r="F95" s="189"/>
      <c r="J95" s="189"/>
    </row>
    <row r="96" spans="5:10" x14ac:dyDescent="0.2">
      <c r="F96" s="189"/>
      <c r="J96" s="189"/>
    </row>
    <row r="97" spans="1:10" x14ac:dyDescent="0.2">
      <c r="F97" s="189"/>
      <c r="J97" s="189"/>
    </row>
    <row r="98" spans="1:10" x14ac:dyDescent="0.2">
      <c r="F98" s="189"/>
      <c r="J98" s="189"/>
    </row>
    <row r="99" spans="1:10" x14ac:dyDescent="0.2">
      <c r="F99" s="189"/>
      <c r="J99" s="189"/>
    </row>
    <row r="100" spans="1:10" x14ac:dyDescent="0.2">
      <c r="F100" s="189"/>
      <c r="J100" s="189"/>
    </row>
    <row r="101" spans="1:10" x14ac:dyDescent="0.2">
      <c r="F101" s="189"/>
      <c r="J101" s="189"/>
    </row>
    <row r="102" spans="1:10" s="97" customFormat="1" x14ac:dyDescent="0.2">
      <c r="A102" s="8"/>
      <c r="B102" s="8"/>
      <c r="C102" s="8"/>
      <c r="D102" s="8"/>
      <c r="E102" s="8"/>
      <c r="F102" s="189"/>
      <c r="H102" s="8"/>
      <c r="I102" s="8"/>
      <c r="J102" s="189"/>
    </row>
    <row r="103" spans="1:10" s="97" customFormat="1" x14ac:dyDescent="0.2">
      <c r="A103" s="8"/>
      <c r="B103" s="8"/>
      <c r="C103" s="8"/>
      <c r="D103" s="8"/>
      <c r="E103" s="8"/>
      <c r="F103" s="189"/>
      <c r="H103" s="8"/>
      <c r="I103" s="8"/>
      <c r="J103" s="189"/>
    </row>
    <row r="104" spans="1:10" s="97" customFormat="1" x14ac:dyDescent="0.2">
      <c r="A104" s="8"/>
      <c r="B104" s="8"/>
      <c r="C104" s="8"/>
      <c r="D104" s="8"/>
      <c r="E104" s="8"/>
      <c r="F104" s="189"/>
      <c r="H104" s="8"/>
      <c r="I104" s="8"/>
      <c r="J104" s="189"/>
    </row>
    <row r="105" spans="1:10" s="97" customFormat="1" x14ac:dyDescent="0.2">
      <c r="A105" s="8"/>
      <c r="B105" s="8"/>
      <c r="C105" s="8"/>
      <c r="D105" s="8"/>
      <c r="E105" s="8"/>
      <c r="F105" s="189"/>
      <c r="H105" s="8"/>
      <c r="I105" s="8"/>
      <c r="J105" s="189"/>
    </row>
    <row r="106" spans="1:10" s="97" customFormat="1" x14ac:dyDescent="0.2">
      <c r="A106" s="8"/>
      <c r="B106" s="8"/>
      <c r="C106" s="8"/>
      <c r="D106" s="8"/>
      <c r="E106" s="8"/>
      <c r="F106" s="189"/>
      <c r="H106" s="8"/>
      <c r="I106" s="8"/>
      <c r="J106" s="189"/>
    </row>
    <row r="107" spans="1:10" s="97" customFormat="1" x14ac:dyDescent="0.2">
      <c r="A107" s="8"/>
      <c r="B107" s="8"/>
      <c r="C107" s="8"/>
      <c r="D107" s="8"/>
      <c r="E107" s="8"/>
      <c r="F107" s="189"/>
      <c r="H107" s="8"/>
      <c r="I107" s="8"/>
      <c r="J107" s="189"/>
    </row>
    <row r="108" spans="1:10" s="97" customFormat="1" x14ac:dyDescent="0.2">
      <c r="A108" s="8"/>
      <c r="B108" s="8"/>
      <c r="C108" s="8"/>
      <c r="D108" s="8"/>
      <c r="E108" s="8"/>
      <c r="F108" s="189"/>
      <c r="H108" s="8"/>
      <c r="I108" s="8"/>
      <c r="J108" s="189"/>
    </row>
    <row r="109" spans="1:10" s="97" customFormat="1" x14ac:dyDescent="0.2">
      <c r="A109" s="8"/>
      <c r="B109" s="8"/>
      <c r="C109" s="8"/>
      <c r="D109" s="8"/>
      <c r="E109" s="8"/>
      <c r="F109" s="189"/>
      <c r="H109" s="8"/>
      <c r="I109" s="8"/>
      <c r="J109" s="189"/>
    </row>
    <row r="110" spans="1:10" s="97" customFormat="1" x14ac:dyDescent="0.2">
      <c r="A110" s="8"/>
      <c r="B110" s="8"/>
      <c r="C110" s="8"/>
      <c r="D110" s="8"/>
      <c r="E110" s="8"/>
      <c r="F110" s="189"/>
      <c r="H110" s="8"/>
      <c r="I110" s="8"/>
      <c r="J110" s="189"/>
    </row>
    <row r="111" spans="1:10" s="97" customFormat="1" x14ac:dyDescent="0.2">
      <c r="A111" s="8"/>
      <c r="B111" s="8"/>
      <c r="C111" s="8"/>
      <c r="D111" s="8"/>
      <c r="E111" s="8"/>
      <c r="F111" s="189"/>
      <c r="H111" s="8"/>
      <c r="I111" s="8"/>
      <c r="J111" s="189"/>
    </row>
    <row r="112" spans="1:10" s="97" customFormat="1" x14ac:dyDescent="0.2">
      <c r="A112" s="8"/>
      <c r="B112" s="8"/>
      <c r="C112" s="8"/>
      <c r="D112" s="8"/>
      <c r="E112" s="8"/>
      <c r="F112" s="189"/>
      <c r="H112" s="8"/>
      <c r="I112" s="8"/>
      <c r="J112" s="189"/>
    </row>
    <row r="113" spans="1:10" s="97" customFormat="1" x14ac:dyDescent="0.2">
      <c r="A113" s="8"/>
      <c r="B113" s="8"/>
      <c r="C113" s="8"/>
      <c r="D113" s="8"/>
      <c r="E113" s="8"/>
      <c r="F113" s="189"/>
      <c r="H113" s="8"/>
      <c r="I113" s="8"/>
      <c r="J113" s="189"/>
    </row>
    <row r="114" spans="1:10" s="97" customFormat="1" x14ac:dyDescent="0.2">
      <c r="A114" s="8"/>
      <c r="B114" s="8"/>
      <c r="C114" s="8"/>
      <c r="D114" s="8"/>
      <c r="E114" s="8"/>
      <c r="F114" s="189"/>
      <c r="H114" s="8"/>
      <c r="I114" s="8"/>
      <c r="J114" s="189"/>
    </row>
    <row r="115" spans="1:10" s="97" customFormat="1" x14ac:dyDescent="0.2">
      <c r="A115" s="8"/>
      <c r="B115" s="8"/>
      <c r="C115" s="8"/>
      <c r="D115" s="8"/>
      <c r="E115" s="8"/>
      <c r="F115" s="189"/>
      <c r="H115" s="8"/>
      <c r="I115" s="8"/>
      <c r="J115" s="189"/>
    </row>
    <row r="116" spans="1:10" s="97" customFormat="1" x14ac:dyDescent="0.2">
      <c r="A116" s="8"/>
      <c r="B116" s="8"/>
      <c r="C116" s="8"/>
      <c r="D116" s="8"/>
      <c r="E116" s="8"/>
      <c r="F116" s="189"/>
      <c r="H116" s="8"/>
      <c r="I116" s="8"/>
      <c r="J116" s="189"/>
    </row>
    <row r="117" spans="1:10" s="97" customFormat="1" x14ac:dyDescent="0.2">
      <c r="A117" s="8"/>
      <c r="B117" s="8"/>
      <c r="C117" s="8"/>
      <c r="D117" s="8"/>
      <c r="E117" s="8"/>
      <c r="F117" s="189"/>
      <c r="H117" s="8"/>
      <c r="I117" s="8"/>
      <c r="J117" s="189"/>
    </row>
    <row r="118" spans="1:10" s="97" customFormat="1" x14ac:dyDescent="0.2">
      <c r="A118" s="8"/>
      <c r="B118" s="8"/>
      <c r="C118" s="8"/>
      <c r="D118" s="8"/>
      <c r="E118" s="8"/>
      <c r="F118" s="189"/>
      <c r="H118" s="8"/>
      <c r="I118" s="8"/>
      <c r="J118" s="189"/>
    </row>
    <row r="119" spans="1:10" s="97" customFormat="1" x14ac:dyDescent="0.2">
      <c r="A119" s="8"/>
      <c r="B119" s="8"/>
      <c r="C119" s="8"/>
      <c r="D119" s="8"/>
      <c r="E119" s="8"/>
      <c r="F119" s="189"/>
      <c r="H119" s="8"/>
      <c r="I119" s="8"/>
      <c r="J119" s="189"/>
    </row>
    <row r="120" spans="1:10" s="97" customFormat="1" x14ac:dyDescent="0.2">
      <c r="A120" s="8"/>
      <c r="B120" s="8"/>
      <c r="C120" s="8"/>
      <c r="D120" s="8"/>
      <c r="E120" s="8"/>
      <c r="F120" s="189"/>
      <c r="H120" s="8"/>
      <c r="I120" s="8"/>
      <c r="J120" s="189"/>
    </row>
    <row r="121" spans="1:10" s="97" customFormat="1" x14ac:dyDescent="0.2">
      <c r="A121" s="8"/>
      <c r="B121" s="8"/>
      <c r="C121" s="8"/>
      <c r="D121" s="8"/>
      <c r="E121" s="8"/>
      <c r="F121" s="189"/>
      <c r="H121" s="8"/>
      <c r="I121" s="8"/>
      <c r="J121" s="189"/>
    </row>
    <row r="122" spans="1:10" s="97" customFormat="1" x14ac:dyDescent="0.2">
      <c r="A122" s="8"/>
      <c r="B122" s="8"/>
      <c r="C122" s="8"/>
      <c r="D122" s="8"/>
      <c r="E122" s="8"/>
      <c r="F122" s="189"/>
      <c r="H122" s="8"/>
      <c r="I122" s="8"/>
      <c r="J122" s="189"/>
    </row>
    <row r="123" spans="1:10" s="97" customFormat="1" x14ac:dyDescent="0.2">
      <c r="A123" s="8"/>
      <c r="B123" s="8"/>
      <c r="C123" s="8"/>
      <c r="D123" s="8"/>
      <c r="E123" s="8"/>
      <c r="F123" s="189"/>
      <c r="H123" s="8"/>
      <c r="I123" s="8"/>
      <c r="J123" s="189"/>
    </row>
    <row r="124" spans="1:10" s="97" customFormat="1" x14ac:dyDescent="0.2">
      <c r="A124" s="8"/>
      <c r="B124" s="8"/>
      <c r="C124" s="8"/>
      <c r="D124" s="8"/>
      <c r="E124" s="8"/>
      <c r="F124" s="189"/>
      <c r="H124" s="8"/>
      <c r="I124" s="8"/>
      <c r="J124" s="189"/>
    </row>
    <row r="125" spans="1:10" s="97" customFormat="1" x14ac:dyDescent="0.2">
      <c r="A125" s="8"/>
      <c r="B125" s="8"/>
      <c r="C125" s="8"/>
      <c r="D125" s="8"/>
      <c r="E125" s="8"/>
      <c r="F125" s="189"/>
      <c r="H125" s="8"/>
      <c r="I125" s="8"/>
      <c r="J125" s="189"/>
    </row>
    <row r="126" spans="1:10" s="97" customFormat="1" x14ac:dyDescent="0.2">
      <c r="A126" s="8"/>
      <c r="B126" s="8"/>
      <c r="C126" s="8"/>
      <c r="D126" s="8"/>
      <c r="E126" s="8"/>
      <c r="F126" s="189"/>
      <c r="H126" s="8"/>
      <c r="I126" s="8"/>
      <c r="J126" s="189"/>
    </row>
    <row r="127" spans="1:10" s="97" customFormat="1" x14ac:dyDescent="0.2">
      <c r="A127" s="8"/>
      <c r="B127" s="8"/>
      <c r="C127" s="8"/>
      <c r="D127" s="8"/>
      <c r="E127" s="8"/>
      <c r="F127" s="189"/>
      <c r="H127" s="8"/>
      <c r="I127" s="8"/>
      <c r="J127" s="189"/>
    </row>
    <row r="128" spans="1:10" s="97" customFormat="1" x14ac:dyDescent="0.2">
      <c r="A128" s="8"/>
      <c r="B128" s="8"/>
      <c r="C128" s="8"/>
      <c r="D128" s="8"/>
      <c r="E128" s="8"/>
      <c r="F128" s="189"/>
      <c r="H128" s="8"/>
      <c r="I128" s="8"/>
      <c r="J128" s="189"/>
    </row>
    <row r="129" spans="1:10" s="97" customFormat="1" x14ac:dyDescent="0.2">
      <c r="A129" s="8"/>
      <c r="B129" s="8"/>
      <c r="C129" s="8"/>
      <c r="D129" s="8"/>
      <c r="E129" s="8"/>
      <c r="F129" s="189"/>
      <c r="H129" s="8"/>
      <c r="I129" s="8"/>
      <c r="J129" s="189"/>
    </row>
    <row r="130" spans="1:10" s="97" customFormat="1" x14ac:dyDescent="0.2">
      <c r="A130" s="8"/>
      <c r="B130" s="8"/>
      <c r="C130" s="8"/>
      <c r="D130" s="8"/>
      <c r="E130" s="8"/>
      <c r="F130" s="189"/>
      <c r="H130" s="8"/>
      <c r="I130" s="8"/>
      <c r="J130" s="189"/>
    </row>
    <row r="131" spans="1:10" s="97" customFormat="1" x14ac:dyDescent="0.2">
      <c r="A131" s="8"/>
      <c r="B131" s="8"/>
      <c r="C131" s="8"/>
      <c r="D131" s="8"/>
      <c r="E131" s="8"/>
      <c r="F131" s="189"/>
      <c r="H131" s="8"/>
      <c r="I131" s="8"/>
      <c r="J131" s="189"/>
    </row>
    <row r="132" spans="1:10" s="97" customFormat="1" x14ac:dyDescent="0.2">
      <c r="A132" s="8"/>
      <c r="B132" s="8"/>
      <c r="C132" s="8"/>
      <c r="D132" s="8"/>
      <c r="E132" s="8"/>
      <c r="F132" s="189"/>
      <c r="H132" s="8"/>
      <c r="I132" s="8"/>
      <c r="J132" s="189"/>
    </row>
    <row r="133" spans="1:10" s="97" customFormat="1" x14ac:dyDescent="0.2">
      <c r="A133" s="8"/>
      <c r="B133" s="8"/>
      <c r="C133" s="8"/>
      <c r="D133" s="8"/>
      <c r="E133" s="8"/>
      <c r="F133" s="189"/>
      <c r="H133" s="8"/>
      <c r="I133" s="8"/>
      <c r="J133" s="189"/>
    </row>
    <row r="134" spans="1:10" s="97" customFormat="1" x14ac:dyDescent="0.2">
      <c r="A134" s="8"/>
      <c r="B134" s="8"/>
      <c r="C134" s="8"/>
      <c r="D134" s="8"/>
      <c r="E134" s="8"/>
      <c r="F134" s="189"/>
      <c r="H134" s="8"/>
      <c r="I134" s="8"/>
      <c r="J134" s="189"/>
    </row>
    <row r="135" spans="1:10" s="97" customFormat="1" x14ac:dyDescent="0.2">
      <c r="A135" s="8"/>
      <c r="B135" s="8"/>
      <c r="C135" s="8"/>
      <c r="D135" s="8"/>
      <c r="E135" s="8"/>
      <c r="F135" s="189"/>
      <c r="H135" s="8"/>
      <c r="I135" s="8"/>
      <c r="J135" s="189"/>
    </row>
    <row r="136" spans="1:10" s="97" customFormat="1" x14ac:dyDescent="0.2">
      <c r="A136" s="8"/>
      <c r="B136" s="8"/>
      <c r="C136" s="8"/>
      <c r="D136" s="8"/>
      <c r="E136" s="8"/>
      <c r="F136" s="189"/>
      <c r="H136" s="8"/>
      <c r="I136" s="8"/>
      <c r="J136" s="189"/>
    </row>
    <row r="137" spans="1:10" s="97" customFormat="1" x14ac:dyDescent="0.2">
      <c r="A137" s="8"/>
      <c r="B137" s="8"/>
      <c r="C137" s="8"/>
      <c r="D137" s="8"/>
      <c r="E137" s="8"/>
      <c r="F137" s="189"/>
      <c r="H137" s="8"/>
      <c r="I137" s="8"/>
      <c r="J137" s="189"/>
    </row>
    <row r="138" spans="1:10" s="97" customFormat="1" x14ac:dyDescent="0.2">
      <c r="A138" s="8"/>
      <c r="B138" s="8"/>
      <c r="C138" s="8"/>
      <c r="D138" s="8"/>
      <c r="E138" s="8"/>
      <c r="F138" s="189"/>
      <c r="H138" s="8"/>
      <c r="I138" s="8"/>
      <c r="J138" s="189"/>
    </row>
    <row r="139" spans="1:10" s="97" customFormat="1" x14ac:dyDescent="0.2">
      <c r="A139" s="8"/>
      <c r="B139" s="8"/>
      <c r="C139" s="8"/>
      <c r="D139" s="8"/>
      <c r="E139" s="8"/>
      <c r="F139" s="189"/>
      <c r="H139" s="8"/>
      <c r="I139" s="8"/>
      <c r="J139" s="189"/>
    </row>
    <row r="140" spans="1:10" s="97" customFormat="1" x14ac:dyDescent="0.2">
      <c r="A140" s="8"/>
      <c r="B140" s="8"/>
      <c r="C140" s="8"/>
      <c r="D140" s="8"/>
      <c r="E140" s="8"/>
      <c r="F140" s="189"/>
      <c r="H140" s="8"/>
      <c r="I140" s="8"/>
      <c r="J140" s="189"/>
    </row>
    <row r="141" spans="1:10" s="97" customFormat="1" x14ac:dyDescent="0.2">
      <c r="A141" s="8"/>
      <c r="B141" s="8"/>
      <c r="C141" s="8"/>
      <c r="D141" s="8"/>
      <c r="E141" s="8"/>
      <c r="F141" s="189"/>
      <c r="H141" s="8"/>
      <c r="I141" s="8"/>
      <c r="J141" s="189"/>
    </row>
    <row r="142" spans="1:10" s="97" customFormat="1" x14ac:dyDescent="0.2">
      <c r="A142" s="8"/>
      <c r="B142" s="8"/>
      <c r="C142" s="8"/>
      <c r="D142" s="8"/>
      <c r="E142" s="8"/>
      <c r="F142" s="189"/>
      <c r="H142" s="8"/>
      <c r="I142" s="8"/>
      <c r="J142" s="189"/>
    </row>
    <row r="143" spans="1:10" s="97" customFormat="1" x14ac:dyDescent="0.2">
      <c r="A143" s="8"/>
      <c r="B143" s="8"/>
      <c r="C143" s="8"/>
      <c r="D143" s="8"/>
      <c r="E143" s="8"/>
      <c r="F143" s="189"/>
      <c r="H143" s="8"/>
      <c r="I143" s="8"/>
      <c r="J143" s="189"/>
    </row>
    <row r="144" spans="1:10" s="97" customFormat="1" x14ac:dyDescent="0.2">
      <c r="A144" s="8"/>
      <c r="B144" s="8"/>
      <c r="C144" s="8"/>
      <c r="D144" s="8"/>
      <c r="E144" s="8"/>
      <c r="F144" s="189"/>
      <c r="H144" s="8"/>
      <c r="I144" s="8"/>
      <c r="J144" s="189"/>
    </row>
    <row r="145" spans="1:10" s="97" customFormat="1" x14ac:dyDescent="0.2">
      <c r="A145" s="8"/>
      <c r="B145" s="8"/>
      <c r="C145" s="8"/>
      <c r="D145" s="8"/>
      <c r="E145" s="8"/>
      <c r="F145" s="189"/>
      <c r="H145" s="8"/>
      <c r="I145" s="8"/>
      <c r="J145" s="189"/>
    </row>
    <row r="146" spans="1:10" s="97" customFormat="1" x14ac:dyDescent="0.2">
      <c r="A146" s="8"/>
      <c r="B146" s="8"/>
      <c r="C146" s="8"/>
      <c r="D146" s="8"/>
      <c r="E146" s="8"/>
      <c r="F146" s="189"/>
      <c r="H146" s="8"/>
      <c r="I146" s="8"/>
      <c r="J146" s="189"/>
    </row>
    <row r="147" spans="1:10" s="97" customFormat="1" x14ac:dyDescent="0.2">
      <c r="A147" s="8"/>
      <c r="B147" s="8"/>
      <c r="C147" s="8"/>
      <c r="D147" s="8"/>
      <c r="E147" s="8"/>
      <c r="F147" s="189"/>
      <c r="H147" s="8"/>
      <c r="I147" s="8"/>
      <c r="J147" s="189"/>
    </row>
    <row r="148" spans="1:10" s="97" customFormat="1" x14ac:dyDescent="0.2">
      <c r="A148" s="8"/>
      <c r="B148" s="8"/>
      <c r="C148" s="8"/>
      <c r="D148" s="8"/>
      <c r="E148" s="8"/>
      <c r="F148" s="189"/>
      <c r="H148" s="8"/>
      <c r="I148" s="8"/>
      <c r="J148" s="189"/>
    </row>
    <row r="149" spans="1:10" s="97" customFormat="1" x14ac:dyDescent="0.2">
      <c r="A149" s="8"/>
      <c r="B149" s="8"/>
      <c r="C149" s="8"/>
      <c r="D149" s="8"/>
      <c r="E149" s="8"/>
      <c r="F149" s="189"/>
      <c r="H149" s="8"/>
      <c r="I149" s="8"/>
      <c r="J149" s="189"/>
    </row>
    <row r="150" spans="1:10" s="97" customFormat="1" x14ac:dyDescent="0.2">
      <c r="A150" s="8"/>
      <c r="B150" s="8"/>
      <c r="C150" s="8"/>
      <c r="D150" s="8"/>
      <c r="E150" s="8"/>
      <c r="F150" s="189"/>
      <c r="H150" s="8"/>
      <c r="I150" s="8"/>
      <c r="J150" s="189"/>
    </row>
    <row r="151" spans="1:10" s="97" customFormat="1" x14ac:dyDescent="0.2">
      <c r="A151" s="8"/>
      <c r="B151" s="8"/>
      <c r="C151" s="8"/>
      <c r="D151" s="8"/>
      <c r="E151" s="8"/>
      <c r="F151" s="189"/>
      <c r="H151" s="8"/>
      <c r="I151" s="8"/>
      <c r="J151" s="189"/>
    </row>
    <row r="152" spans="1:10" s="97" customFormat="1" x14ac:dyDescent="0.2">
      <c r="A152" s="8"/>
      <c r="B152" s="8"/>
      <c r="C152" s="8"/>
      <c r="D152" s="8"/>
      <c r="E152" s="8"/>
      <c r="F152" s="189"/>
      <c r="H152" s="8"/>
      <c r="I152" s="8"/>
      <c r="J152" s="189"/>
    </row>
    <row r="153" spans="1:10" s="97" customFormat="1" x14ac:dyDescent="0.2">
      <c r="A153" s="8"/>
      <c r="B153" s="8"/>
      <c r="C153" s="8"/>
      <c r="D153" s="8"/>
      <c r="E153" s="8"/>
      <c r="F153" s="189"/>
      <c r="H153" s="8"/>
      <c r="I153" s="8"/>
      <c r="J153" s="189"/>
    </row>
    <row r="154" spans="1:10" s="97" customFormat="1" x14ac:dyDescent="0.2">
      <c r="A154" s="8"/>
      <c r="B154" s="8"/>
      <c r="C154" s="8"/>
      <c r="D154" s="8"/>
      <c r="E154" s="8"/>
      <c r="F154" s="189"/>
      <c r="H154" s="8"/>
      <c r="I154" s="8"/>
      <c r="J154" s="189"/>
    </row>
    <row r="155" spans="1:10" s="97" customFormat="1" x14ac:dyDescent="0.2">
      <c r="A155" s="8"/>
      <c r="B155" s="8"/>
      <c r="C155" s="8"/>
      <c r="D155" s="8"/>
      <c r="E155" s="8"/>
      <c r="F155" s="189"/>
      <c r="H155" s="8"/>
      <c r="I155" s="8"/>
      <c r="J155" s="189"/>
    </row>
    <row r="156" spans="1:10" s="97" customFormat="1" x14ac:dyDescent="0.2">
      <c r="A156" s="8"/>
      <c r="B156" s="8"/>
      <c r="C156" s="8"/>
      <c r="D156" s="8"/>
      <c r="E156" s="8"/>
      <c r="F156" s="189"/>
      <c r="H156" s="8"/>
      <c r="I156" s="8"/>
      <c r="J156" s="189"/>
    </row>
    <row r="157" spans="1:10" s="97" customFormat="1" x14ac:dyDescent="0.2">
      <c r="A157" s="8"/>
      <c r="B157" s="8"/>
      <c r="C157" s="8"/>
      <c r="D157" s="8"/>
      <c r="E157" s="8"/>
      <c r="F157" s="189"/>
      <c r="H157" s="8"/>
      <c r="I157" s="8"/>
      <c r="J157" s="189"/>
    </row>
    <row r="158" spans="1:10" s="97" customFormat="1" x14ac:dyDescent="0.2">
      <c r="A158" s="8"/>
      <c r="B158" s="8"/>
      <c r="C158" s="8"/>
      <c r="D158" s="8"/>
      <c r="E158" s="8"/>
      <c r="F158" s="189"/>
      <c r="H158" s="8"/>
      <c r="I158" s="8"/>
      <c r="J158" s="189"/>
    </row>
    <row r="159" spans="1:10" s="97" customFormat="1" x14ac:dyDescent="0.2">
      <c r="A159" s="8"/>
      <c r="B159" s="8"/>
      <c r="C159" s="8"/>
      <c r="D159" s="8"/>
      <c r="E159" s="8"/>
      <c r="F159" s="189"/>
      <c r="H159" s="8"/>
      <c r="I159" s="8"/>
      <c r="J159" s="189"/>
    </row>
    <row r="160" spans="1:10" s="97" customFormat="1" x14ac:dyDescent="0.2">
      <c r="A160" s="8"/>
      <c r="B160" s="8"/>
      <c r="C160" s="8"/>
      <c r="D160" s="8"/>
      <c r="E160" s="8"/>
      <c r="F160" s="189"/>
      <c r="H160" s="8"/>
      <c r="I160" s="8"/>
      <c r="J160" s="189"/>
    </row>
    <row r="161" spans="1:10" s="97" customFormat="1" x14ac:dyDescent="0.2">
      <c r="A161" s="8"/>
      <c r="B161" s="8"/>
      <c r="C161" s="8"/>
      <c r="D161" s="8"/>
      <c r="E161" s="8"/>
      <c r="F161" s="189"/>
      <c r="H161" s="8"/>
      <c r="I161" s="8"/>
      <c r="J161" s="189"/>
    </row>
    <row r="162" spans="1:10" s="97" customFormat="1" x14ac:dyDescent="0.2">
      <c r="A162" s="8"/>
      <c r="B162" s="8"/>
      <c r="C162" s="8"/>
      <c r="D162" s="8"/>
      <c r="E162" s="8"/>
      <c r="F162" s="189"/>
      <c r="H162" s="8"/>
      <c r="I162" s="8"/>
      <c r="J162" s="189"/>
    </row>
    <row r="163" spans="1:10" s="97" customFormat="1" x14ac:dyDescent="0.2">
      <c r="A163" s="8"/>
      <c r="B163" s="8"/>
      <c r="C163" s="8"/>
      <c r="D163" s="8"/>
      <c r="E163" s="8"/>
      <c r="F163" s="189"/>
      <c r="H163" s="8"/>
      <c r="I163" s="8"/>
      <c r="J163" s="189"/>
    </row>
    <row r="164" spans="1:10" s="97" customFormat="1" x14ac:dyDescent="0.2">
      <c r="A164" s="8"/>
      <c r="B164" s="8"/>
      <c r="C164" s="8"/>
      <c r="D164" s="8"/>
      <c r="E164" s="8"/>
      <c r="F164" s="189"/>
      <c r="H164" s="8"/>
      <c r="I164" s="8"/>
      <c r="J164" s="189"/>
    </row>
    <row r="165" spans="1:10" s="97" customFormat="1" x14ac:dyDescent="0.2">
      <c r="A165" s="8"/>
      <c r="B165" s="8"/>
      <c r="C165" s="8"/>
      <c r="D165" s="8"/>
      <c r="E165" s="8"/>
      <c r="F165" s="189"/>
      <c r="H165" s="8"/>
      <c r="I165" s="8"/>
      <c r="J165" s="189"/>
    </row>
    <row r="166" spans="1:10" s="97" customFormat="1" x14ac:dyDescent="0.2">
      <c r="A166" s="8"/>
      <c r="B166" s="8"/>
      <c r="C166" s="8"/>
      <c r="D166" s="8"/>
      <c r="E166" s="8"/>
      <c r="F166" s="189"/>
      <c r="H166" s="8"/>
      <c r="I166" s="8"/>
      <c r="J166" s="189"/>
    </row>
    <row r="167" spans="1:10" s="97" customFormat="1" x14ac:dyDescent="0.2">
      <c r="A167" s="8"/>
      <c r="B167" s="8"/>
      <c r="C167" s="8"/>
      <c r="D167" s="8"/>
      <c r="E167" s="8"/>
      <c r="F167" s="189"/>
      <c r="H167" s="8"/>
      <c r="I167" s="8"/>
      <c r="J167" s="189"/>
    </row>
    <row r="168" spans="1:10" s="97" customFormat="1" x14ac:dyDescent="0.2">
      <c r="A168" s="8"/>
      <c r="B168" s="8"/>
      <c r="C168" s="8"/>
      <c r="D168" s="8"/>
      <c r="E168" s="8"/>
      <c r="F168" s="189"/>
      <c r="H168" s="8"/>
      <c r="I168" s="8"/>
      <c r="J168" s="189"/>
    </row>
    <row r="169" spans="1:10" s="97" customFormat="1" x14ac:dyDescent="0.2">
      <c r="A169" s="8"/>
      <c r="B169" s="8"/>
      <c r="C169" s="8"/>
      <c r="D169" s="8"/>
      <c r="E169" s="8"/>
      <c r="F169" s="189"/>
      <c r="H169" s="8"/>
      <c r="I169" s="8"/>
      <c r="J169" s="189"/>
    </row>
    <row r="170" spans="1:10" s="97" customFormat="1" x14ac:dyDescent="0.2">
      <c r="A170" s="8"/>
      <c r="B170" s="8"/>
      <c r="C170" s="8"/>
      <c r="D170" s="8"/>
      <c r="E170" s="8"/>
      <c r="F170" s="189"/>
      <c r="H170" s="8"/>
      <c r="I170" s="8"/>
      <c r="J170" s="189"/>
    </row>
    <row r="171" spans="1:10" s="97" customFormat="1" x14ac:dyDescent="0.2">
      <c r="A171" s="8"/>
      <c r="B171" s="8"/>
      <c r="C171" s="8"/>
      <c r="D171" s="8"/>
      <c r="E171" s="8"/>
      <c r="F171" s="189"/>
      <c r="H171" s="8"/>
      <c r="I171" s="8"/>
      <c r="J171" s="189"/>
    </row>
    <row r="172" spans="1:10" s="97" customFormat="1" x14ac:dyDescent="0.2">
      <c r="A172" s="8"/>
      <c r="B172" s="8"/>
      <c r="C172" s="8"/>
      <c r="D172" s="8"/>
      <c r="E172" s="8"/>
      <c r="F172" s="189"/>
      <c r="H172" s="8"/>
      <c r="I172" s="8"/>
      <c r="J172" s="189"/>
    </row>
    <row r="173" spans="1:10" s="97" customFormat="1" x14ac:dyDescent="0.2">
      <c r="A173" s="8"/>
      <c r="B173" s="8"/>
      <c r="C173" s="8"/>
      <c r="D173" s="8"/>
      <c r="E173" s="8"/>
      <c r="F173" s="189"/>
      <c r="H173" s="8"/>
      <c r="I173" s="8"/>
      <c r="J173" s="189"/>
    </row>
    <row r="174" spans="1:10" s="97" customFormat="1" x14ac:dyDescent="0.2">
      <c r="A174" s="8"/>
      <c r="B174" s="8"/>
      <c r="C174" s="8"/>
      <c r="D174" s="8"/>
      <c r="E174" s="8"/>
      <c r="F174" s="189"/>
      <c r="H174" s="8"/>
      <c r="I174" s="8"/>
      <c r="J174" s="189"/>
    </row>
    <row r="175" spans="1:10" s="97" customFormat="1" x14ac:dyDescent="0.2">
      <c r="A175" s="8"/>
      <c r="B175" s="8"/>
      <c r="C175" s="8"/>
      <c r="D175" s="8"/>
      <c r="E175" s="8"/>
      <c r="F175" s="189"/>
      <c r="H175" s="8"/>
      <c r="I175" s="8"/>
      <c r="J175" s="189"/>
    </row>
    <row r="176" spans="1:10" s="97" customFormat="1" x14ac:dyDescent="0.2">
      <c r="A176" s="8"/>
      <c r="B176" s="8"/>
      <c r="C176" s="8"/>
      <c r="D176" s="8"/>
      <c r="E176" s="8"/>
      <c r="F176" s="189"/>
      <c r="H176" s="8"/>
      <c r="I176" s="8"/>
      <c r="J176" s="189"/>
    </row>
    <row r="177" spans="1:10" s="97" customFormat="1" x14ac:dyDescent="0.2">
      <c r="A177" s="8"/>
      <c r="B177" s="8"/>
      <c r="C177" s="8"/>
      <c r="D177" s="8"/>
      <c r="E177" s="8"/>
      <c r="F177" s="189"/>
      <c r="H177" s="8"/>
      <c r="I177" s="8"/>
      <c r="J177" s="189"/>
    </row>
    <row r="178" spans="1:10" s="97" customFormat="1" x14ac:dyDescent="0.2">
      <c r="A178" s="8"/>
      <c r="B178" s="8"/>
      <c r="C178" s="8"/>
      <c r="D178" s="8"/>
      <c r="E178" s="8"/>
      <c r="F178" s="189"/>
      <c r="H178" s="8"/>
      <c r="I178" s="8"/>
      <c r="J178" s="189"/>
    </row>
    <row r="179" spans="1:10" s="97" customFormat="1" x14ac:dyDescent="0.2">
      <c r="A179" s="8"/>
      <c r="B179" s="8"/>
      <c r="C179" s="8"/>
      <c r="D179" s="8"/>
      <c r="E179" s="8"/>
      <c r="F179" s="189"/>
      <c r="H179" s="8"/>
      <c r="I179" s="8"/>
      <c r="J179" s="189"/>
    </row>
    <row r="180" spans="1:10" s="97" customFormat="1" x14ac:dyDescent="0.2">
      <c r="A180" s="8"/>
      <c r="B180" s="8"/>
      <c r="C180" s="8"/>
      <c r="D180" s="8"/>
      <c r="E180" s="8"/>
      <c r="F180" s="189"/>
      <c r="H180" s="8"/>
      <c r="I180" s="8"/>
      <c r="J180" s="189"/>
    </row>
    <row r="181" spans="1:10" s="97" customFormat="1" x14ac:dyDescent="0.2">
      <c r="A181" s="8"/>
      <c r="B181" s="8"/>
      <c r="C181" s="8"/>
      <c r="D181" s="8"/>
      <c r="E181" s="8"/>
      <c r="F181" s="189"/>
      <c r="H181" s="8"/>
      <c r="I181" s="8"/>
      <c r="J181" s="189"/>
    </row>
    <row r="182" spans="1:10" s="97" customFormat="1" x14ac:dyDescent="0.2">
      <c r="A182" s="8"/>
      <c r="B182" s="8"/>
      <c r="C182" s="8"/>
      <c r="D182" s="8"/>
      <c r="E182" s="8"/>
      <c r="F182" s="189"/>
      <c r="H182" s="8"/>
      <c r="I182" s="8"/>
      <c r="J182" s="189"/>
    </row>
    <row r="183" spans="1:10" s="97" customFormat="1" x14ac:dyDescent="0.2">
      <c r="A183" s="8"/>
      <c r="B183" s="8"/>
      <c r="C183" s="8"/>
      <c r="D183" s="8"/>
      <c r="E183" s="8"/>
      <c r="F183" s="189"/>
      <c r="H183" s="8"/>
      <c r="I183" s="8"/>
      <c r="J183" s="189"/>
    </row>
    <row r="184" spans="1:10" s="97" customFormat="1" x14ac:dyDescent="0.2">
      <c r="A184" s="8"/>
      <c r="B184" s="8"/>
      <c r="C184" s="8"/>
      <c r="D184" s="8"/>
      <c r="E184" s="8"/>
      <c r="F184" s="189"/>
      <c r="H184" s="8"/>
      <c r="I184" s="8"/>
      <c r="J184" s="189"/>
    </row>
    <row r="185" spans="1:10" s="97" customFormat="1" x14ac:dyDescent="0.2">
      <c r="A185" s="8"/>
      <c r="B185" s="8"/>
      <c r="C185" s="8"/>
      <c r="D185" s="8"/>
      <c r="E185" s="8"/>
      <c r="F185" s="189"/>
      <c r="H185" s="8"/>
      <c r="I185" s="8"/>
      <c r="J185" s="189"/>
    </row>
    <row r="186" spans="1:10" s="97" customFormat="1" x14ac:dyDescent="0.2">
      <c r="A186" s="8"/>
      <c r="B186" s="8"/>
      <c r="C186" s="8"/>
      <c r="D186" s="8"/>
      <c r="E186" s="8"/>
      <c r="F186" s="189"/>
      <c r="H186" s="8"/>
      <c r="I186" s="8"/>
      <c r="J186" s="189"/>
    </row>
    <row r="187" spans="1:10" s="97" customFormat="1" x14ac:dyDescent="0.2">
      <c r="A187" s="8"/>
      <c r="B187" s="8"/>
      <c r="C187" s="8"/>
      <c r="D187" s="8"/>
      <c r="E187" s="8"/>
      <c r="F187" s="189"/>
      <c r="H187" s="8"/>
      <c r="I187" s="8"/>
      <c r="J187" s="189"/>
    </row>
    <row r="188" spans="1:10" s="97" customFormat="1" x14ac:dyDescent="0.2">
      <c r="A188" s="8"/>
      <c r="B188" s="8"/>
      <c r="C188" s="8"/>
      <c r="D188" s="8"/>
      <c r="E188" s="8"/>
      <c r="F188" s="189"/>
      <c r="H188" s="8"/>
      <c r="I188" s="8"/>
      <c r="J188" s="189"/>
    </row>
    <row r="189" spans="1:10" s="97" customFormat="1" x14ac:dyDescent="0.2">
      <c r="A189" s="8"/>
      <c r="B189" s="8"/>
      <c r="C189" s="8"/>
      <c r="D189" s="8"/>
      <c r="E189" s="8"/>
      <c r="F189" s="189"/>
      <c r="H189" s="8"/>
      <c r="I189" s="8"/>
      <c r="J189" s="189"/>
    </row>
    <row r="190" spans="1:10" s="97" customFormat="1" x14ac:dyDescent="0.2">
      <c r="A190" s="8"/>
      <c r="B190" s="8"/>
      <c r="C190" s="8"/>
      <c r="D190" s="8"/>
      <c r="E190" s="8"/>
      <c r="F190" s="189"/>
      <c r="H190" s="8"/>
      <c r="I190" s="8"/>
      <c r="J190" s="189"/>
    </row>
    <row r="191" spans="1:10" s="97" customFormat="1" x14ac:dyDescent="0.2">
      <c r="A191" s="8"/>
      <c r="B191" s="8"/>
      <c r="C191" s="8"/>
      <c r="D191" s="8"/>
      <c r="E191" s="8"/>
      <c r="F191" s="189"/>
      <c r="H191" s="8"/>
      <c r="I191" s="8"/>
      <c r="J191" s="189"/>
    </row>
    <row r="192" spans="1:10" s="97" customFormat="1" x14ac:dyDescent="0.2">
      <c r="A192" s="8"/>
      <c r="B192" s="8"/>
      <c r="C192" s="8"/>
      <c r="D192" s="8"/>
      <c r="E192" s="8"/>
      <c r="F192" s="189"/>
      <c r="H192" s="8"/>
      <c r="I192" s="8"/>
      <c r="J192" s="189"/>
    </row>
    <row r="193" spans="1:10" s="97" customFormat="1" x14ac:dyDescent="0.2">
      <c r="A193" s="8"/>
      <c r="B193" s="8"/>
      <c r="C193" s="8"/>
      <c r="D193" s="8"/>
      <c r="E193" s="8"/>
      <c r="F193" s="189"/>
      <c r="H193" s="8"/>
      <c r="I193" s="8"/>
      <c r="J193" s="189"/>
    </row>
    <row r="194" spans="1:10" s="97" customFormat="1" x14ac:dyDescent="0.2">
      <c r="A194" s="8"/>
      <c r="B194" s="8"/>
      <c r="C194" s="8"/>
      <c r="D194" s="8"/>
      <c r="E194" s="8"/>
      <c r="F194" s="189"/>
      <c r="H194" s="8"/>
      <c r="I194" s="8"/>
      <c r="J194" s="189"/>
    </row>
    <row r="195" spans="1:10" s="97" customFormat="1" x14ac:dyDescent="0.2">
      <c r="A195" s="8"/>
      <c r="B195" s="8"/>
      <c r="C195" s="8"/>
      <c r="D195" s="8"/>
      <c r="E195" s="8"/>
      <c r="F195" s="189"/>
      <c r="H195" s="8"/>
      <c r="I195" s="8"/>
      <c r="J195" s="189"/>
    </row>
    <row r="196" spans="1:10" s="97" customFormat="1" x14ac:dyDescent="0.2">
      <c r="A196" s="8"/>
      <c r="B196" s="8"/>
      <c r="C196" s="8"/>
      <c r="D196" s="8"/>
      <c r="E196" s="8"/>
      <c r="F196" s="189"/>
      <c r="H196" s="8"/>
      <c r="I196" s="8"/>
      <c r="J196" s="189"/>
    </row>
    <row r="197" spans="1:10" s="97" customFormat="1" x14ac:dyDescent="0.2">
      <c r="A197" s="8"/>
      <c r="B197" s="8"/>
      <c r="C197" s="8"/>
      <c r="D197" s="8"/>
      <c r="E197" s="8"/>
      <c r="F197" s="189"/>
      <c r="H197" s="8"/>
      <c r="I197" s="8"/>
      <c r="J197" s="189"/>
    </row>
    <row r="198" spans="1:10" s="97" customFormat="1" x14ac:dyDescent="0.2">
      <c r="A198" s="8"/>
      <c r="B198" s="8"/>
      <c r="C198" s="8"/>
      <c r="D198" s="8"/>
      <c r="E198" s="8"/>
      <c r="F198" s="189"/>
      <c r="H198" s="8"/>
      <c r="I198" s="8"/>
      <c r="J198" s="189"/>
    </row>
    <row r="199" spans="1:10" s="97" customFormat="1" x14ac:dyDescent="0.2">
      <c r="A199" s="8"/>
      <c r="B199" s="8"/>
      <c r="C199" s="8"/>
      <c r="D199" s="8"/>
      <c r="E199" s="8"/>
      <c r="F199" s="189"/>
      <c r="H199" s="8"/>
      <c r="I199" s="8"/>
      <c r="J199" s="189"/>
    </row>
    <row r="200" spans="1:10" s="97" customFormat="1" x14ac:dyDescent="0.2">
      <c r="A200" s="8"/>
      <c r="B200" s="8"/>
      <c r="C200" s="8"/>
      <c r="D200" s="8"/>
      <c r="E200" s="8"/>
      <c r="F200" s="189"/>
      <c r="H200" s="8"/>
      <c r="I200" s="8"/>
      <c r="J200" s="189"/>
    </row>
    <row r="201" spans="1:10" s="97" customFormat="1" x14ac:dyDescent="0.2">
      <c r="A201" s="8"/>
      <c r="B201" s="8"/>
      <c r="C201" s="8"/>
      <c r="D201" s="8"/>
      <c r="E201" s="8"/>
      <c r="F201" s="189"/>
      <c r="H201" s="8"/>
      <c r="I201" s="8"/>
      <c r="J201" s="189"/>
    </row>
    <row r="202" spans="1:10" s="97" customFormat="1" x14ac:dyDescent="0.2">
      <c r="A202" s="8"/>
      <c r="B202" s="8"/>
      <c r="C202" s="8"/>
      <c r="D202" s="8"/>
      <c r="E202" s="8"/>
      <c r="F202" s="189"/>
      <c r="H202" s="8"/>
      <c r="I202" s="8"/>
      <c r="J202" s="189"/>
    </row>
    <row r="203" spans="1:10" s="97" customFormat="1" x14ac:dyDescent="0.2">
      <c r="A203" s="8"/>
      <c r="B203" s="8"/>
      <c r="C203" s="8"/>
      <c r="D203" s="8"/>
      <c r="E203" s="8"/>
      <c r="F203" s="189"/>
      <c r="H203" s="8"/>
      <c r="I203" s="8"/>
      <c r="J203" s="189"/>
    </row>
    <row r="204" spans="1:10" s="97" customFormat="1" x14ac:dyDescent="0.2">
      <c r="A204" s="8"/>
      <c r="B204" s="8"/>
      <c r="C204" s="8"/>
      <c r="D204" s="8"/>
      <c r="E204" s="8"/>
      <c r="F204" s="189"/>
      <c r="H204" s="8"/>
      <c r="I204" s="8"/>
      <c r="J204" s="189"/>
    </row>
    <row r="205" spans="1:10" s="97" customFormat="1" x14ac:dyDescent="0.2">
      <c r="A205" s="8"/>
      <c r="B205" s="8"/>
      <c r="C205" s="8"/>
      <c r="D205" s="8"/>
      <c r="E205" s="8"/>
      <c r="F205" s="189"/>
      <c r="H205" s="8"/>
      <c r="I205" s="8"/>
      <c r="J205" s="189"/>
    </row>
    <row r="206" spans="1:10" s="97" customFormat="1" x14ac:dyDescent="0.2">
      <c r="A206" s="8"/>
      <c r="B206" s="8"/>
      <c r="C206" s="8"/>
      <c r="D206" s="8"/>
      <c r="E206" s="8"/>
      <c r="F206" s="189"/>
      <c r="H206" s="8"/>
      <c r="I206" s="8"/>
      <c r="J206" s="189"/>
    </row>
    <row r="207" spans="1:10" s="97" customFormat="1" x14ac:dyDescent="0.2">
      <c r="A207" s="8"/>
      <c r="B207" s="8"/>
      <c r="C207" s="8"/>
      <c r="D207" s="8"/>
      <c r="E207" s="8"/>
      <c r="F207" s="189"/>
      <c r="H207" s="8"/>
      <c r="I207" s="8"/>
      <c r="J207" s="189"/>
    </row>
    <row r="208" spans="1:10" s="97" customFormat="1" x14ac:dyDescent="0.2">
      <c r="A208" s="8"/>
      <c r="B208" s="8"/>
      <c r="C208" s="8"/>
      <c r="D208" s="8"/>
      <c r="E208" s="8"/>
      <c r="F208" s="189"/>
      <c r="H208" s="8"/>
      <c r="I208" s="8"/>
      <c r="J208" s="189"/>
    </row>
    <row r="209" spans="1:10" s="97" customFormat="1" x14ac:dyDescent="0.2">
      <c r="A209" s="8"/>
      <c r="B209" s="8"/>
      <c r="C209" s="8"/>
      <c r="D209" s="8"/>
      <c r="E209" s="8"/>
      <c r="F209" s="189"/>
      <c r="H209" s="8"/>
      <c r="I209" s="8"/>
      <c r="J209" s="189"/>
    </row>
    <row r="210" spans="1:10" s="97" customFormat="1" x14ac:dyDescent="0.2">
      <c r="A210" s="8"/>
      <c r="B210" s="8"/>
      <c r="C210" s="8"/>
      <c r="D210" s="8"/>
      <c r="E210" s="8"/>
      <c r="F210" s="189"/>
      <c r="H210" s="8"/>
      <c r="I210" s="8"/>
      <c r="J210" s="189"/>
    </row>
    <row r="211" spans="1:10" s="97" customFormat="1" x14ac:dyDescent="0.2">
      <c r="A211" s="8"/>
      <c r="B211" s="8"/>
      <c r="C211" s="8"/>
      <c r="D211" s="8"/>
      <c r="E211" s="8"/>
      <c r="F211" s="189"/>
      <c r="H211" s="8"/>
      <c r="I211" s="8"/>
      <c r="J211" s="189"/>
    </row>
    <row r="212" spans="1:10" s="97" customFormat="1" x14ac:dyDescent="0.2">
      <c r="A212" s="8"/>
      <c r="B212" s="8"/>
      <c r="C212" s="8"/>
      <c r="D212" s="8"/>
      <c r="E212" s="8"/>
      <c r="F212" s="189"/>
      <c r="H212" s="8"/>
      <c r="I212" s="8"/>
      <c r="J212" s="189"/>
    </row>
    <row r="213" spans="1:10" s="97" customFormat="1" x14ac:dyDescent="0.2">
      <c r="A213" s="8"/>
      <c r="B213" s="8"/>
      <c r="C213" s="8"/>
      <c r="D213" s="8"/>
      <c r="E213" s="8"/>
      <c r="F213" s="189"/>
      <c r="H213" s="8"/>
      <c r="I213" s="8"/>
      <c r="J213" s="189"/>
    </row>
    <row r="214" spans="1:10" s="97" customFormat="1" x14ac:dyDescent="0.2">
      <c r="A214" s="8"/>
      <c r="B214" s="8"/>
      <c r="C214" s="8"/>
      <c r="D214" s="8"/>
      <c r="E214" s="8"/>
      <c r="F214" s="189"/>
      <c r="H214" s="8"/>
      <c r="I214" s="8"/>
      <c r="J214" s="189"/>
    </row>
    <row r="215" spans="1:10" s="97" customFormat="1" x14ac:dyDescent="0.2">
      <c r="A215" s="8"/>
      <c r="B215" s="8"/>
      <c r="C215" s="8"/>
      <c r="D215" s="8"/>
      <c r="E215" s="8"/>
      <c r="F215" s="189"/>
      <c r="H215" s="8"/>
      <c r="I215" s="8"/>
      <c r="J215" s="189"/>
    </row>
    <row r="216" spans="1:10" s="97" customFormat="1" x14ac:dyDescent="0.2">
      <c r="A216" s="8"/>
      <c r="B216" s="8"/>
      <c r="C216" s="8"/>
      <c r="D216" s="8"/>
      <c r="E216" s="8"/>
      <c r="F216" s="189"/>
      <c r="H216" s="8"/>
      <c r="I216" s="8"/>
      <c r="J216" s="189"/>
    </row>
    <row r="217" spans="1:10" s="97" customFormat="1" x14ac:dyDescent="0.2">
      <c r="A217" s="8"/>
      <c r="B217" s="8"/>
      <c r="C217" s="8"/>
      <c r="D217" s="8"/>
      <c r="E217" s="8"/>
      <c r="F217" s="189"/>
      <c r="H217" s="8"/>
      <c r="I217" s="8"/>
      <c r="J217" s="189"/>
    </row>
    <row r="218" spans="1:10" s="97" customFormat="1" x14ac:dyDescent="0.2">
      <c r="A218" s="8"/>
      <c r="B218" s="8"/>
      <c r="C218" s="8"/>
      <c r="D218" s="8"/>
      <c r="E218" s="8"/>
      <c r="F218" s="189"/>
      <c r="H218" s="8"/>
      <c r="I218" s="8"/>
      <c r="J218" s="189"/>
    </row>
    <row r="219" spans="1:10" s="97" customFormat="1" x14ac:dyDescent="0.2">
      <c r="A219" s="8"/>
      <c r="B219" s="8"/>
      <c r="C219" s="8"/>
      <c r="D219" s="8"/>
      <c r="E219" s="8"/>
      <c r="F219" s="189"/>
      <c r="H219" s="8"/>
      <c r="I219" s="8"/>
      <c r="J219" s="189"/>
    </row>
    <row r="220" spans="1:10" s="97" customFormat="1" x14ac:dyDescent="0.2">
      <c r="A220" s="8"/>
      <c r="B220" s="8"/>
      <c r="C220" s="8"/>
      <c r="D220" s="8"/>
      <c r="E220" s="8"/>
      <c r="F220" s="189"/>
      <c r="H220" s="8"/>
      <c r="I220" s="8"/>
      <c r="J220" s="189"/>
    </row>
    <row r="221" spans="1:10" s="97" customFormat="1" x14ac:dyDescent="0.2">
      <c r="A221" s="8"/>
      <c r="B221" s="8"/>
      <c r="C221" s="8"/>
      <c r="D221" s="8"/>
      <c r="E221" s="8"/>
      <c r="F221" s="189"/>
      <c r="H221" s="8"/>
      <c r="I221" s="8"/>
      <c r="J221" s="189"/>
    </row>
    <row r="222" spans="1:10" s="97" customFormat="1" x14ac:dyDescent="0.2">
      <c r="A222" s="8"/>
      <c r="B222" s="8"/>
      <c r="C222" s="8"/>
      <c r="D222" s="8"/>
      <c r="E222" s="8"/>
      <c r="F222" s="189"/>
      <c r="H222" s="8"/>
      <c r="I222" s="8"/>
      <c r="J222" s="189"/>
    </row>
  </sheetData>
  <sheetProtection sheet="1" objects="1" scenarios="1" selectLockedCells="1"/>
  <mergeCells count="14">
    <mergeCell ref="I10:J10"/>
    <mergeCell ref="A35:B35"/>
    <mergeCell ref="A29:B29"/>
    <mergeCell ref="A30:B30"/>
    <mergeCell ref="A27:B27"/>
    <mergeCell ref="A28:B28"/>
    <mergeCell ref="A12:B12"/>
    <mergeCell ref="A14:B14"/>
    <mergeCell ref="A46:E46"/>
    <mergeCell ref="B4:H4"/>
    <mergeCell ref="B5:H5"/>
    <mergeCell ref="B6:H6"/>
    <mergeCell ref="E10:F10"/>
    <mergeCell ref="G10:H10"/>
  </mergeCells>
  <printOptions horizontalCentered="1"/>
  <pageMargins left="0.28000000000000003" right="0.28000000000000003" top="0.39" bottom="0.3" header="0.75" footer="0.25"/>
  <pageSetup scale="71" fitToHeight="0" orientation="portrait"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23"/>
  <sheetViews>
    <sheetView zoomScale="90" zoomScaleNormal="90" workbookViewId="0"/>
  </sheetViews>
  <sheetFormatPr defaultRowHeight="12.75" x14ac:dyDescent="0.2"/>
  <cols>
    <col min="1" max="1" width="34.85546875" style="5" customWidth="1"/>
    <col min="2" max="2" width="9.7109375" style="5" customWidth="1"/>
    <col min="3" max="3" width="18.140625" style="5" customWidth="1"/>
    <col min="4" max="4" width="1.5703125" style="5" customWidth="1"/>
    <col min="5" max="5" width="15.7109375" style="5" customWidth="1"/>
    <col min="6" max="6" width="11.42578125" style="5" customWidth="1"/>
    <col min="7" max="7" width="15.7109375" style="23" customWidth="1"/>
    <col min="8" max="9" width="15.7109375" style="5" customWidth="1"/>
    <col min="10" max="10" width="11.42578125" style="5" customWidth="1"/>
    <col min="11" max="16384" width="9.140625" style="5"/>
  </cols>
  <sheetData>
    <row r="1" spans="1:10" ht="18" x14ac:dyDescent="0.25">
      <c r="A1" s="309" t="s">
        <v>67</v>
      </c>
      <c r="F1" s="44"/>
      <c r="I1" s="44"/>
      <c r="J1" s="44"/>
    </row>
    <row r="2" spans="1:10" ht="18" x14ac:dyDescent="0.25">
      <c r="A2" s="44" t="s">
        <v>111</v>
      </c>
      <c r="F2" s="44"/>
      <c r="H2" s="62"/>
      <c r="I2" s="63" t="str">
        <f>"= do not edit"</f>
        <v>= do not edit</v>
      </c>
      <c r="J2" s="44"/>
    </row>
    <row r="3" spans="1:10" ht="19.5" customHeight="1" x14ac:dyDescent="0.25">
      <c r="F3" s="6"/>
      <c r="H3" s="70"/>
      <c r="I3" s="63" t="str">
        <f>"= edit if applicable"</f>
        <v>= edit if applicable</v>
      </c>
      <c r="J3" s="6"/>
    </row>
    <row r="4" spans="1:10" ht="24.75" customHeight="1" x14ac:dyDescent="0.2">
      <c r="A4" s="4" t="s">
        <v>59</v>
      </c>
      <c r="B4" s="418">
        <f>'Yr 1'!B4:H4</f>
        <v>0</v>
      </c>
      <c r="C4" s="418"/>
      <c r="D4" s="418"/>
      <c r="E4" s="418"/>
      <c r="F4" s="418"/>
      <c r="G4" s="418"/>
      <c r="H4" s="418"/>
      <c r="I4" s="18"/>
    </row>
    <row r="5" spans="1:10" ht="24.75" customHeight="1" x14ac:dyDescent="0.2">
      <c r="A5" s="4" t="s">
        <v>60</v>
      </c>
      <c r="B5" s="418">
        <f>'Yr 1'!B5:H5</f>
        <v>0</v>
      </c>
      <c r="C5" s="418"/>
      <c r="D5" s="418"/>
      <c r="E5" s="418"/>
      <c r="F5" s="418"/>
      <c r="G5" s="418"/>
      <c r="H5" s="418"/>
      <c r="I5" s="18"/>
    </row>
    <row r="6" spans="1:10" ht="24.75" customHeight="1" x14ac:dyDescent="0.2">
      <c r="A6" s="4" t="s">
        <v>61</v>
      </c>
      <c r="B6" s="418" t="str">
        <f>'Yr 1'!B6:H6</f>
        <v>Board of Regents</v>
      </c>
      <c r="C6" s="419"/>
      <c r="D6" s="419"/>
      <c r="E6" s="419"/>
      <c r="F6" s="419"/>
      <c r="G6" s="419"/>
      <c r="H6" s="419"/>
      <c r="I6" s="18"/>
    </row>
    <row r="7" spans="1:10" ht="24.75" customHeight="1" x14ac:dyDescent="0.2">
      <c r="A7" s="161" t="s">
        <v>163</v>
      </c>
      <c r="B7" s="224"/>
      <c r="C7" s="162"/>
      <c r="D7" s="162"/>
      <c r="E7" s="162"/>
      <c r="F7" s="162"/>
      <c r="G7" s="162"/>
      <c r="H7" s="162"/>
      <c r="I7" s="18"/>
    </row>
    <row r="8" spans="1:10" ht="24.75" customHeight="1" x14ac:dyDescent="0.2">
      <c r="A8" s="161" t="s">
        <v>164</v>
      </c>
      <c r="B8" s="225"/>
      <c r="C8" s="162"/>
      <c r="D8" s="162"/>
      <c r="E8" s="162"/>
      <c r="F8" s="162"/>
      <c r="G8" s="162"/>
      <c r="H8" s="162"/>
      <c r="I8" s="18"/>
    </row>
    <row r="9" spans="1:10" ht="22.5" customHeight="1" x14ac:dyDescent="0.2">
      <c r="A9" s="4"/>
      <c r="B9" s="24"/>
      <c r="C9" s="24"/>
      <c r="D9" s="24"/>
      <c r="E9" s="24"/>
      <c r="F9" s="24"/>
      <c r="G9" s="24"/>
      <c r="H9" s="24"/>
      <c r="I9" s="24"/>
      <c r="J9" s="24"/>
    </row>
    <row r="10" spans="1:10" ht="20.25" customHeight="1" x14ac:dyDescent="0.2">
      <c r="A10" s="17" t="s">
        <v>58</v>
      </c>
      <c r="C10" s="26" t="s">
        <v>226</v>
      </c>
      <c r="D10" s="51"/>
      <c r="E10" s="420" t="s">
        <v>213</v>
      </c>
      <c r="F10" s="421"/>
      <c r="G10" s="420" t="s">
        <v>66</v>
      </c>
      <c r="H10" s="421"/>
      <c r="I10" s="420" t="s">
        <v>214</v>
      </c>
      <c r="J10" s="421"/>
    </row>
    <row r="11" spans="1:10" s="25" customFormat="1" ht="17.25" customHeight="1" x14ac:dyDescent="0.2">
      <c r="C11" s="27" t="s">
        <v>21</v>
      </c>
      <c r="D11" s="52"/>
      <c r="E11" s="28" t="s">
        <v>2</v>
      </c>
      <c r="F11" s="29" t="s">
        <v>62</v>
      </c>
      <c r="G11" s="28" t="s">
        <v>2</v>
      </c>
      <c r="H11" s="28" t="s">
        <v>62</v>
      </c>
      <c r="I11" s="28" t="s">
        <v>2</v>
      </c>
      <c r="J11" s="29" t="s">
        <v>62</v>
      </c>
    </row>
    <row r="12" spans="1:10" ht="33" customHeight="1" x14ac:dyDescent="0.2">
      <c r="A12" s="409" t="s">
        <v>274</v>
      </c>
      <c r="B12" s="410"/>
      <c r="C12" s="268">
        <f>'Reg Salary-% effort'!H40+'Reg Salary-person mths'!J40+'Reg Salary-person mths'!J76</f>
        <v>0</v>
      </c>
      <c r="D12" s="173"/>
      <c r="E12" s="172"/>
      <c r="F12" s="39"/>
      <c r="G12" s="172"/>
      <c r="H12" s="40"/>
      <c r="I12" s="172"/>
      <c r="J12" s="39"/>
    </row>
    <row r="13" spans="1:10" ht="32.25" customHeight="1" x14ac:dyDescent="0.2">
      <c r="A13" s="340" t="s">
        <v>254</v>
      </c>
      <c r="B13" s="310"/>
      <c r="C13" s="175"/>
      <c r="D13" s="173"/>
      <c r="E13" s="175"/>
      <c r="F13" s="30"/>
      <c r="G13" s="175"/>
      <c r="H13" s="31"/>
      <c r="I13" s="175"/>
      <c r="J13" s="30"/>
    </row>
    <row r="14" spans="1:10" ht="33.75" customHeight="1" x14ac:dyDescent="0.2">
      <c r="A14" s="411" t="s">
        <v>273</v>
      </c>
      <c r="B14" s="412"/>
      <c r="C14" s="268">
        <f>'Reg Salary-% effort'!H78+'Reg Salary-person mths'!J114</f>
        <v>0</v>
      </c>
      <c r="D14" s="173"/>
      <c r="E14" s="172"/>
      <c r="F14" s="42"/>
      <c r="G14" s="172"/>
      <c r="H14" s="40"/>
      <c r="I14" s="172"/>
      <c r="J14" s="42"/>
    </row>
    <row r="15" spans="1:10" ht="20.25" customHeight="1" x14ac:dyDescent="0.2">
      <c r="A15" s="317" t="s">
        <v>72</v>
      </c>
      <c r="B15" s="310"/>
      <c r="C15" s="175"/>
      <c r="D15" s="173"/>
      <c r="E15" s="175"/>
      <c r="F15" s="32"/>
      <c r="G15" s="175"/>
      <c r="H15" s="31"/>
      <c r="I15" s="175"/>
      <c r="J15" s="32"/>
    </row>
    <row r="16" spans="1:10" ht="20.25" customHeight="1" x14ac:dyDescent="0.2">
      <c r="A16" s="317" t="s">
        <v>255</v>
      </c>
      <c r="B16" s="310"/>
      <c r="C16" s="175"/>
      <c r="D16" s="173"/>
      <c r="E16" s="175"/>
      <c r="F16" s="32"/>
      <c r="G16" s="175"/>
      <c r="H16" s="31"/>
      <c r="I16" s="175"/>
      <c r="J16" s="32"/>
    </row>
    <row r="17" spans="1:10" ht="20.25" customHeight="1" x14ac:dyDescent="0.2">
      <c r="A17" s="317" t="s">
        <v>212</v>
      </c>
      <c r="B17" s="310"/>
      <c r="C17" s="175"/>
      <c r="D17" s="173"/>
      <c r="E17" s="175"/>
      <c r="F17" s="32"/>
      <c r="G17" s="175"/>
      <c r="H17" s="31"/>
      <c r="I17" s="175"/>
      <c r="J17" s="32"/>
    </row>
    <row r="18" spans="1:10" ht="20.25" customHeight="1" x14ac:dyDescent="0.2">
      <c r="A18" s="317" t="s">
        <v>65</v>
      </c>
      <c r="B18" s="310"/>
      <c r="C18" s="175"/>
      <c r="D18" s="173"/>
      <c r="E18" s="175"/>
      <c r="F18" s="32"/>
      <c r="G18" s="175"/>
      <c r="H18" s="31"/>
      <c r="I18" s="175"/>
      <c r="J18" s="32"/>
    </row>
    <row r="19" spans="1:10" ht="20.25" customHeight="1" x14ac:dyDescent="0.2">
      <c r="A19" s="317" t="s">
        <v>73</v>
      </c>
      <c r="B19" s="310"/>
      <c r="C19" s="175"/>
      <c r="D19" s="173"/>
      <c r="E19" s="175"/>
      <c r="F19" s="32"/>
      <c r="G19" s="175"/>
      <c r="H19" s="31"/>
      <c r="I19" s="175"/>
      <c r="J19" s="32"/>
    </row>
    <row r="20" spans="1:10" ht="20.25" customHeight="1" x14ac:dyDescent="0.2">
      <c r="A20" s="312" t="s">
        <v>289</v>
      </c>
      <c r="B20" s="342">
        <v>0.51</v>
      </c>
      <c r="C20" s="89">
        <f>ROUND(((C12+C13+C14+C16)*$B$20),0)</f>
        <v>0</v>
      </c>
      <c r="D20" s="53"/>
      <c r="E20" s="89">
        <f>ROUND(((E12+E13+E14+E16)*$B$20),0)</f>
        <v>0</v>
      </c>
      <c r="F20" s="32"/>
      <c r="G20" s="48"/>
      <c r="H20" s="31"/>
      <c r="I20" s="89">
        <f>ROUND(((I12+I13+I14+I16)*$B$20),0)</f>
        <v>0</v>
      </c>
      <c r="J20" s="32"/>
    </row>
    <row r="21" spans="1:10" ht="20.25" customHeight="1" x14ac:dyDescent="0.2">
      <c r="A21" s="317" t="s">
        <v>290</v>
      </c>
      <c r="B21" s="343">
        <v>8.2000000000000003E-2</v>
      </c>
      <c r="C21" s="89">
        <f>ROUND(((C18+C17)*$B$21),0)</f>
        <v>0</v>
      </c>
      <c r="D21" s="90"/>
      <c r="E21" s="89">
        <f>ROUND(((E18+E17)*$B$21),0)</f>
        <v>0</v>
      </c>
      <c r="F21" s="91"/>
      <c r="G21" s="48"/>
      <c r="H21" s="31"/>
      <c r="I21" s="89">
        <f>ROUND(((I18+I17)*$B$21),0)</f>
        <v>0</v>
      </c>
      <c r="J21" s="91"/>
    </row>
    <row r="22" spans="1:10" ht="20.25" customHeight="1" x14ac:dyDescent="0.2">
      <c r="A22" s="344" t="s">
        <v>256</v>
      </c>
      <c r="B22" s="310"/>
      <c r="C22" s="175"/>
      <c r="D22" s="173"/>
      <c r="E22" s="175"/>
      <c r="F22" s="32"/>
      <c r="G22" s="175"/>
      <c r="H22" s="31"/>
      <c r="I22" s="175"/>
      <c r="J22" s="32"/>
    </row>
    <row r="23" spans="1:10" ht="20.25" customHeight="1" x14ac:dyDescent="0.2">
      <c r="A23" s="344" t="s">
        <v>257</v>
      </c>
      <c r="B23" s="341"/>
      <c r="C23" s="175"/>
      <c r="D23" s="173"/>
      <c r="E23" s="175"/>
      <c r="F23" s="32"/>
      <c r="G23" s="175"/>
      <c r="H23" s="31"/>
      <c r="I23" s="175"/>
      <c r="J23" s="32"/>
    </row>
    <row r="24" spans="1:10" ht="20.25" customHeight="1" x14ac:dyDescent="0.2">
      <c r="A24" s="125" t="s">
        <v>64</v>
      </c>
      <c r="B24" s="341"/>
      <c r="C24" s="155">
        <f>SUM(C12:C23)</f>
        <v>0</v>
      </c>
      <c r="D24" s="126"/>
      <c r="E24" s="155">
        <f>SUM(E12:E23)</f>
        <v>0</v>
      </c>
      <c r="F24" s="127"/>
      <c r="G24" s="155">
        <f>SUM(G12:G23)</f>
        <v>0</v>
      </c>
      <c r="H24" s="128"/>
      <c r="I24" s="155">
        <f>SUM(I12:I23)</f>
        <v>0</v>
      </c>
      <c r="J24" s="127"/>
    </row>
    <row r="25" spans="1:10" ht="20.25" customHeight="1" x14ac:dyDescent="0.2">
      <c r="A25" s="318" t="s">
        <v>258</v>
      </c>
      <c r="B25" s="341"/>
      <c r="C25" s="175"/>
      <c r="D25" s="173"/>
      <c r="E25" s="175"/>
      <c r="F25" s="32"/>
      <c r="G25" s="175"/>
      <c r="H25" s="31"/>
      <c r="I25" s="175"/>
      <c r="J25" s="32"/>
    </row>
    <row r="26" spans="1:10" ht="20.25" customHeight="1" x14ac:dyDescent="0.2">
      <c r="A26" s="318" t="s">
        <v>259</v>
      </c>
      <c r="B26" s="341"/>
      <c r="C26" s="175"/>
      <c r="D26" s="173"/>
      <c r="E26" s="175"/>
      <c r="F26" s="32"/>
      <c r="G26" s="175"/>
      <c r="H26" s="31"/>
      <c r="I26" s="175"/>
      <c r="J26" s="32"/>
    </row>
    <row r="27" spans="1:10" ht="39" customHeight="1" x14ac:dyDescent="0.2">
      <c r="A27" s="403" t="s">
        <v>165</v>
      </c>
      <c r="B27" s="404"/>
      <c r="C27" s="172"/>
      <c r="D27" s="173"/>
      <c r="E27" s="172"/>
      <c r="F27" s="42"/>
      <c r="G27" s="172"/>
      <c r="H27" s="40"/>
      <c r="I27" s="172"/>
      <c r="J27" s="42"/>
    </row>
    <row r="28" spans="1:10" ht="31.5" customHeight="1" x14ac:dyDescent="0.2">
      <c r="A28" s="403" t="s">
        <v>166</v>
      </c>
      <c r="B28" s="404"/>
      <c r="C28" s="172"/>
      <c r="D28" s="173"/>
      <c r="E28" s="172"/>
      <c r="F28" s="42"/>
      <c r="G28" s="172"/>
      <c r="H28" s="40"/>
      <c r="I28" s="172"/>
      <c r="J28" s="42"/>
    </row>
    <row r="29" spans="1:10" ht="31.5" customHeight="1" x14ac:dyDescent="0.2">
      <c r="A29" s="405" t="s">
        <v>168</v>
      </c>
      <c r="B29" s="406"/>
      <c r="C29" s="172"/>
      <c r="D29" s="173"/>
      <c r="E29" s="172"/>
      <c r="F29" s="42"/>
      <c r="G29" s="172"/>
      <c r="H29" s="40"/>
      <c r="I29" s="172"/>
      <c r="J29" s="42"/>
    </row>
    <row r="30" spans="1:10" ht="20.25" customHeight="1" x14ac:dyDescent="0.2">
      <c r="A30" s="407" t="s">
        <v>260</v>
      </c>
      <c r="B30" s="408"/>
      <c r="C30" s="226">
        <f>Subcontracts!F20</f>
        <v>0</v>
      </c>
      <c r="D30" s="227"/>
      <c r="E30" s="175"/>
      <c r="F30" s="32"/>
      <c r="G30" s="175"/>
      <c r="H30" s="31"/>
      <c r="I30" s="175"/>
      <c r="J30" s="32"/>
    </row>
    <row r="31" spans="1:10" ht="20.25" customHeight="1" x14ac:dyDescent="0.2">
      <c r="A31" s="316" t="s">
        <v>261</v>
      </c>
      <c r="B31" s="345"/>
      <c r="C31" s="68">
        <f>Subcontracts!F21</f>
        <v>0</v>
      </c>
      <c r="D31" s="53"/>
      <c r="E31" s="174"/>
      <c r="F31" s="43"/>
      <c r="G31" s="174"/>
      <c r="H31" s="41"/>
      <c r="I31" s="174"/>
      <c r="J31" s="43"/>
    </row>
    <row r="32" spans="1:10" x14ac:dyDescent="0.2">
      <c r="A32" s="340" t="s">
        <v>262</v>
      </c>
      <c r="B32" s="341"/>
      <c r="C32" s="175"/>
      <c r="D32" s="173"/>
      <c r="E32" s="175"/>
      <c r="F32" s="32"/>
      <c r="G32" s="175"/>
      <c r="H32" s="31"/>
      <c r="I32" s="175"/>
      <c r="J32" s="32"/>
    </row>
    <row r="33" spans="1:10" ht="20.25" customHeight="1" x14ac:dyDescent="0.2">
      <c r="A33" s="318" t="s">
        <v>154</v>
      </c>
      <c r="B33" s="341"/>
      <c r="C33" s="175"/>
      <c r="D33" s="173"/>
      <c r="E33" s="175"/>
      <c r="F33" s="32"/>
      <c r="G33" s="175"/>
      <c r="H33" s="31"/>
      <c r="I33" s="175"/>
      <c r="J33" s="32"/>
    </row>
    <row r="34" spans="1:10" ht="20.25" customHeight="1" x14ac:dyDescent="0.3">
      <c r="A34" s="346" t="s">
        <v>263</v>
      </c>
      <c r="B34" s="341"/>
      <c r="C34" s="175"/>
      <c r="D34" s="173"/>
      <c r="E34" s="175"/>
      <c r="F34" s="32"/>
      <c r="G34" s="175"/>
      <c r="H34" s="31"/>
      <c r="I34" s="175"/>
      <c r="J34" s="32"/>
    </row>
    <row r="35" spans="1:10" ht="41.25" customHeight="1" x14ac:dyDescent="0.2">
      <c r="A35" s="401" t="s">
        <v>101</v>
      </c>
      <c r="B35" s="402"/>
      <c r="C35" s="175"/>
      <c r="D35" s="173"/>
      <c r="E35" s="175"/>
      <c r="F35" s="32"/>
      <c r="G35" s="175"/>
      <c r="H35" s="31"/>
      <c r="I35" s="175"/>
      <c r="J35" s="32"/>
    </row>
    <row r="36" spans="1:10" ht="20.25" customHeight="1" x14ac:dyDescent="0.2">
      <c r="A36" s="318" t="s">
        <v>57</v>
      </c>
      <c r="B36" s="347"/>
      <c r="C36" s="175"/>
      <c r="D36" s="173"/>
      <c r="E36" s="175"/>
      <c r="F36" s="32"/>
      <c r="G36" s="175"/>
      <c r="H36" s="31"/>
      <c r="I36" s="175"/>
      <c r="J36" s="32"/>
    </row>
    <row r="37" spans="1:10" ht="20.25" customHeight="1" x14ac:dyDescent="0.2">
      <c r="A37" s="125" t="s">
        <v>63</v>
      </c>
      <c r="B37" s="347"/>
      <c r="C37" s="155">
        <f>SUM(C24:C36)</f>
        <v>0</v>
      </c>
      <c r="D37" s="90"/>
      <c r="E37" s="155">
        <f>SUM(E24:E36)</f>
        <v>0</v>
      </c>
      <c r="F37" s="130"/>
      <c r="G37" s="155">
        <f>SUM(G24:G36)</f>
        <v>0</v>
      </c>
      <c r="H37" s="128"/>
      <c r="I37" s="155">
        <f>SUM(I24:I36)</f>
        <v>0</v>
      </c>
      <c r="J37" s="130"/>
    </row>
    <row r="38" spans="1:10" ht="20.25" customHeight="1" x14ac:dyDescent="0.2">
      <c r="A38" s="315" t="s">
        <v>264</v>
      </c>
      <c r="B38" s="347"/>
      <c r="C38" s="222">
        <f>C24</f>
        <v>0</v>
      </c>
      <c r="D38" s="53"/>
      <c r="E38" s="175">
        <f>E37-E36-E34-E33-E31</f>
        <v>0</v>
      </c>
      <c r="F38" s="59"/>
      <c r="G38" s="175"/>
      <c r="H38" s="60"/>
      <c r="I38" s="67">
        <f>I37-I34-I36-I31-I35</f>
        <v>0</v>
      </c>
      <c r="J38" s="59"/>
    </row>
    <row r="39" spans="1:10" ht="20.25" customHeight="1" x14ac:dyDescent="0.2">
      <c r="A39" s="314" t="s">
        <v>265</v>
      </c>
      <c r="B39" s="352">
        <v>0.25</v>
      </c>
      <c r="C39" s="157">
        <f>ROUND((C$38*$B$39),0)</f>
        <v>0</v>
      </c>
      <c r="D39" s="54"/>
      <c r="E39" s="49">
        <f>ROUND((0.46*(C37-C36-C34-C33-C31+E38)),0)-C39</f>
        <v>0</v>
      </c>
      <c r="F39" s="32"/>
      <c r="G39" s="49"/>
      <c r="H39" s="31"/>
      <c r="I39" s="49"/>
      <c r="J39" s="32"/>
    </row>
    <row r="40" spans="1:10" ht="30.75" customHeight="1" x14ac:dyDescent="0.2">
      <c r="A40" s="313" t="s">
        <v>266</v>
      </c>
      <c r="B40" s="352">
        <v>0</v>
      </c>
      <c r="C40" s="49"/>
      <c r="D40" s="54"/>
      <c r="E40" s="49"/>
      <c r="F40" s="32"/>
      <c r="G40" s="49"/>
      <c r="H40" s="31"/>
      <c r="I40" s="157">
        <f>ROUND((I$38*$B$40),0)</f>
        <v>0</v>
      </c>
      <c r="J40" s="32"/>
    </row>
    <row r="41" spans="1:10" x14ac:dyDescent="0.2">
      <c r="A41" s="353"/>
      <c r="B41" s="353"/>
      <c r="C41" s="177"/>
      <c r="D41" s="177"/>
      <c r="E41" s="177"/>
      <c r="F41" s="97"/>
      <c r="G41" s="177"/>
      <c r="H41" s="8"/>
      <c r="I41" s="50"/>
      <c r="J41" s="23"/>
    </row>
    <row r="42" spans="1:10" ht="15.75" customHeight="1" x14ac:dyDescent="0.2">
      <c r="A42" s="351"/>
      <c r="B42" s="351"/>
      <c r="C42" s="36"/>
      <c r="D42" s="36"/>
      <c r="E42" s="36"/>
      <c r="F42" s="37"/>
      <c r="G42" s="36"/>
      <c r="H42" s="38"/>
      <c r="I42" s="36"/>
      <c r="J42" s="37"/>
    </row>
    <row r="43" spans="1:10" s="6" customFormat="1" ht="20.25" customHeight="1" x14ac:dyDescent="0.25">
      <c r="A43" s="34" t="s">
        <v>3</v>
      </c>
      <c r="B43" s="35"/>
      <c r="C43" s="69">
        <f>SUM(C37+C39)</f>
        <v>0</v>
      </c>
      <c r="D43" s="55"/>
      <c r="E43" s="69">
        <f>SUM(E37+E39)</f>
        <v>0</v>
      </c>
      <c r="F43" s="56"/>
      <c r="G43" s="69">
        <f>SUM(G37+G39)</f>
        <v>0</v>
      </c>
      <c r="H43" s="57"/>
      <c r="I43" s="69">
        <f>SUM(I37+I40)</f>
        <v>0</v>
      </c>
      <c r="J43" s="56"/>
    </row>
    <row r="44" spans="1:10" s="6" customFormat="1" ht="20.25" customHeight="1" x14ac:dyDescent="0.2">
      <c r="C44" s="14"/>
      <c r="D44" s="14"/>
      <c r="E44" s="45"/>
      <c r="F44" s="46"/>
      <c r="G44" s="14"/>
      <c r="H44" s="47"/>
      <c r="I44" s="45"/>
      <c r="J44" s="46"/>
    </row>
    <row r="45" spans="1:10" s="319" customFormat="1" x14ac:dyDescent="0.2">
      <c r="A45" s="319" t="s">
        <v>284</v>
      </c>
      <c r="E45" s="333"/>
      <c r="F45" s="311"/>
      <c r="I45" s="333"/>
      <c r="J45" s="311"/>
    </row>
    <row r="46" spans="1:10" s="319" customFormat="1" ht="12.75" customHeight="1" x14ac:dyDescent="0.2">
      <c r="A46" s="396" t="s">
        <v>285</v>
      </c>
      <c r="B46" s="396"/>
      <c r="C46" s="396"/>
      <c r="D46" s="396"/>
      <c r="E46" s="396"/>
      <c r="F46" s="311"/>
      <c r="I46" s="333"/>
      <c r="J46" s="311"/>
    </row>
    <row r="47" spans="1:10" s="319" customFormat="1" x14ac:dyDescent="0.2">
      <c r="A47" s="319" t="s">
        <v>286</v>
      </c>
      <c r="E47" s="333"/>
      <c r="F47" s="311"/>
      <c r="I47" s="333"/>
      <c r="J47" s="311"/>
    </row>
    <row r="48" spans="1:10" s="319" customFormat="1" x14ac:dyDescent="0.2">
      <c r="A48" s="319" t="s">
        <v>287</v>
      </c>
      <c r="E48" s="333"/>
      <c r="F48" s="311"/>
      <c r="I48" s="333"/>
      <c r="J48" s="311"/>
    </row>
    <row r="49" spans="1:10" s="319" customFormat="1" x14ac:dyDescent="0.2">
      <c r="A49" s="319" t="s">
        <v>288</v>
      </c>
      <c r="E49" s="333"/>
      <c r="F49" s="311"/>
      <c r="I49" s="333"/>
      <c r="J49" s="311"/>
    </row>
    <row r="50" spans="1:10" s="319" customFormat="1" ht="12.75" customHeight="1" x14ac:dyDescent="0.2">
      <c r="A50" s="319" t="s">
        <v>243</v>
      </c>
      <c r="E50" s="333"/>
      <c r="F50" s="322"/>
      <c r="G50" s="321"/>
      <c r="H50" s="321"/>
      <c r="I50" s="333"/>
      <c r="J50" s="322"/>
    </row>
    <row r="51" spans="1:10" s="319" customFormat="1" ht="12.75" customHeight="1" x14ac:dyDescent="0.2">
      <c r="A51" s="319" t="s">
        <v>244</v>
      </c>
      <c r="E51" s="333"/>
      <c r="F51" s="322"/>
      <c r="G51" s="321"/>
      <c r="H51" s="321"/>
      <c r="I51" s="333"/>
      <c r="J51" s="322"/>
    </row>
    <row r="52" spans="1:10" s="319" customFormat="1" x14ac:dyDescent="0.2">
      <c r="A52" s="319" t="s">
        <v>251</v>
      </c>
      <c r="E52" s="333"/>
      <c r="F52" s="322"/>
      <c r="G52" s="321"/>
      <c r="H52" s="321"/>
      <c r="I52" s="333"/>
      <c r="J52" s="322"/>
    </row>
    <row r="53" spans="1:10" s="319" customFormat="1" x14ac:dyDescent="0.2">
      <c r="A53" s="319" t="s">
        <v>245</v>
      </c>
      <c r="E53" s="333"/>
      <c r="F53" s="322"/>
      <c r="G53" s="321"/>
      <c r="H53" s="321"/>
      <c r="I53" s="333"/>
      <c r="J53" s="322"/>
    </row>
    <row r="54" spans="1:10" s="319" customFormat="1" x14ac:dyDescent="0.2">
      <c r="A54" s="319" t="s">
        <v>172</v>
      </c>
      <c r="E54" s="333"/>
      <c r="F54" s="322"/>
      <c r="G54" s="321"/>
      <c r="H54" s="321"/>
      <c r="I54" s="333"/>
      <c r="J54" s="322"/>
    </row>
    <row r="55" spans="1:10" s="319" customFormat="1" x14ac:dyDescent="0.2">
      <c r="A55" s="319" t="s">
        <v>246</v>
      </c>
      <c r="E55" s="333"/>
      <c r="F55" s="322"/>
      <c r="G55" s="321"/>
      <c r="H55" s="321"/>
      <c r="I55" s="333"/>
      <c r="J55" s="322"/>
    </row>
    <row r="56" spans="1:10" s="319" customFormat="1" x14ac:dyDescent="0.2">
      <c r="A56" s="319" t="s">
        <v>215</v>
      </c>
      <c r="E56" s="333"/>
      <c r="F56" s="322"/>
      <c r="G56" s="321"/>
      <c r="H56" s="321"/>
      <c r="I56" s="333"/>
      <c r="J56" s="322"/>
    </row>
    <row r="57" spans="1:10" s="319" customFormat="1" x14ac:dyDescent="0.2">
      <c r="A57" s="319" t="s">
        <v>267</v>
      </c>
      <c r="E57" s="231"/>
      <c r="F57" s="334"/>
      <c r="G57" s="335"/>
      <c r="H57" s="335"/>
      <c r="I57" s="231"/>
      <c r="J57" s="334"/>
    </row>
    <row r="58" spans="1:10" s="319" customFormat="1" x14ac:dyDescent="0.2">
      <c r="A58" s="319" t="s">
        <v>247</v>
      </c>
      <c r="E58" s="231"/>
      <c r="F58" s="334"/>
      <c r="G58" s="335"/>
      <c r="H58" s="335"/>
      <c r="I58" s="231"/>
      <c r="J58" s="334"/>
    </row>
    <row r="59" spans="1:10" s="319" customFormat="1" x14ac:dyDescent="0.2">
      <c r="A59" s="319" t="s">
        <v>268</v>
      </c>
      <c r="E59" s="231"/>
      <c r="F59" s="334"/>
      <c r="G59" s="335"/>
      <c r="H59" s="335"/>
      <c r="I59" s="231"/>
      <c r="J59" s="334"/>
    </row>
    <row r="60" spans="1:10" s="319" customFormat="1" x14ac:dyDescent="0.2">
      <c r="A60" s="319" t="s">
        <v>248</v>
      </c>
      <c r="E60" s="231"/>
      <c r="F60" s="334"/>
      <c r="G60" s="335"/>
      <c r="H60" s="335"/>
      <c r="I60" s="231"/>
      <c r="J60" s="334"/>
    </row>
    <row r="61" spans="1:10" s="319" customFormat="1" x14ac:dyDescent="0.2">
      <c r="A61" s="321" t="s">
        <v>269</v>
      </c>
      <c r="B61" s="321"/>
      <c r="C61" s="321"/>
      <c r="D61" s="321"/>
      <c r="E61" s="323"/>
      <c r="F61" s="322"/>
      <c r="G61" s="321"/>
      <c r="H61" s="321"/>
      <c r="I61" s="323"/>
      <c r="J61" s="322"/>
    </row>
    <row r="62" spans="1:10" s="319" customFormat="1" x14ac:dyDescent="0.2">
      <c r="A62" s="321" t="s">
        <v>270</v>
      </c>
      <c r="B62" s="321"/>
      <c r="C62" s="321"/>
      <c r="D62" s="321"/>
      <c r="E62" s="323"/>
      <c r="F62" s="322"/>
      <c r="G62" s="321"/>
      <c r="H62" s="321"/>
      <c r="I62" s="323"/>
      <c r="J62" s="322"/>
    </row>
    <row r="63" spans="1:10" s="319" customFormat="1" x14ac:dyDescent="0.2">
      <c r="A63" s="321" t="s">
        <v>271</v>
      </c>
      <c r="B63" s="321"/>
      <c r="C63" s="321"/>
      <c r="D63" s="321"/>
      <c r="E63" s="323"/>
      <c r="F63" s="322"/>
      <c r="G63" s="321"/>
      <c r="H63" s="321"/>
      <c r="I63" s="323"/>
      <c r="J63" s="322"/>
    </row>
    <row r="64" spans="1:10" s="319" customFormat="1" x14ac:dyDescent="0.2">
      <c r="A64" s="321" t="s">
        <v>228</v>
      </c>
      <c r="B64" s="321"/>
      <c r="C64" s="321"/>
      <c r="D64" s="321"/>
      <c r="E64" s="323"/>
      <c r="F64" s="322"/>
      <c r="G64" s="321"/>
      <c r="H64" s="321"/>
      <c r="I64" s="323"/>
      <c r="J64" s="322"/>
    </row>
    <row r="65" spans="1:10" s="320" customFormat="1" x14ac:dyDescent="0.2">
      <c r="A65" s="321" t="s">
        <v>249</v>
      </c>
      <c r="B65" s="321"/>
      <c r="C65" s="321"/>
      <c r="D65" s="321"/>
      <c r="E65" s="323"/>
      <c r="F65" s="322"/>
      <c r="G65" s="321"/>
      <c r="H65" s="321"/>
      <c r="I65" s="323"/>
      <c r="J65" s="322"/>
    </row>
    <row r="66" spans="1:10" s="337" customFormat="1" x14ac:dyDescent="0.2">
      <c r="A66" s="349" t="s">
        <v>272</v>
      </c>
      <c r="B66" s="336"/>
      <c r="C66" s="336"/>
      <c r="D66" s="336"/>
      <c r="E66" s="336"/>
      <c r="F66" s="336"/>
      <c r="G66" s="336"/>
      <c r="H66" s="336"/>
      <c r="I66" s="323"/>
      <c r="J66" s="322"/>
    </row>
    <row r="67" spans="1:10" s="337" customFormat="1" x14ac:dyDescent="0.2">
      <c r="A67" s="319" t="s">
        <v>250</v>
      </c>
      <c r="B67" s="321"/>
      <c r="C67" s="321"/>
      <c r="D67" s="321"/>
      <c r="E67" s="323"/>
      <c r="F67" s="322"/>
      <c r="G67" s="321"/>
      <c r="H67" s="321"/>
      <c r="I67" s="323"/>
      <c r="J67" s="322"/>
    </row>
    <row r="68" spans="1:10" s="337" customFormat="1" x14ac:dyDescent="0.2">
      <c r="A68" s="319"/>
      <c r="B68" s="321"/>
      <c r="C68" s="321"/>
      <c r="D68" s="321"/>
      <c r="E68" s="323"/>
      <c r="F68" s="322"/>
      <c r="G68" s="321"/>
      <c r="H68" s="321"/>
      <c r="I68" s="323"/>
      <c r="J68" s="322"/>
    </row>
    <row r="69" spans="1:10" s="337" customFormat="1" x14ac:dyDescent="0.2">
      <c r="A69" s="319" t="s">
        <v>155</v>
      </c>
      <c r="B69" s="321"/>
      <c r="C69" s="321"/>
      <c r="D69" s="321"/>
      <c r="E69" s="323"/>
      <c r="F69" s="322"/>
      <c r="G69" s="321"/>
      <c r="H69" s="321"/>
      <c r="I69" s="323"/>
      <c r="J69" s="322"/>
    </row>
    <row r="70" spans="1:10" s="337" customFormat="1" x14ac:dyDescent="0.2">
      <c r="A70" s="319"/>
      <c r="B70" s="321"/>
      <c r="C70" s="321"/>
      <c r="D70" s="321"/>
      <c r="E70" s="323"/>
      <c r="F70" s="322"/>
      <c r="G70" s="321"/>
      <c r="H70" s="321"/>
      <c r="I70" s="323"/>
      <c r="J70" s="322"/>
    </row>
    <row r="71" spans="1:10" s="337" customFormat="1" x14ac:dyDescent="0.2">
      <c r="A71" s="319" t="s">
        <v>74</v>
      </c>
      <c r="B71" s="321"/>
      <c r="C71" s="321"/>
      <c r="D71" s="321"/>
      <c r="E71" s="323"/>
      <c r="F71" s="322"/>
      <c r="G71" s="321"/>
      <c r="H71" s="321"/>
      <c r="I71" s="323"/>
      <c r="J71" s="322"/>
    </row>
    <row r="72" spans="1:10" s="337" customFormat="1" x14ac:dyDescent="0.2">
      <c r="E72" s="338"/>
      <c r="F72" s="339"/>
      <c r="I72" s="338"/>
      <c r="J72" s="339"/>
    </row>
    <row r="73" spans="1:10" s="337" customFormat="1" x14ac:dyDescent="0.2">
      <c r="E73" s="338"/>
      <c r="F73" s="339"/>
      <c r="I73" s="338"/>
      <c r="J73" s="339"/>
    </row>
    <row r="74" spans="1:10" s="7" customFormat="1" x14ac:dyDescent="0.2">
      <c r="E74" s="11"/>
      <c r="F74" s="21"/>
      <c r="I74" s="11"/>
      <c r="J74" s="21"/>
    </row>
    <row r="75" spans="1:10" s="7" customFormat="1" x14ac:dyDescent="0.2">
      <c r="B75" s="13"/>
      <c r="C75" s="13"/>
      <c r="D75" s="13"/>
      <c r="E75" s="14"/>
      <c r="F75" s="22"/>
      <c r="I75" s="14"/>
      <c r="J75" s="22"/>
    </row>
    <row r="76" spans="1:10" s="7" customFormat="1" x14ac:dyDescent="0.2">
      <c r="E76" s="12"/>
      <c r="F76" s="20"/>
      <c r="I76" s="12"/>
      <c r="J76" s="20"/>
    </row>
    <row r="77" spans="1:10" s="7" customFormat="1" x14ac:dyDescent="0.2">
      <c r="E77" s="12"/>
      <c r="F77" s="20"/>
      <c r="I77" s="12"/>
      <c r="J77" s="20"/>
    </row>
    <row r="78" spans="1:10" s="7" customFormat="1" x14ac:dyDescent="0.2">
      <c r="E78" s="12"/>
      <c r="F78" s="20"/>
      <c r="I78" s="12"/>
      <c r="J78" s="20"/>
    </row>
    <row r="79" spans="1:10" s="7" customFormat="1" x14ac:dyDescent="0.2">
      <c r="E79" s="12"/>
      <c r="F79" s="20"/>
      <c r="I79" s="12"/>
      <c r="J79" s="20"/>
    </row>
    <row r="80" spans="1:10" x14ac:dyDescent="0.2">
      <c r="E80" s="10"/>
      <c r="F80" s="19"/>
      <c r="G80" s="5"/>
      <c r="I80" s="10"/>
      <c r="J80" s="19"/>
    </row>
    <row r="81" spans="5:10" x14ac:dyDescent="0.2">
      <c r="E81" s="9"/>
      <c r="F81" s="23"/>
      <c r="G81" s="5"/>
      <c r="I81" s="9"/>
      <c r="J81" s="23"/>
    </row>
    <row r="82" spans="5:10" x14ac:dyDescent="0.2">
      <c r="E82" s="9"/>
      <c r="F82" s="23"/>
      <c r="G82" s="5"/>
      <c r="I82" s="9"/>
      <c r="J82" s="23"/>
    </row>
    <row r="83" spans="5:10" x14ac:dyDescent="0.2">
      <c r="E83" s="9"/>
      <c r="F83" s="23"/>
      <c r="G83" s="5"/>
      <c r="I83" s="9"/>
      <c r="J83" s="23"/>
    </row>
    <row r="84" spans="5:10" x14ac:dyDescent="0.2">
      <c r="E84" s="9"/>
      <c r="F84" s="23"/>
      <c r="G84" s="5"/>
      <c r="I84" s="9"/>
      <c r="J84" s="23"/>
    </row>
    <row r="85" spans="5:10" x14ac:dyDescent="0.2">
      <c r="E85" s="9"/>
      <c r="F85" s="23"/>
      <c r="G85" s="5"/>
      <c r="I85" s="9"/>
      <c r="J85" s="23"/>
    </row>
    <row r="86" spans="5:10" x14ac:dyDescent="0.2">
      <c r="E86" s="9"/>
      <c r="F86" s="23"/>
      <c r="G86" s="5"/>
      <c r="I86" s="9"/>
      <c r="J86" s="23"/>
    </row>
    <row r="87" spans="5:10" x14ac:dyDescent="0.2">
      <c r="E87" s="9"/>
      <c r="F87" s="23"/>
      <c r="G87" s="5"/>
      <c r="I87" s="9"/>
      <c r="J87" s="23"/>
    </row>
    <row r="88" spans="5:10" x14ac:dyDescent="0.2">
      <c r="F88" s="9"/>
      <c r="J88" s="9"/>
    </row>
    <row r="89" spans="5:10" x14ac:dyDescent="0.2">
      <c r="F89" s="9"/>
      <c r="J89" s="9"/>
    </row>
    <row r="90" spans="5:10" x14ac:dyDescent="0.2">
      <c r="F90" s="9"/>
      <c r="J90" s="9"/>
    </row>
    <row r="91" spans="5:10" x14ac:dyDescent="0.2">
      <c r="F91" s="9"/>
      <c r="J91" s="9"/>
    </row>
    <row r="92" spans="5:10" x14ac:dyDescent="0.2">
      <c r="F92" s="9"/>
      <c r="J92" s="9"/>
    </row>
    <row r="93" spans="5:10" x14ac:dyDescent="0.2">
      <c r="F93" s="9"/>
      <c r="J93" s="9"/>
    </row>
    <row r="94" spans="5:10" x14ac:dyDescent="0.2">
      <c r="F94" s="9"/>
      <c r="J94" s="9"/>
    </row>
    <row r="95" spans="5:10" x14ac:dyDescent="0.2">
      <c r="F95" s="9"/>
      <c r="J95" s="9"/>
    </row>
    <row r="96" spans="5:10" x14ac:dyDescent="0.2">
      <c r="F96" s="9"/>
      <c r="J96" s="9"/>
    </row>
    <row r="97" spans="1:10" x14ac:dyDescent="0.2">
      <c r="F97" s="9"/>
      <c r="J97" s="9"/>
    </row>
    <row r="98" spans="1:10" x14ac:dyDescent="0.2">
      <c r="F98" s="9"/>
      <c r="J98" s="9"/>
    </row>
    <row r="99" spans="1:10" x14ac:dyDescent="0.2">
      <c r="F99" s="9"/>
      <c r="J99" s="9"/>
    </row>
    <row r="100" spans="1:10" x14ac:dyDescent="0.2">
      <c r="F100" s="9"/>
      <c r="J100" s="9"/>
    </row>
    <row r="101" spans="1:10" x14ac:dyDescent="0.2">
      <c r="F101" s="9"/>
      <c r="J101" s="9"/>
    </row>
    <row r="102" spans="1:10" x14ac:dyDescent="0.2">
      <c r="F102" s="9"/>
      <c r="J102" s="9"/>
    </row>
    <row r="103" spans="1:10" s="23" customFormat="1" x14ac:dyDescent="0.2">
      <c r="A103" s="5"/>
      <c r="B103" s="5"/>
      <c r="C103" s="5"/>
      <c r="D103" s="5"/>
      <c r="E103" s="5"/>
      <c r="F103" s="9"/>
      <c r="H103" s="5"/>
      <c r="I103" s="5"/>
      <c r="J103" s="9"/>
    </row>
    <row r="104" spans="1:10" s="23" customFormat="1" x14ac:dyDescent="0.2">
      <c r="A104" s="5"/>
      <c r="B104" s="5"/>
      <c r="C104" s="5"/>
      <c r="D104" s="5"/>
      <c r="E104" s="5"/>
      <c r="F104" s="9"/>
      <c r="H104" s="5"/>
      <c r="I104" s="5"/>
      <c r="J104" s="9"/>
    </row>
    <row r="105" spans="1:10" s="23" customFormat="1" x14ac:dyDescent="0.2">
      <c r="A105" s="5"/>
      <c r="B105" s="5"/>
      <c r="C105" s="5"/>
      <c r="D105" s="5"/>
      <c r="E105" s="5"/>
      <c r="F105" s="9"/>
      <c r="H105" s="5"/>
      <c r="I105" s="5"/>
      <c r="J105" s="9"/>
    </row>
    <row r="106" spans="1:10" s="23" customFormat="1" x14ac:dyDescent="0.2">
      <c r="A106" s="5"/>
      <c r="B106" s="5"/>
      <c r="C106" s="5"/>
      <c r="D106" s="5"/>
      <c r="E106" s="5"/>
      <c r="F106" s="9"/>
      <c r="H106" s="5"/>
      <c r="I106" s="5"/>
      <c r="J106" s="9"/>
    </row>
    <row r="107" spans="1:10" s="23" customFormat="1" x14ac:dyDescent="0.2">
      <c r="A107" s="5"/>
      <c r="B107" s="5"/>
      <c r="C107" s="5"/>
      <c r="D107" s="5"/>
      <c r="E107" s="5"/>
      <c r="F107" s="9"/>
      <c r="H107" s="5"/>
      <c r="I107" s="5"/>
      <c r="J107" s="9"/>
    </row>
    <row r="108" spans="1:10" s="23" customFormat="1" x14ac:dyDescent="0.2">
      <c r="A108" s="5"/>
      <c r="B108" s="5"/>
      <c r="C108" s="5"/>
      <c r="D108" s="5"/>
      <c r="E108" s="5"/>
      <c r="F108" s="9"/>
      <c r="H108" s="5"/>
      <c r="I108" s="5"/>
      <c r="J108" s="9"/>
    </row>
    <row r="109" spans="1:10" s="23" customFormat="1" x14ac:dyDescent="0.2">
      <c r="A109" s="5"/>
      <c r="B109" s="5"/>
      <c r="C109" s="5"/>
      <c r="D109" s="5"/>
      <c r="E109" s="5"/>
      <c r="F109" s="9"/>
      <c r="H109" s="5"/>
      <c r="I109" s="5"/>
      <c r="J109" s="9"/>
    </row>
    <row r="110" spans="1:10" s="23" customFormat="1" x14ac:dyDescent="0.2">
      <c r="A110" s="5"/>
      <c r="B110" s="5"/>
      <c r="C110" s="5"/>
      <c r="D110" s="5"/>
      <c r="E110" s="5"/>
      <c r="F110" s="9"/>
      <c r="H110" s="5"/>
      <c r="I110" s="5"/>
      <c r="J110" s="9"/>
    </row>
    <row r="111" spans="1:10" s="23" customFormat="1" x14ac:dyDescent="0.2">
      <c r="A111" s="5"/>
      <c r="B111" s="5"/>
      <c r="C111" s="5"/>
      <c r="D111" s="5"/>
      <c r="E111" s="5"/>
      <c r="F111" s="9"/>
      <c r="H111" s="5"/>
      <c r="I111" s="5"/>
      <c r="J111" s="9"/>
    </row>
    <row r="112" spans="1:10" s="23" customFormat="1" x14ac:dyDescent="0.2">
      <c r="A112" s="5"/>
      <c r="B112" s="5"/>
      <c r="C112" s="5"/>
      <c r="D112" s="5"/>
      <c r="E112" s="5"/>
      <c r="F112" s="9"/>
      <c r="H112" s="5"/>
      <c r="I112" s="5"/>
      <c r="J112" s="9"/>
    </row>
    <row r="113" spans="1:10" s="23" customFormat="1" x14ac:dyDescent="0.2">
      <c r="A113" s="5"/>
      <c r="B113" s="5"/>
      <c r="C113" s="5"/>
      <c r="D113" s="5"/>
      <c r="E113" s="5"/>
      <c r="F113" s="9"/>
      <c r="H113" s="5"/>
      <c r="I113" s="5"/>
      <c r="J113" s="9"/>
    </row>
    <row r="114" spans="1:10" s="23" customFormat="1" x14ac:dyDescent="0.2">
      <c r="A114" s="5"/>
      <c r="B114" s="5"/>
      <c r="C114" s="5"/>
      <c r="D114" s="5"/>
      <c r="E114" s="5"/>
      <c r="F114" s="9"/>
      <c r="H114" s="5"/>
      <c r="I114" s="5"/>
      <c r="J114" s="9"/>
    </row>
    <row r="115" spans="1:10" s="23" customFormat="1" x14ac:dyDescent="0.2">
      <c r="A115" s="5"/>
      <c r="B115" s="5"/>
      <c r="C115" s="5"/>
      <c r="D115" s="5"/>
      <c r="E115" s="5"/>
      <c r="F115" s="9"/>
      <c r="H115" s="5"/>
      <c r="I115" s="5"/>
      <c r="J115" s="9"/>
    </row>
    <row r="116" spans="1:10" s="23" customFormat="1" x14ac:dyDescent="0.2">
      <c r="A116" s="5"/>
      <c r="B116" s="5"/>
      <c r="C116" s="5"/>
      <c r="D116" s="5"/>
      <c r="E116" s="5"/>
      <c r="F116" s="9"/>
      <c r="H116" s="5"/>
      <c r="I116" s="5"/>
      <c r="J116" s="9"/>
    </row>
    <row r="117" spans="1:10" s="23" customFormat="1" x14ac:dyDescent="0.2">
      <c r="A117" s="5"/>
      <c r="B117" s="5"/>
      <c r="C117" s="5"/>
      <c r="D117" s="5"/>
      <c r="E117" s="5"/>
      <c r="F117" s="9"/>
      <c r="H117" s="5"/>
      <c r="I117" s="5"/>
      <c r="J117" s="9"/>
    </row>
    <row r="118" spans="1:10" s="23" customFormat="1" x14ac:dyDescent="0.2">
      <c r="A118" s="5"/>
      <c r="B118" s="5"/>
      <c r="C118" s="5"/>
      <c r="D118" s="5"/>
      <c r="E118" s="5"/>
      <c r="F118" s="9"/>
      <c r="H118" s="5"/>
      <c r="I118" s="5"/>
      <c r="J118" s="9"/>
    </row>
    <row r="119" spans="1:10" s="23" customFormat="1" x14ac:dyDescent="0.2">
      <c r="A119" s="5"/>
      <c r="B119" s="5"/>
      <c r="C119" s="5"/>
      <c r="D119" s="5"/>
      <c r="E119" s="5"/>
      <c r="F119" s="9"/>
      <c r="H119" s="5"/>
      <c r="I119" s="5"/>
      <c r="J119" s="9"/>
    </row>
    <row r="120" spans="1:10" s="23" customFormat="1" x14ac:dyDescent="0.2">
      <c r="A120" s="5"/>
      <c r="B120" s="5"/>
      <c r="C120" s="5"/>
      <c r="D120" s="5"/>
      <c r="E120" s="5"/>
      <c r="F120" s="9"/>
      <c r="H120" s="5"/>
      <c r="I120" s="5"/>
      <c r="J120" s="9"/>
    </row>
    <row r="121" spans="1:10" s="23" customFormat="1" x14ac:dyDescent="0.2">
      <c r="A121" s="5"/>
      <c r="B121" s="5"/>
      <c r="C121" s="5"/>
      <c r="D121" s="5"/>
      <c r="E121" s="5"/>
      <c r="F121" s="9"/>
      <c r="H121" s="5"/>
      <c r="I121" s="5"/>
      <c r="J121" s="9"/>
    </row>
    <row r="122" spans="1:10" s="23" customFormat="1" x14ac:dyDescent="0.2">
      <c r="A122" s="5"/>
      <c r="B122" s="5"/>
      <c r="C122" s="5"/>
      <c r="D122" s="5"/>
      <c r="E122" s="5"/>
      <c r="F122" s="9"/>
      <c r="H122" s="5"/>
      <c r="I122" s="5"/>
      <c r="J122" s="9"/>
    </row>
    <row r="123" spans="1:10" s="23" customFormat="1" x14ac:dyDescent="0.2">
      <c r="A123" s="5"/>
      <c r="B123" s="5"/>
      <c r="C123" s="5"/>
      <c r="D123" s="5"/>
      <c r="E123" s="5"/>
      <c r="F123" s="9"/>
      <c r="H123" s="5"/>
      <c r="I123" s="5"/>
      <c r="J123" s="9"/>
    </row>
    <row r="124" spans="1:10" s="23" customFormat="1" x14ac:dyDescent="0.2">
      <c r="A124" s="5"/>
      <c r="B124" s="5"/>
      <c r="C124" s="5"/>
      <c r="D124" s="5"/>
      <c r="E124" s="5"/>
      <c r="F124" s="9"/>
      <c r="H124" s="5"/>
      <c r="I124" s="5"/>
      <c r="J124" s="9"/>
    </row>
    <row r="125" spans="1:10" s="23" customFormat="1" x14ac:dyDescent="0.2">
      <c r="A125" s="5"/>
      <c r="B125" s="5"/>
      <c r="C125" s="5"/>
      <c r="D125" s="5"/>
      <c r="E125" s="5"/>
      <c r="F125" s="9"/>
      <c r="H125" s="5"/>
      <c r="I125" s="5"/>
      <c r="J125" s="9"/>
    </row>
    <row r="126" spans="1:10" s="23" customFormat="1" x14ac:dyDescent="0.2">
      <c r="A126" s="5"/>
      <c r="B126" s="5"/>
      <c r="C126" s="5"/>
      <c r="D126" s="5"/>
      <c r="E126" s="5"/>
      <c r="F126" s="9"/>
      <c r="H126" s="5"/>
      <c r="I126" s="5"/>
      <c r="J126" s="9"/>
    </row>
    <row r="127" spans="1:10" s="23" customFormat="1" x14ac:dyDescent="0.2">
      <c r="A127" s="5"/>
      <c r="B127" s="5"/>
      <c r="C127" s="5"/>
      <c r="D127" s="5"/>
      <c r="E127" s="5"/>
      <c r="F127" s="9"/>
      <c r="H127" s="5"/>
      <c r="I127" s="5"/>
      <c r="J127" s="9"/>
    </row>
    <row r="128" spans="1:10" s="23" customFormat="1" x14ac:dyDescent="0.2">
      <c r="A128" s="5"/>
      <c r="B128" s="5"/>
      <c r="C128" s="5"/>
      <c r="D128" s="5"/>
      <c r="E128" s="5"/>
      <c r="F128" s="9"/>
      <c r="H128" s="5"/>
      <c r="I128" s="5"/>
      <c r="J128" s="9"/>
    </row>
    <row r="129" spans="1:10" s="23" customFormat="1" x14ac:dyDescent="0.2">
      <c r="A129" s="5"/>
      <c r="B129" s="5"/>
      <c r="C129" s="5"/>
      <c r="D129" s="5"/>
      <c r="E129" s="5"/>
      <c r="F129" s="9"/>
      <c r="H129" s="5"/>
      <c r="I129" s="5"/>
      <c r="J129" s="9"/>
    </row>
    <row r="130" spans="1:10" s="23" customFormat="1" x14ac:dyDescent="0.2">
      <c r="A130" s="5"/>
      <c r="B130" s="5"/>
      <c r="C130" s="5"/>
      <c r="D130" s="5"/>
      <c r="E130" s="5"/>
      <c r="F130" s="9"/>
      <c r="H130" s="5"/>
      <c r="I130" s="5"/>
      <c r="J130" s="9"/>
    </row>
    <row r="131" spans="1:10" s="23" customFormat="1" x14ac:dyDescent="0.2">
      <c r="A131" s="5"/>
      <c r="B131" s="5"/>
      <c r="C131" s="5"/>
      <c r="D131" s="5"/>
      <c r="E131" s="5"/>
      <c r="F131" s="9"/>
      <c r="H131" s="5"/>
      <c r="I131" s="5"/>
      <c r="J131" s="9"/>
    </row>
    <row r="132" spans="1:10" s="23" customFormat="1" x14ac:dyDescent="0.2">
      <c r="A132" s="5"/>
      <c r="B132" s="5"/>
      <c r="C132" s="5"/>
      <c r="D132" s="5"/>
      <c r="E132" s="5"/>
      <c r="F132" s="9"/>
      <c r="H132" s="5"/>
      <c r="I132" s="5"/>
      <c r="J132" s="9"/>
    </row>
    <row r="133" spans="1:10" s="23" customFormat="1" x14ac:dyDescent="0.2">
      <c r="A133" s="5"/>
      <c r="B133" s="5"/>
      <c r="C133" s="5"/>
      <c r="D133" s="5"/>
      <c r="E133" s="5"/>
      <c r="F133" s="9"/>
      <c r="H133" s="5"/>
      <c r="I133" s="5"/>
      <c r="J133" s="9"/>
    </row>
    <row r="134" spans="1:10" s="23" customFormat="1" x14ac:dyDescent="0.2">
      <c r="A134" s="5"/>
      <c r="B134" s="5"/>
      <c r="C134" s="5"/>
      <c r="D134" s="5"/>
      <c r="E134" s="5"/>
      <c r="F134" s="9"/>
      <c r="H134" s="5"/>
      <c r="I134" s="5"/>
      <c r="J134" s="9"/>
    </row>
    <row r="135" spans="1:10" s="23" customFormat="1" x14ac:dyDescent="0.2">
      <c r="A135" s="5"/>
      <c r="B135" s="5"/>
      <c r="C135" s="5"/>
      <c r="D135" s="5"/>
      <c r="E135" s="5"/>
      <c r="F135" s="9"/>
      <c r="H135" s="5"/>
      <c r="I135" s="5"/>
      <c r="J135" s="9"/>
    </row>
    <row r="136" spans="1:10" s="23" customFormat="1" x14ac:dyDescent="0.2">
      <c r="A136" s="5"/>
      <c r="B136" s="5"/>
      <c r="C136" s="5"/>
      <c r="D136" s="5"/>
      <c r="E136" s="5"/>
      <c r="F136" s="9"/>
      <c r="H136" s="5"/>
      <c r="I136" s="5"/>
      <c r="J136" s="9"/>
    </row>
    <row r="137" spans="1:10" s="23" customFormat="1" x14ac:dyDescent="0.2">
      <c r="A137" s="5"/>
      <c r="B137" s="5"/>
      <c r="C137" s="5"/>
      <c r="D137" s="5"/>
      <c r="E137" s="5"/>
      <c r="F137" s="9"/>
      <c r="H137" s="5"/>
      <c r="I137" s="5"/>
      <c r="J137" s="9"/>
    </row>
    <row r="138" spans="1:10" s="23" customFormat="1" x14ac:dyDescent="0.2">
      <c r="A138" s="5"/>
      <c r="B138" s="5"/>
      <c r="C138" s="5"/>
      <c r="D138" s="5"/>
      <c r="E138" s="5"/>
      <c r="F138" s="9"/>
      <c r="H138" s="5"/>
      <c r="I138" s="5"/>
      <c r="J138" s="9"/>
    </row>
    <row r="139" spans="1:10" s="23" customFormat="1" x14ac:dyDescent="0.2">
      <c r="A139" s="5"/>
      <c r="B139" s="5"/>
      <c r="C139" s="5"/>
      <c r="D139" s="5"/>
      <c r="E139" s="5"/>
      <c r="F139" s="9"/>
      <c r="H139" s="5"/>
      <c r="I139" s="5"/>
      <c r="J139" s="9"/>
    </row>
    <row r="140" spans="1:10" s="23" customFormat="1" x14ac:dyDescent="0.2">
      <c r="A140" s="5"/>
      <c r="B140" s="5"/>
      <c r="C140" s="5"/>
      <c r="D140" s="5"/>
      <c r="E140" s="5"/>
      <c r="F140" s="9"/>
      <c r="H140" s="5"/>
      <c r="I140" s="5"/>
      <c r="J140" s="9"/>
    </row>
    <row r="141" spans="1:10" s="23" customFormat="1" x14ac:dyDescent="0.2">
      <c r="A141" s="5"/>
      <c r="B141" s="5"/>
      <c r="C141" s="5"/>
      <c r="D141" s="5"/>
      <c r="E141" s="5"/>
      <c r="F141" s="9"/>
      <c r="H141" s="5"/>
      <c r="I141" s="5"/>
      <c r="J141" s="9"/>
    </row>
    <row r="142" spans="1:10" s="23" customFormat="1" x14ac:dyDescent="0.2">
      <c r="A142" s="5"/>
      <c r="B142" s="5"/>
      <c r="C142" s="5"/>
      <c r="D142" s="5"/>
      <c r="E142" s="5"/>
      <c r="F142" s="9"/>
      <c r="H142" s="5"/>
      <c r="I142" s="5"/>
      <c r="J142" s="9"/>
    </row>
    <row r="143" spans="1:10" s="23" customFormat="1" x14ac:dyDescent="0.2">
      <c r="A143" s="5"/>
      <c r="B143" s="5"/>
      <c r="C143" s="5"/>
      <c r="D143" s="5"/>
      <c r="E143" s="5"/>
      <c r="F143" s="9"/>
      <c r="H143" s="5"/>
      <c r="I143" s="5"/>
      <c r="J143" s="9"/>
    </row>
    <row r="144" spans="1:10" s="23" customFormat="1" x14ac:dyDescent="0.2">
      <c r="A144" s="5"/>
      <c r="B144" s="5"/>
      <c r="C144" s="5"/>
      <c r="D144" s="5"/>
      <c r="E144" s="5"/>
      <c r="F144" s="9"/>
      <c r="H144" s="5"/>
      <c r="I144" s="5"/>
      <c r="J144" s="9"/>
    </row>
    <row r="145" spans="1:10" s="23" customFormat="1" x14ac:dyDescent="0.2">
      <c r="A145" s="5"/>
      <c r="B145" s="5"/>
      <c r="C145" s="5"/>
      <c r="D145" s="5"/>
      <c r="E145" s="5"/>
      <c r="F145" s="9"/>
      <c r="H145" s="5"/>
      <c r="I145" s="5"/>
      <c r="J145" s="9"/>
    </row>
    <row r="146" spans="1:10" s="23" customFormat="1" x14ac:dyDescent="0.2">
      <c r="A146" s="5"/>
      <c r="B146" s="5"/>
      <c r="C146" s="5"/>
      <c r="D146" s="5"/>
      <c r="E146" s="5"/>
      <c r="F146" s="9"/>
      <c r="H146" s="5"/>
      <c r="I146" s="5"/>
      <c r="J146" s="9"/>
    </row>
    <row r="147" spans="1:10" s="23" customFormat="1" x14ac:dyDescent="0.2">
      <c r="A147" s="5"/>
      <c r="B147" s="5"/>
      <c r="C147" s="5"/>
      <c r="D147" s="5"/>
      <c r="E147" s="5"/>
      <c r="F147" s="9"/>
      <c r="H147" s="5"/>
      <c r="I147" s="5"/>
      <c r="J147" s="9"/>
    </row>
    <row r="148" spans="1:10" s="23" customFormat="1" x14ac:dyDescent="0.2">
      <c r="A148" s="5"/>
      <c r="B148" s="5"/>
      <c r="C148" s="5"/>
      <c r="D148" s="5"/>
      <c r="E148" s="5"/>
      <c r="F148" s="9"/>
      <c r="H148" s="5"/>
      <c r="I148" s="5"/>
      <c r="J148" s="9"/>
    </row>
    <row r="149" spans="1:10" s="23" customFormat="1" x14ac:dyDescent="0.2">
      <c r="A149" s="5"/>
      <c r="B149" s="5"/>
      <c r="C149" s="5"/>
      <c r="D149" s="5"/>
      <c r="E149" s="5"/>
      <c r="F149" s="9"/>
      <c r="H149" s="5"/>
      <c r="I149" s="5"/>
      <c r="J149" s="9"/>
    </row>
    <row r="150" spans="1:10" s="23" customFormat="1" x14ac:dyDescent="0.2">
      <c r="A150" s="5"/>
      <c r="B150" s="5"/>
      <c r="C150" s="5"/>
      <c r="D150" s="5"/>
      <c r="E150" s="5"/>
      <c r="F150" s="9"/>
      <c r="H150" s="5"/>
      <c r="I150" s="5"/>
      <c r="J150" s="9"/>
    </row>
    <row r="151" spans="1:10" s="23" customFormat="1" x14ac:dyDescent="0.2">
      <c r="A151" s="5"/>
      <c r="B151" s="5"/>
      <c r="C151" s="5"/>
      <c r="D151" s="5"/>
      <c r="E151" s="5"/>
      <c r="F151" s="9"/>
      <c r="H151" s="5"/>
      <c r="I151" s="5"/>
      <c r="J151" s="9"/>
    </row>
    <row r="152" spans="1:10" s="23" customFormat="1" x14ac:dyDescent="0.2">
      <c r="A152" s="5"/>
      <c r="B152" s="5"/>
      <c r="C152" s="5"/>
      <c r="D152" s="5"/>
      <c r="E152" s="5"/>
      <c r="F152" s="9"/>
      <c r="H152" s="5"/>
      <c r="I152" s="5"/>
      <c r="J152" s="9"/>
    </row>
    <row r="153" spans="1:10" s="23" customFormat="1" x14ac:dyDescent="0.2">
      <c r="A153" s="5"/>
      <c r="B153" s="5"/>
      <c r="C153" s="5"/>
      <c r="D153" s="5"/>
      <c r="E153" s="5"/>
      <c r="F153" s="9"/>
      <c r="H153" s="5"/>
      <c r="I153" s="5"/>
      <c r="J153" s="9"/>
    </row>
    <row r="154" spans="1:10" s="23" customFormat="1" x14ac:dyDescent="0.2">
      <c r="A154" s="5"/>
      <c r="B154" s="5"/>
      <c r="C154" s="5"/>
      <c r="D154" s="5"/>
      <c r="E154" s="5"/>
      <c r="F154" s="9"/>
      <c r="H154" s="5"/>
      <c r="I154" s="5"/>
      <c r="J154" s="9"/>
    </row>
    <row r="155" spans="1:10" s="23" customFormat="1" x14ac:dyDescent="0.2">
      <c r="A155" s="5"/>
      <c r="B155" s="5"/>
      <c r="C155" s="5"/>
      <c r="D155" s="5"/>
      <c r="E155" s="5"/>
      <c r="F155" s="9"/>
      <c r="H155" s="5"/>
      <c r="I155" s="5"/>
      <c r="J155" s="9"/>
    </row>
    <row r="156" spans="1:10" s="23" customFormat="1" x14ac:dyDescent="0.2">
      <c r="A156" s="5"/>
      <c r="B156" s="5"/>
      <c r="C156" s="5"/>
      <c r="D156" s="5"/>
      <c r="E156" s="5"/>
      <c r="F156" s="9"/>
      <c r="H156" s="5"/>
      <c r="I156" s="5"/>
      <c r="J156" s="9"/>
    </row>
    <row r="157" spans="1:10" s="23" customFormat="1" x14ac:dyDescent="0.2">
      <c r="A157" s="5"/>
      <c r="B157" s="5"/>
      <c r="C157" s="5"/>
      <c r="D157" s="5"/>
      <c r="E157" s="5"/>
      <c r="F157" s="9"/>
      <c r="H157" s="5"/>
      <c r="I157" s="5"/>
      <c r="J157" s="9"/>
    </row>
    <row r="158" spans="1:10" s="23" customFormat="1" x14ac:dyDescent="0.2">
      <c r="A158" s="5"/>
      <c r="B158" s="5"/>
      <c r="C158" s="5"/>
      <c r="D158" s="5"/>
      <c r="E158" s="5"/>
      <c r="F158" s="9"/>
      <c r="H158" s="5"/>
      <c r="I158" s="5"/>
      <c r="J158" s="9"/>
    </row>
    <row r="159" spans="1:10" s="23" customFormat="1" x14ac:dyDescent="0.2">
      <c r="A159" s="5"/>
      <c r="B159" s="5"/>
      <c r="C159" s="5"/>
      <c r="D159" s="5"/>
      <c r="E159" s="5"/>
      <c r="F159" s="9"/>
      <c r="H159" s="5"/>
      <c r="I159" s="5"/>
      <c r="J159" s="9"/>
    </row>
    <row r="160" spans="1:10" s="23" customFormat="1" x14ac:dyDescent="0.2">
      <c r="A160" s="5"/>
      <c r="B160" s="5"/>
      <c r="C160" s="5"/>
      <c r="D160" s="5"/>
      <c r="E160" s="5"/>
      <c r="F160" s="9"/>
      <c r="H160" s="5"/>
      <c r="I160" s="5"/>
      <c r="J160" s="9"/>
    </row>
    <row r="161" spans="1:10" s="23" customFormat="1" x14ac:dyDescent="0.2">
      <c r="A161" s="5"/>
      <c r="B161" s="5"/>
      <c r="C161" s="5"/>
      <c r="D161" s="5"/>
      <c r="E161" s="5"/>
      <c r="F161" s="9"/>
      <c r="H161" s="5"/>
      <c r="I161" s="5"/>
      <c r="J161" s="9"/>
    </row>
    <row r="162" spans="1:10" s="23" customFormat="1" x14ac:dyDescent="0.2">
      <c r="A162" s="5"/>
      <c r="B162" s="5"/>
      <c r="C162" s="5"/>
      <c r="D162" s="5"/>
      <c r="E162" s="5"/>
      <c r="F162" s="9"/>
      <c r="H162" s="5"/>
      <c r="I162" s="5"/>
      <c r="J162" s="9"/>
    </row>
    <row r="163" spans="1:10" s="23" customFormat="1" x14ac:dyDescent="0.2">
      <c r="A163" s="5"/>
      <c r="B163" s="5"/>
      <c r="C163" s="5"/>
      <c r="D163" s="5"/>
      <c r="E163" s="5"/>
      <c r="F163" s="9"/>
      <c r="H163" s="5"/>
      <c r="I163" s="5"/>
      <c r="J163" s="9"/>
    </row>
    <row r="164" spans="1:10" s="23" customFormat="1" x14ac:dyDescent="0.2">
      <c r="A164" s="5"/>
      <c r="B164" s="5"/>
      <c r="C164" s="5"/>
      <c r="D164" s="5"/>
      <c r="E164" s="5"/>
      <c r="F164" s="9"/>
      <c r="H164" s="5"/>
      <c r="I164" s="5"/>
      <c r="J164" s="9"/>
    </row>
    <row r="165" spans="1:10" s="23" customFormat="1" x14ac:dyDescent="0.2">
      <c r="A165" s="5"/>
      <c r="B165" s="5"/>
      <c r="C165" s="5"/>
      <c r="D165" s="5"/>
      <c r="E165" s="5"/>
      <c r="F165" s="9"/>
      <c r="H165" s="5"/>
      <c r="I165" s="5"/>
      <c r="J165" s="9"/>
    </row>
    <row r="166" spans="1:10" s="23" customFormat="1" x14ac:dyDescent="0.2">
      <c r="A166" s="5"/>
      <c r="B166" s="5"/>
      <c r="C166" s="5"/>
      <c r="D166" s="5"/>
      <c r="E166" s="5"/>
      <c r="F166" s="9"/>
      <c r="H166" s="5"/>
      <c r="I166" s="5"/>
      <c r="J166" s="9"/>
    </row>
    <row r="167" spans="1:10" s="23" customFormat="1" x14ac:dyDescent="0.2">
      <c r="A167" s="5"/>
      <c r="B167" s="5"/>
      <c r="C167" s="5"/>
      <c r="D167" s="5"/>
      <c r="E167" s="5"/>
      <c r="F167" s="9"/>
      <c r="H167" s="5"/>
      <c r="I167" s="5"/>
      <c r="J167" s="9"/>
    </row>
    <row r="168" spans="1:10" s="23" customFormat="1" x14ac:dyDescent="0.2">
      <c r="A168" s="5"/>
      <c r="B168" s="5"/>
      <c r="C168" s="5"/>
      <c r="D168" s="5"/>
      <c r="E168" s="5"/>
      <c r="F168" s="9"/>
      <c r="H168" s="5"/>
      <c r="I168" s="5"/>
      <c r="J168" s="9"/>
    </row>
    <row r="169" spans="1:10" s="23" customFormat="1" x14ac:dyDescent="0.2">
      <c r="A169" s="5"/>
      <c r="B169" s="5"/>
      <c r="C169" s="5"/>
      <c r="D169" s="5"/>
      <c r="E169" s="5"/>
      <c r="F169" s="9"/>
      <c r="H169" s="5"/>
      <c r="I169" s="5"/>
      <c r="J169" s="9"/>
    </row>
    <row r="170" spans="1:10" s="23" customFormat="1" x14ac:dyDescent="0.2">
      <c r="A170" s="5"/>
      <c r="B170" s="5"/>
      <c r="C170" s="5"/>
      <c r="D170" s="5"/>
      <c r="E170" s="5"/>
      <c r="F170" s="9"/>
      <c r="H170" s="5"/>
      <c r="I170" s="5"/>
      <c r="J170" s="9"/>
    </row>
    <row r="171" spans="1:10" s="23" customFormat="1" x14ac:dyDescent="0.2">
      <c r="A171" s="5"/>
      <c r="B171" s="5"/>
      <c r="C171" s="5"/>
      <c r="D171" s="5"/>
      <c r="E171" s="5"/>
      <c r="F171" s="9"/>
      <c r="H171" s="5"/>
      <c r="I171" s="5"/>
      <c r="J171" s="9"/>
    </row>
    <row r="172" spans="1:10" s="23" customFormat="1" x14ac:dyDescent="0.2">
      <c r="A172" s="5"/>
      <c r="B172" s="5"/>
      <c r="C172" s="5"/>
      <c r="D172" s="5"/>
      <c r="E172" s="5"/>
      <c r="F172" s="9"/>
      <c r="H172" s="5"/>
      <c r="I172" s="5"/>
      <c r="J172" s="9"/>
    </row>
    <row r="173" spans="1:10" s="23" customFormat="1" x14ac:dyDescent="0.2">
      <c r="A173" s="5"/>
      <c r="B173" s="5"/>
      <c r="C173" s="5"/>
      <c r="D173" s="5"/>
      <c r="E173" s="5"/>
      <c r="F173" s="9"/>
      <c r="H173" s="5"/>
      <c r="I173" s="5"/>
      <c r="J173" s="9"/>
    </row>
    <row r="174" spans="1:10" s="23" customFormat="1" x14ac:dyDescent="0.2">
      <c r="A174" s="5"/>
      <c r="B174" s="5"/>
      <c r="C174" s="5"/>
      <c r="D174" s="5"/>
      <c r="E174" s="5"/>
      <c r="F174" s="9"/>
      <c r="H174" s="5"/>
      <c r="I174" s="5"/>
      <c r="J174" s="9"/>
    </row>
    <row r="175" spans="1:10" s="23" customFormat="1" x14ac:dyDescent="0.2">
      <c r="A175" s="5"/>
      <c r="B175" s="5"/>
      <c r="C175" s="5"/>
      <c r="D175" s="5"/>
      <c r="E175" s="5"/>
      <c r="F175" s="9"/>
      <c r="H175" s="5"/>
      <c r="I175" s="5"/>
      <c r="J175" s="9"/>
    </row>
    <row r="176" spans="1:10" s="23" customFormat="1" x14ac:dyDescent="0.2">
      <c r="A176" s="5"/>
      <c r="B176" s="5"/>
      <c r="C176" s="5"/>
      <c r="D176" s="5"/>
      <c r="E176" s="5"/>
      <c r="F176" s="9"/>
      <c r="H176" s="5"/>
      <c r="I176" s="5"/>
      <c r="J176" s="9"/>
    </row>
    <row r="177" spans="1:10" s="23" customFormat="1" x14ac:dyDescent="0.2">
      <c r="A177" s="5"/>
      <c r="B177" s="5"/>
      <c r="C177" s="5"/>
      <c r="D177" s="5"/>
      <c r="E177" s="5"/>
      <c r="F177" s="9"/>
      <c r="H177" s="5"/>
      <c r="I177" s="5"/>
      <c r="J177" s="9"/>
    </row>
    <row r="178" spans="1:10" s="23" customFormat="1" x14ac:dyDescent="0.2">
      <c r="A178" s="5"/>
      <c r="B178" s="5"/>
      <c r="C178" s="5"/>
      <c r="D178" s="5"/>
      <c r="E178" s="5"/>
      <c r="F178" s="9"/>
      <c r="H178" s="5"/>
      <c r="I178" s="5"/>
      <c r="J178" s="9"/>
    </row>
    <row r="179" spans="1:10" s="23" customFormat="1" x14ac:dyDescent="0.2">
      <c r="A179" s="5"/>
      <c r="B179" s="5"/>
      <c r="C179" s="5"/>
      <c r="D179" s="5"/>
      <c r="E179" s="5"/>
      <c r="F179" s="9"/>
      <c r="H179" s="5"/>
      <c r="I179" s="5"/>
      <c r="J179" s="9"/>
    </row>
    <row r="180" spans="1:10" s="23" customFormat="1" x14ac:dyDescent="0.2">
      <c r="A180" s="5"/>
      <c r="B180" s="5"/>
      <c r="C180" s="5"/>
      <c r="D180" s="5"/>
      <c r="E180" s="5"/>
      <c r="F180" s="9"/>
      <c r="H180" s="5"/>
      <c r="I180" s="5"/>
      <c r="J180" s="9"/>
    </row>
    <row r="181" spans="1:10" s="23" customFormat="1" x14ac:dyDescent="0.2">
      <c r="A181" s="5"/>
      <c r="B181" s="5"/>
      <c r="C181" s="5"/>
      <c r="D181" s="5"/>
      <c r="E181" s="5"/>
      <c r="F181" s="9"/>
      <c r="H181" s="5"/>
      <c r="I181" s="5"/>
      <c r="J181" s="9"/>
    </row>
    <row r="182" spans="1:10" s="23" customFormat="1" x14ac:dyDescent="0.2">
      <c r="A182" s="5"/>
      <c r="B182" s="5"/>
      <c r="C182" s="5"/>
      <c r="D182" s="5"/>
      <c r="E182" s="5"/>
      <c r="F182" s="9"/>
      <c r="H182" s="5"/>
      <c r="I182" s="5"/>
      <c r="J182" s="9"/>
    </row>
    <row r="183" spans="1:10" s="23" customFormat="1" x14ac:dyDescent="0.2">
      <c r="A183" s="5"/>
      <c r="B183" s="5"/>
      <c r="C183" s="5"/>
      <c r="D183" s="5"/>
      <c r="E183" s="5"/>
      <c r="F183" s="9"/>
      <c r="H183" s="5"/>
      <c r="I183" s="5"/>
      <c r="J183" s="9"/>
    </row>
    <row r="184" spans="1:10" s="23" customFormat="1" x14ac:dyDescent="0.2">
      <c r="A184" s="5"/>
      <c r="B184" s="5"/>
      <c r="C184" s="5"/>
      <c r="D184" s="5"/>
      <c r="E184" s="5"/>
      <c r="F184" s="9"/>
      <c r="H184" s="5"/>
      <c r="I184" s="5"/>
      <c r="J184" s="9"/>
    </row>
    <row r="185" spans="1:10" s="23" customFormat="1" x14ac:dyDescent="0.2">
      <c r="A185" s="5"/>
      <c r="B185" s="5"/>
      <c r="C185" s="5"/>
      <c r="D185" s="5"/>
      <c r="E185" s="5"/>
      <c r="F185" s="9"/>
      <c r="H185" s="5"/>
      <c r="I185" s="5"/>
      <c r="J185" s="9"/>
    </row>
    <row r="186" spans="1:10" s="23" customFormat="1" x14ac:dyDescent="0.2">
      <c r="A186" s="5"/>
      <c r="B186" s="5"/>
      <c r="C186" s="5"/>
      <c r="D186" s="5"/>
      <c r="E186" s="5"/>
      <c r="F186" s="9"/>
      <c r="H186" s="5"/>
      <c r="I186" s="5"/>
      <c r="J186" s="9"/>
    </row>
    <row r="187" spans="1:10" s="23" customFormat="1" x14ac:dyDescent="0.2">
      <c r="A187" s="5"/>
      <c r="B187" s="5"/>
      <c r="C187" s="5"/>
      <c r="D187" s="5"/>
      <c r="E187" s="5"/>
      <c r="F187" s="9"/>
      <c r="H187" s="5"/>
      <c r="I187" s="5"/>
      <c r="J187" s="9"/>
    </row>
    <row r="188" spans="1:10" s="23" customFormat="1" x14ac:dyDescent="0.2">
      <c r="A188" s="5"/>
      <c r="B188" s="5"/>
      <c r="C188" s="5"/>
      <c r="D188" s="5"/>
      <c r="E188" s="5"/>
      <c r="F188" s="9"/>
      <c r="H188" s="5"/>
      <c r="I188" s="5"/>
      <c r="J188" s="9"/>
    </row>
    <row r="189" spans="1:10" s="23" customFormat="1" x14ac:dyDescent="0.2">
      <c r="A189" s="5"/>
      <c r="B189" s="5"/>
      <c r="C189" s="5"/>
      <c r="D189" s="5"/>
      <c r="E189" s="5"/>
      <c r="F189" s="9"/>
      <c r="H189" s="5"/>
      <c r="I189" s="5"/>
      <c r="J189" s="9"/>
    </row>
    <row r="190" spans="1:10" s="23" customFormat="1" x14ac:dyDescent="0.2">
      <c r="A190" s="5"/>
      <c r="B190" s="5"/>
      <c r="C190" s="5"/>
      <c r="D190" s="5"/>
      <c r="E190" s="5"/>
      <c r="F190" s="9"/>
      <c r="H190" s="5"/>
      <c r="I190" s="5"/>
      <c r="J190" s="9"/>
    </row>
    <row r="191" spans="1:10" s="23" customFormat="1" x14ac:dyDescent="0.2">
      <c r="A191" s="5"/>
      <c r="B191" s="5"/>
      <c r="C191" s="5"/>
      <c r="D191" s="5"/>
      <c r="E191" s="5"/>
      <c r="F191" s="9"/>
      <c r="H191" s="5"/>
      <c r="I191" s="5"/>
      <c r="J191" s="9"/>
    </row>
    <row r="192" spans="1:10" s="23" customFormat="1" x14ac:dyDescent="0.2">
      <c r="A192" s="5"/>
      <c r="B192" s="5"/>
      <c r="C192" s="5"/>
      <c r="D192" s="5"/>
      <c r="E192" s="5"/>
      <c r="F192" s="9"/>
      <c r="H192" s="5"/>
      <c r="I192" s="5"/>
      <c r="J192" s="9"/>
    </row>
    <row r="193" spans="1:10" s="23" customFormat="1" x14ac:dyDescent="0.2">
      <c r="A193" s="5"/>
      <c r="B193" s="5"/>
      <c r="C193" s="5"/>
      <c r="D193" s="5"/>
      <c r="E193" s="5"/>
      <c r="F193" s="9"/>
      <c r="H193" s="5"/>
      <c r="I193" s="5"/>
      <c r="J193" s="9"/>
    </row>
    <row r="194" spans="1:10" s="23" customFormat="1" x14ac:dyDescent="0.2">
      <c r="A194" s="5"/>
      <c r="B194" s="5"/>
      <c r="C194" s="5"/>
      <c r="D194" s="5"/>
      <c r="E194" s="5"/>
      <c r="F194" s="9"/>
      <c r="H194" s="5"/>
      <c r="I194" s="5"/>
      <c r="J194" s="9"/>
    </row>
    <row r="195" spans="1:10" s="23" customFormat="1" x14ac:dyDescent="0.2">
      <c r="A195" s="5"/>
      <c r="B195" s="5"/>
      <c r="C195" s="5"/>
      <c r="D195" s="5"/>
      <c r="E195" s="5"/>
      <c r="F195" s="9"/>
      <c r="H195" s="5"/>
      <c r="I195" s="5"/>
      <c r="J195" s="9"/>
    </row>
    <row r="196" spans="1:10" s="23" customFormat="1" x14ac:dyDescent="0.2">
      <c r="A196" s="5"/>
      <c r="B196" s="5"/>
      <c r="C196" s="5"/>
      <c r="D196" s="5"/>
      <c r="E196" s="5"/>
      <c r="F196" s="9"/>
      <c r="H196" s="5"/>
      <c r="I196" s="5"/>
      <c r="J196" s="9"/>
    </row>
    <row r="197" spans="1:10" s="23" customFormat="1" x14ac:dyDescent="0.2">
      <c r="A197" s="5"/>
      <c r="B197" s="5"/>
      <c r="C197" s="5"/>
      <c r="D197" s="5"/>
      <c r="E197" s="5"/>
      <c r="F197" s="9"/>
      <c r="H197" s="5"/>
      <c r="I197" s="5"/>
      <c r="J197" s="9"/>
    </row>
    <row r="198" spans="1:10" s="23" customFormat="1" x14ac:dyDescent="0.2">
      <c r="A198" s="5"/>
      <c r="B198" s="5"/>
      <c r="C198" s="5"/>
      <c r="D198" s="5"/>
      <c r="E198" s="5"/>
      <c r="F198" s="9"/>
      <c r="H198" s="5"/>
      <c r="I198" s="5"/>
      <c r="J198" s="9"/>
    </row>
    <row r="199" spans="1:10" s="23" customFormat="1" x14ac:dyDescent="0.2">
      <c r="A199" s="5"/>
      <c r="B199" s="5"/>
      <c r="C199" s="5"/>
      <c r="D199" s="5"/>
      <c r="E199" s="5"/>
      <c r="F199" s="9"/>
      <c r="H199" s="5"/>
      <c r="I199" s="5"/>
      <c r="J199" s="9"/>
    </row>
    <row r="200" spans="1:10" s="23" customFormat="1" x14ac:dyDescent="0.2">
      <c r="A200" s="5"/>
      <c r="B200" s="5"/>
      <c r="C200" s="5"/>
      <c r="D200" s="5"/>
      <c r="E200" s="5"/>
      <c r="F200" s="9"/>
      <c r="H200" s="5"/>
      <c r="I200" s="5"/>
      <c r="J200" s="9"/>
    </row>
    <row r="201" spans="1:10" s="23" customFormat="1" x14ac:dyDescent="0.2">
      <c r="A201" s="5"/>
      <c r="B201" s="5"/>
      <c r="C201" s="5"/>
      <c r="D201" s="5"/>
      <c r="E201" s="5"/>
      <c r="F201" s="9"/>
      <c r="H201" s="5"/>
      <c r="I201" s="5"/>
      <c r="J201" s="9"/>
    </row>
    <row r="202" spans="1:10" s="23" customFormat="1" x14ac:dyDescent="0.2">
      <c r="A202" s="5"/>
      <c r="B202" s="5"/>
      <c r="C202" s="5"/>
      <c r="D202" s="5"/>
      <c r="E202" s="5"/>
      <c r="F202" s="9"/>
      <c r="H202" s="5"/>
      <c r="I202" s="5"/>
      <c r="J202" s="9"/>
    </row>
    <row r="203" spans="1:10" s="23" customFormat="1" x14ac:dyDescent="0.2">
      <c r="A203" s="5"/>
      <c r="B203" s="5"/>
      <c r="C203" s="5"/>
      <c r="D203" s="5"/>
      <c r="E203" s="5"/>
      <c r="F203" s="9"/>
      <c r="H203" s="5"/>
      <c r="I203" s="5"/>
      <c r="J203" s="9"/>
    </row>
    <row r="204" spans="1:10" s="23" customFormat="1" x14ac:dyDescent="0.2">
      <c r="A204" s="5"/>
      <c r="B204" s="5"/>
      <c r="C204" s="5"/>
      <c r="D204" s="5"/>
      <c r="E204" s="5"/>
      <c r="F204" s="9"/>
      <c r="H204" s="5"/>
      <c r="I204" s="5"/>
      <c r="J204" s="9"/>
    </row>
    <row r="205" spans="1:10" s="23" customFormat="1" x14ac:dyDescent="0.2">
      <c r="A205" s="5"/>
      <c r="B205" s="5"/>
      <c r="C205" s="5"/>
      <c r="D205" s="5"/>
      <c r="E205" s="5"/>
      <c r="F205" s="9"/>
      <c r="H205" s="5"/>
      <c r="I205" s="5"/>
      <c r="J205" s="9"/>
    </row>
    <row r="206" spans="1:10" s="23" customFormat="1" x14ac:dyDescent="0.2">
      <c r="A206" s="5"/>
      <c r="B206" s="5"/>
      <c r="C206" s="5"/>
      <c r="D206" s="5"/>
      <c r="E206" s="5"/>
      <c r="F206" s="9"/>
      <c r="H206" s="5"/>
      <c r="I206" s="5"/>
      <c r="J206" s="9"/>
    </row>
    <row r="207" spans="1:10" s="23" customFormat="1" x14ac:dyDescent="0.2">
      <c r="A207" s="5"/>
      <c r="B207" s="5"/>
      <c r="C207" s="5"/>
      <c r="D207" s="5"/>
      <c r="E207" s="5"/>
      <c r="F207" s="9"/>
      <c r="H207" s="5"/>
      <c r="I207" s="5"/>
      <c r="J207" s="9"/>
    </row>
    <row r="208" spans="1:10" s="23" customFormat="1" x14ac:dyDescent="0.2">
      <c r="A208" s="5"/>
      <c r="B208" s="5"/>
      <c r="C208" s="5"/>
      <c r="D208" s="5"/>
      <c r="E208" s="5"/>
      <c r="F208" s="9"/>
      <c r="H208" s="5"/>
      <c r="I208" s="5"/>
      <c r="J208" s="9"/>
    </row>
    <row r="209" spans="1:10" s="23" customFormat="1" x14ac:dyDescent="0.2">
      <c r="A209" s="5"/>
      <c r="B209" s="5"/>
      <c r="C209" s="5"/>
      <c r="D209" s="5"/>
      <c r="E209" s="5"/>
      <c r="F209" s="9"/>
      <c r="H209" s="5"/>
      <c r="I209" s="5"/>
      <c r="J209" s="9"/>
    </row>
    <row r="210" spans="1:10" s="23" customFormat="1" x14ac:dyDescent="0.2">
      <c r="A210" s="5"/>
      <c r="B210" s="5"/>
      <c r="C210" s="5"/>
      <c r="D210" s="5"/>
      <c r="E210" s="5"/>
      <c r="F210" s="9"/>
      <c r="H210" s="5"/>
      <c r="I210" s="5"/>
      <c r="J210" s="9"/>
    </row>
    <row r="211" spans="1:10" s="23" customFormat="1" x14ac:dyDescent="0.2">
      <c r="A211" s="5"/>
      <c r="B211" s="5"/>
      <c r="C211" s="5"/>
      <c r="D211" s="5"/>
      <c r="E211" s="5"/>
      <c r="F211" s="9"/>
      <c r="H211" s="5"/>
      <c r="I211" s="5"/>
      <c r="J211" s="9"/>
    </row>
    <row r="212" spans="1:10" s="23" customFormat="1" x14ac:dyDescent="0.2">
      <c r="A212" s="5"/>
      <c r="B212" s="5"/>
      <c r="C212" s="5"/>
      <c r="D212" s="5"/>
      <c r="E212" s="5"/>
      <c r="F212" s="9"/>
      <c r="H212" s="5"/>
      <c r="I212" s="5"/>
      <c r="J212" s="9"/>
    </row>
    <row r="213" spans="1:10" s="23" customFormat="1" x14ac:dyDescent="0.2">
      <c r="A213" s="5"/>
      <c r="B213" s="5"/>
      <c r="C213" s="5"/>
      <c r="D213" s="5"/>
      <c r="E213" s="5"/>
      <c r="F213" s="9"/>
      <c r="H213" s="5"/>
      <c r="I213" s="5"/>
      <c r="J213" s="9"/>
    </row>
    <row r="214" spans="1:10" s="23" customFormat="1" x14ac:dyDescent="0.2">
      <c r="A214" s="5"/>
      <c r="B214" s="5"/>
      <c r="C214" s="5"/>
      <c r="D214" s="5"/>
      <c r="E214" s="5"/>
      <c r="F214" s="9"/>
      <c r="H214" s="5"/>
      <c r="I214" s="5"/>
      <c r="J214" s="9"/>
    </row>
    <row r="215" spans="1:10" s="23" customFormat="1" x14ac:dyDescent="0.2">
      <c r="A215" s="5"/>
      <c r="B215" s="5"/>
      <c r="C215" s="5"/>
      <c r="D215" s="5"/>
      <c r="E215" s="5"/>
      <c r="F215" s="9"/>
      <c r="H215" s="5"/>
      <c r="I215" s="5"/>
      <c r="J215" s="9"/>
    </row>
    <row r="216" spans="1:10" s="23" customFormat="1" x14ac:dyDescent="0.2">
      <c r="A216" s="5"/>
      <c r="B216" s="5"/>
      <c r="C216" s="5"/>
      <c r="D216" s="5"/>
      <c r="E216" s="5"/>
      <c r="F216" s="9"/>
      <c r="H216" s="5"/>
      <c r="I216" s="5"/>
      <c r="J216" s="9"/>
    </row>
    <row r="217" spans="1:10" s="23" customFormat="1" x14ac:dyDescent="0.2">
      <c r="A217" s="5"/>
      <c r="B217" s="5"/>
      <c r="C217" s="5"/>
      <c r="D217" s="5"/>
      <c r="E217" s="5"/>
      <c r="F217" s="9"/>
      <c r="H217" s="5"/>
      <c r="I217" s="5"/>
      <c r="J217" s="9"/>
    </row>
    <row r="218" spans="1:10" s="23" customFormat="1" x14ac:dyDescent="0.2">
      <c r="A218" s="5"/>
      <c r="B218" s="5"/>
      <c r="C218" s="5"/>
      <c r="D218" s="5"/>
      <c r="E218" s="5"/>
      <c r="F218" s="9"/>
      <c r="H218" s="5"/>
      <c r="I218" s="5"/>
      <c r="J218" s="9"/>
    </row>
    <row r="219" spans="1:10" s="23" customFormat="1" x14ac:dyDescent="0.2">
      <c r="A219" s="5"/>
      <c r="B219" s="5"/>
      <c r="C219" s="5"/>
      <c r="D219" s="5"/>
      <c r="E219" s="5"/>
      <c r="F219" s="9"/>
      <c r="H219" s="5"/>
      <c r="I219" s="5"/>
      <c r="J219" s="9"/>
    </row>
    <row r="220" spans="1:10" s="23" customFormat="1" x14ac:dyDescent="0.2">
      <c r="A220" s="5"/>
      <c r="B220" s="5"/>
      <c r="C220" s="5"/>
      <c r="D220" s="5"/>
      <c r="E220" s="5"/>
      <c r="F220" s="9"/>
      <c r="H220" s="5"/>
      <c r="I220" s="5"/>
      <c r="J220" s="9"/>
    </row>
    <row r="221" spans="1:10" s="23" customFormat="1" x14ac:dyDescent="0.2">
      <c r="A221" s="5"/>
      <c r="B221" s="5"/>
      <c r="C221" s="5"/>
      <c r="D221" s="5"/>
      <c r="E221" s="5"/>
      <c r="F221" s="9"/>
      <c r="H221" s="5"/>
      <c r="I221" s="5"/>
      <c r="J221" s="9"/>
    </row>
    <row r="222" spans="1:10" s="23" customFormat="1" x14ac:dyDescent="0.2">
      <c r="A222" s="5"/>
      <c r="B222" s="5"/>
      <c r="C222" s="5"/>
      <c r="D222" s="5"/>
      <c r="E222" s="5"/>
      <c r="F222" s="9"/>
      <c r="H222" s="5"/>
      <c r="I222" s="5"/>
      <c r="J222" s="9"/>
    </row>
    <row r="223" spans="1:10" s="23" customFormat="1" x14ac:dyDescent="0.2">
      <c r="A223" s="5"/>
      <c r="B223" s="5"/>
      <c r="C223" s="5"/>
      <c r="D223" s="5"/>
      <c r="E223" s="5"/>
      <c r="F223" s="9"/>
      <c r="H223" s="5"/>
      <c r="I223" s="5"/>
      <c r="J223" s="9"/>
    </row>
  </sheetData>
  <sheetProtection sheet="1" objects="1" scenarios="1" selectLockedCells="1"/>
  <mergeCells count="14">
    <mergeCell ref="I10:J10"/>
    <mergeCell ref="A35:B35"/>
    <mergeCell ref="A27:B27"/>
    <mergeCell ref="A28:B28"/>
    <mergeCell ref="A29:B29"/>
    <mergeCell ref="A30:B30"/>
    <mergeCell ref="A12:B12"/>
    <mergeCell ref="A14:B14"/>
    <mergeCell ref="A46:E46"/>
    <mergeCell ref="B4:H4"/>
    <mergeCell ref="B5:H5"/>
    <mergeCell ref="B6:H6"/>
    <mergeCell ref="E10:F10"/>
    <mergeCell ref="G10:H10"/>
  </mergeCells>
  <printOptions horizontalCentered="1"/>
  <pageMargins left="0.28000000000000003" right="0.28000000000000003" top="0.39" bottom="0.3" header="0.75" footer="0.25"/>
  <pageSetup scale="71" fitToHeight="0" orientation="portrait"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21"/>
  <sheetViews>
    <sheetView zoomScale="90" zoomScaleNormal="90" workbookViewId="0"/>
  </sheetViews>
  <sheetFormatPr defaultRowHeight="12.75" x14ac:dyDescent="0.2"/>
  <cols>
    <col min="1" max="1" width="36" style="8" customWidth="1"/>
    <col min="2" max="2" width="9.7109375" style="8" customWidth="1"/>
    <col min="3" max="3" width="18.140625" style="8" customWidth="1"/>
    <col min="4" max="4" width="1.5703125" style="8" customWidth="1"/>
    <col min="5" max="5" width="15.7109375" style="8" customWidth="1"/>
    <col min="6" max="6" width="11.42578125" style="8" customWidth="1"/>
    <col min="7" max="7" width="15.7109375" style="97" customWidth="1"/>
    <col min="8" max="9" width="15.7109375" style="8" customWidth="1"/>
    <col min="10" max="10" width="11.42578125" style="8" customWidth="1"/>
    <col min="11" max="16384" width="9.140625" style="8"/>
  </cols>
  <sheetData>
    <row r="1" spans="1:10" ht="18" x14ac:dyDescent="0.25">
      <c r="A1" s="154" t="s">
        <v>67</v>
      </c>
      <c r="F1" s="154"/>
      <c r="I1" s="154"/>
      <c r="J1" s="154"/>
    </row>
    <row r="2" spans="1:10" ht="18" x14ac:dyDescent="0.25">
      <c r="A2" s="154" t="s">
        <v>112</v>
      </c>
      <c r="F2" s="154"/>
      <c r="H2" s="158"/>
      <c r="I2" s="159" t="str">
        <f>"= do not edit"</f>
        <v>= do not edit</v>
      </c>
      <c r="J2" s="154"/>
    </row>
    <row r="3" spans="1:10" ht="19.5" customHeight="1" x14ac:dyDescent="0.25">
      <c r="F3" s="160"/>
      <c r="H3" s="70"/>
      <c r="I3" s="159" t="str">
        <f>"= edit if applicable"</f>
        <v>= edit if applicable</v>
      </c>
      <c r="J3" s="160"/>
    </row>
    <row r="4" spans="1:10" ht="24.75" customHeight="1" x14ac:dyDescent="0.2">
      <c r="A4" s="161" t="s">
        <v>59</v>
      </c>
      <c r="B4" s="397">
        <f>'Yr 2'!B4:H4</f>
        <v>0</v>
      </c>
      <c r="C4" s="397"/>
      <c r="D4" s="397"/>
      <c r="E4" s="397"/>
      <c r="F4" s="397"/>
      <c r="G4" s="397"/>
      <c r="H4" s="397"/>
      <c r="I4" s="96"/>
    </row>
    <row r="5" spans="1:10" ht="24.75" customHeight="1" x14ac:dyDescent="0.2">
      <c r="A5" s="161" t="s">
        <v>60</v>
      </c>
      <c r="B5" s="397">
        <f>'Yr 2'!B5:H5</f>
        <v>0</v>
      </c>
      <c r="C5" s="397"/>
      <c r="D5" s="397"/>
      <c r="E5" s="397"/>
      <c r="F5" s="397"/>
      <c r="G5" s="397"/>
      <c r="H5" s="397"/>
      <c r="I5" s="96"/>
    </row>
    <row r="6" spans="1:10" ht="24.75" customHeight="1" x14ac:dyDescent="0.2">
      <c r="A6" s="161" t="s">
        <v>61</v>
      </c>
      <c r="B6" s="397" t="str">
        <f>'Yr 2'!B6:H6</f>
        <v>Board of Regents</v>
      </c>
      <c r="C6" s="398"/>
      <c r="D6" s="398"/>
      <c r="E6" s="398"/>
      <c r="F6" s="398"/>
      <c r="G6" s="398"/>
      <c r="H6" s="398"/>
      <c r="I6" s="96"/>
    </row>
    <row r="7" spans="1:10" ht="24.75" customHeight="1" x14ac:dyDescent="0.2">
      <c r="A7" s="161" t="s">
        <v>163</v>
      </c>
      <c r="B7" s="224"/>
      <c r="C7" s="105"/>
      <c r="D7" s="105"/>
      <c r="E7" s="105"/>
      <c r="F7" s="105"/>
      <c r="G7" s="105"/>
      <c r="H7" s="105"/>
      <c r="I7" s="96"/>
    </row>
    <row r="8" spans="1:10" ht="24.75" customHeight="1" x14ac:dyDescent="0.2">
      <c r="A8" s="161" t="s">
        <v>164</v>
      </c>
      <c r="B8" s="225"/>
      <c r="C8" s="105"/>
      <c r="D8" s="105"/>
      <c r="E8" s="105"/>
      <c r="F8" s="105"/>
      <c r="G8" s="105"/>
      <c r="H8" s="105"/>
      <c r="I8" s="96"/>
    </row>
    <row r="9" spans="1:10" ht="22.5" customHeight="1" x14ac:dyDescent="0.2">
      <c r="A9" s="161"/>
      <c r="B9" s="162"/>
      <c r="C9" s="162"/>
      <c r="D9" s="162"/>
      <c r="E9" s="162"/>
      <c r="F9" s="162"/>
      <c r="G9" s="162"/>
      <c r="H9" s="162"/>
      <c r="I9" s="162"/>
      <c r="J9" s="162"/>
    </row>
    <row r="10" spans="1:10" ht="20.25" customHeight="1" x14ac:dyDescent="0.2">
      <c r="A10" s="163" t="s">
        <v>58</v>
      </c>
      <c r="C10" s="164" t="s">
        <v>226</v>
      </c>
      <c r="D10" s="165"/>
      <c r="E10" s="416" t="s">
        <v>213</v>
      </c>
      <c r="F10" s="417"/>
      <c r="G10" s="416" t="s">
        <v>66</v>
      </c>
      <c r="H10" s="417"/>
      <c r="I10" s="416" t="s">
        <v>214</v>
      </c>
      <c r="J10" s="417"/>
    </row>
    <row r="11" spans="1:10" s="167" customFormat="1" ht="17.25" customHeight="1" x14ac:dyDescent="0.2">
      <c r="C11" s="168" t="s">
        <v>21</v>
      </c>
      <c r="D11" s="169"/>
      <c r="E11" s="170" t="s">
        <v>2</v>
      </c>
      <c r="F11" s="171" t="s">
        <v>62</v>
      </c>
      <c r="G11" s="170" t="s">
        <v>2</v>
      </c>
      <c r="H11" s="170" t="s">
        <v>62</v>
      </c>
      <c r="I11" s="170" t="s">
        <v>2</v>
      </c>
      <c r="J11" s="171" t="s">
        <v>62</v>
      </c>
    </row>
    <row r="12" spans="1:10" ht="36" customHeight="1" x14ac:dyDescent="0.2">
      <c r="A12" s="409" t="s">
        <v>274</v>
      </c>
      <c r="B12" s="410"/>
      <c r="C12" s="268">
        <f>'Reg Salary-% effort'!K40+'Reg Salary-person mths'!N40+'Reg Salary-person mths'!N76</f>
        <v>0</v>
      </c>
      <c r="D12" s="173"/>
      <c r="E12" s="172"/>
      <c r="F12" s="39"/>
      <c r="G12" s="172"/>
      <c r="H12" s="40"/>
      <c r="I12" s="172"/>
      <c r="J12" s="39"/>
    </row>
    <row r="13" spans="1:10" ht="36" customHeight="1" x14ac:dyDescent="0.2">
      <c r="A13" s="340" t="s">
        <v>254</v>
      </c>
      <c r="B13" s="310"/>
      <c r="C13" s="175"/>
      <c r="D13" s="173"/>
      <c r="E13" s="175"/>
      <c r="F13" s="30"/>
      <c r="G13" s="175"/>
      <c r="H13" s="31"/>
      <c r="I13" s="175"/>
      <c r="J13" s="30"/>
    </row>
    <row r="14" spans="1:10" ht="36" customHeight="1" x14ac:dyDescent="0.2">
      <c r="A14" s="411" t="s">
        <v>273</v>
      </c>
      <c r="B14" s="412"/>
      <c r="C14" s="268">
        <f>'Reg Salary-% effort'!K78+'Reg Salary-person mths'!N114</f>
        <v>0</v>
      </c>
      <c r="D14" s="173"/>
      <c r="E14" s="172"/>
      <c r="F14" s="42"/>
      <c r="G14" s="172"/>
      <c r="H14" s="40"/>
      <c r="I14" s="172"/>
      <c r="J14" s="42"/>
    </row>
    <row r="15" spans="1:10" ht="20.25" customHeight="1" x14ac:dyDescent="0.2">
      <c r="A15" s="317" t="s">
        <v>72</v>
      </c>
      <c r="B15" s="310"/>
      <c r="C15" s="175"/>
      <c r="D15" s="173"/>
      <c r="E15" s="175"/>
      <c r="F15" s="32"/>
      <c r="G15" s="175"/>
      <c r="H15" s="31"/>
      <c r="I15" s="175"/>
      <c r="J15" s="32"/>
    </row>
    <row r="16" spans="1:10" ht="20.25" customHeight="1" x14ac:dyDescent="0.2">
      <c r="A16" s="317" t="s">
        <v>255</v>
      </c>
      <c r="B16" s="310"/>
      <c r="C16" s="175"/>
      <c r="D16" s="173"/>
      <c r="E16" s="175"/>
      <c r="F16" s="32"/>
      <c r="G16" s="175"/>
      <c r="H16" s="31"/>
      <c r="I16" s="175"/>
      <c r="J16" s="32"/>
    </row>
    <row r="17" spans="1:10" ht="20.25" customHeight="1" x14ac:dyDescent="0.2">
      <c r="A17" s="317" t="s">
        <v>212</v>
      </c>
      <c r="B17" s="310"/>
      <c r="C17" s="175"/>
      <c r="D17" s="173"/>
      <c r="E17" s="175"/>
      <c r="F17" s="32"/>
      <c r="G17" s="175"/>
      <c r="H17" s="31"/>
      <c r="I17" s="175"/>
      <c r="J17" s="32"/>
    </row>
    <row r="18" spans="1:10" ht="20.25" customHeight="1" x14ac:dyDescent="0.2">
      <c r="A18" s="317" t="s">
        <v>65</v>
      </c>
      <c r="B18" s="310"/>
      <c r="C18" s="175"/>
      <c r="D18" s="173"/>
      <c r="E18" s="175"/>
      <c r="F18" s="32"/>
      <c r="G18" s="175"/>
      <c r="H18" s="31"/>
      <c r="I18" s="175"/>
      <c r="J18" s="32"/>
    </row>
    <row r="19" spans="1:10" ht="20.25" customHeight="1" x14ac:dyDescent="0.2">
      <c r="A19" s="317" t="s">
        <v>73</v>
      </c>
      <c r="B19" s="310"/>
      <c r="C19" s="175"/>
      <c r="D19" s="173"/>
      <c r="E19" s="175"/>
      <c r="F19" s="32"/>
      <c r="G19" s="175"/>
      <c r="H19" s="31"/>
      <c r="I19" s="175"/>
      <c r="J19" s="32"/>
    </row>
    <row r="20" spans="1:10" ht="20.25" customHeight="1" x14ac:dyDescent="0.2">
      <c r="A20" s="312" t="s">
        <v>289</v>
      </c>
      <c r="B20" s="342">
        <v>0.53</v>
      </c>
      <c r="C20" s="89">
        <f>ROUND(((C12+C13+C14+C16)*$B$20),0)</f>
        <v>0</v>
      </c>
      <c r="D20" s="90"/>
      <c r="E20" s="89">
        <f>ROUND(((E12+E13+E14+E16)*$B$20),0)</f>
        <v>0</v>
      </c>
      <c r="F20" s="32"/>
      <c r="G20" s="48"/>
      <c r="H20" s="31"/>
      <c r="I20" s="89">
        <f>ROUND(((I12+I13+I14+I16)*$B$20),0)</f>
        <v>0</v>
      </c>
      <c r="J20" s="32"/>
    </row>
    <row r="21" spans="1:10" ht="20.25" customHeight="1" x14ac:dyDescent="0.2">
      <c r="A21" s="317" t="s">
        <v>290</v>
      </c>
      <c r="B21" s="343">
        <v>8.2000000000000003E-2</v>
      </c>
      <c r="C21" s="89">
        <f>ROUND(((C18+C17)*$B$21),0)</f>
        <v>0</v>
      </c>
      <c r="D21" s="90"/>
      <c r="E21" s="89">
        <f>ROUND(((E18+E17)*$B$21),0)</f>
        <v>0</v>
      </c>
      <c r="F21" s="91"/>
      <c r="G21" s="48"/>
      <c r="H21" s="31"/>
      <c r="I21" s="89">
        <f>ROUND(((I18+I17)*$B$21),0)</f>
        <v>0</v>
      </c>
      <c r="J21" s="91"/>
    </row>
    <row r="22" spans="1:10" ht="20.25" customHeight="1" x14ac:dyDescent="0.2">
      <c r="A22" s="344" t="s">
        <v>256</v>
      </c>
      <c r="B22" s="310"/>
      <c r="C22" s="175"/>
      <c r="D22" s="173"/>
      <c r="E22" s="175"/>
      <c r="F22" s="32"/>
      <c r="G22" s="175"/>
      <c r="H22" s="31"/>
      <c r="I22" s="175"/>
      <c r="J22" s="32"/>
    </row>
    <row r="23" spans="1:10" ht="20.25" customHeight="1" x14ac:dyDescent="0.2">
      <c r="A23" s="344" t="s">
        <v>257</v>
      </c>
      <c r="B23" s="341"/>
      <c r="C23" s="175"/>
      <c r="D23" s="173"/>
      <c r="E23" s="175"/>
      <c r="F23" s="32"/>
      <c r="G23" s="175"/>
      <c r="H23" s="31"/>
      <c r="I23" s="175"/>
      <c r="J23" s="32"/>
    </row>
    <row r="24" spans="1:10" ht="20.25" customHeight="1" x14ac:dyDescent="0.2">
      <c r="A24" s="125" t="s">
        <v>64</v>
      </c>
      <c r="B24" s="341"/>
      <c r="C24" s="155">
        <f>SUM(C12:C23)</f>
        <v>0</v>
      </c>
      <c r="D24" s="126"/>
      <c r="E24" s="155">
        <f>SUM(E12:E23)</f>
        <v>0</v>
      </c>
      <c r="F24" s="127"/>
      <c r="G24" s="155">
        <f>SUM(G12:G23)</f>
        <v>0</v>
      </c>
      <c r="H24" s="128"/>
      <c r="I24" s="155">
        <f>SUM(I12:I23)</f>
        <v>0</v>
      </c>
      <c r="J24" s="127"/>
    </row>
    <row r="25" spans="1:10" ht="20.25" customHeight="1" x14ac:dyDescent="0.2">
      <c r="A25" s="318" t="s">
        <v>258</v>
      </c>
      <c r="B25" s="341"/>
      <c r="C25" s="175"/>
      <c r="D25" s="173"/>
      <c r="E25" s="175"/>
      <c r="F25" s="32"/>
      <c r="G25" s="175"/>
      <c r="H25" s="31"/>
      <c r="I25" s="175"/>
      <c r="J25" s="32"/>
    </row>
    <row r="26" spans="1:10" ht="20.25" customHeight="1" x14ac:dyDescent="0.2">
      <c r="A26" s="318" t="s">
        <v>259</v>
      </c>
      <c r="B26" s="341"/>
      <c r="C26" s="175"/>
      <c r="D26" s="173"/>
      <c r="E26" s="175"/>
      <c r="F26" s="32"/>
      <c r="G26" s="175"/>
      <c r="H26" s="31"/>
      <c r="I26" s="175"/>
      <c r="J26" s="32"/>
    </row>
    <row r="27" spans="1:10" ht="42.75" customHeight="1" x14ac:dyDescent="0.2">
      <c r="A27" s="403" t="s">
        <v>165</v>
      </c>
      <c r="B27" s="404"/>
      <c r="C27" s="172"/>
      <c r="D27" s="173"/>
      <c r="E27" s="172"/>
      <c r="F27" s="42"/>
      <c r="G27" s="172"/>
      <c r="H27" s="40"/>
      <c r="I27" s="172"/>
      <c r="J27" s="42"/>
    </row>
    <row r="28" spans="1:10" ht="30.75" customHeight="1" x14ac:dyDescent="0.2">
      <c r="A28" s="403" t="s">
        <v>166</v>
      </c>
      <c r="B28" s="404"/>
      <c r="C28" s="172"/>
      <c r="D28" s="173"/>
      <c r="E28" s="172"/>
      <c r="F28" s="42"/>
      <c r="G28" s="172"/>
      <c r="H28" s="40"/>
      <c r="I28" s="172"/>
      <c r="J28" s="42"/>
    </row>
    <row r="29" spans="1:10" ht="30" customHeight="1" x14ac:dyDescent="0.2">
      <c r="A29" s="405" t="s">
        <v>168</v>
      </c>
      <c r="B29" s="406"/>
      <c r="C29" s="172"/>
      <c r="D29" s="173"/>
      <c r="E29" s="172"/>
      <c r="F29" s="42"/>
      <c r="G29" s="172"/>
      <c r="H29" s="40"/>
      <c r="I29" s="172"/>
      <c r="J29" s="42"/>
    </row>
    <row r="30" spans="1:10" ht="20.25" customHeight="1" x14ac:dyDescent="0.2">
      <c r="A30" s="407" t="s">
        <v>260</v>
      </c>
      <c r="B30" s="408"/>
      <c r="C30" s="71">
        <f>Subcontracts!I20</f>
        <v>0</v>
      </c>
      <c r="D30" s="195"/>
      <c r="E30" s="175"/>
      <c r="F30" s="32"/>
      <c r="G30" s="175"/>
      <c r="H30" s="31"/>
      <c r="I30" s="175"/>
      <c r="J30" s="32"/>
    </row>
    <row r="31" spans="1:10" ht="20.25" customHeight="1" x14ac:dyDescent="0.2">
      <c r="A31" s="316" t="s">
        <v>261</v>
      </c>
      <c r="B31" s="345"/>
      <c r="C31" s="156">
        <f>Subcontracts!I21</f>
        <v>0</v>
      </c>
      <c r="D31" s="173"/>
      <c r="E31" s="174"/>
      <c r="F31" s="43"/>
      <c r="G31" s="174"/>
      <c r="H31" s="41"/>
      <c r="I31" s="174"/>
      <c r="J31" s="43"/>
    </row>
    <row r="32" spans="1:10" x14ac:dyDescent="0.2">
      <c r="A32" s="340" t="s">
        <v>262</v>
      </c>
      <c r="B32" s="341"/>
      <c r="C32" s="175"/>
      <c r="D32" s="173"/>
      <c r="E32" s="175"/>
      <c r="F32" s="32"/>
      <c r="G32" s="175"/>
      <c r="H32" s="31"/>
      <c r="I32" s="175"/>
      <c r="J32" s="32"/>
    </row>
    <row r="33" spans="1:10" ht="20.25" customHeight="1" x14ac:dyDescent="0.2">
      <c r="A33" s="318" t="s">
        <v>154</v>
      </c>
      <c r="B33" s="341"/>
      <c r="C33" s="175"/>
      <c r="D33" s="173"/>
      <c r="E33" s="175"/>
      <c r="F33" s="32"/>
      <c r="G33" s="175"/>
      <c r="H33" s="31"/>
      <c r="I33" s="175"/>
      <c r="J33" s="32"/>
    </row>
    <row r="34" spans="1:10" ht="20.25" customHeight="1" x14ac:dyDescent="0.3">
      <c r="A34" s="346" t="s">
        <v>263</v>
      </c>
      <c r="B34" s="341"/>
      <c r="C34" s="175"/>
      <c r="D34" s="173"/>
      <c r="E34" s="175"/>
      <c r="F34" s="32"/>
      <c r="G34" s="175"/>
      <c r="H34" s="31"/>
      <c r="I34" s="175"/>
      <c r="J34" s="32"/>
    </row>
    <row r="35" spans="1:10" ht="41.25" customHeight="1" x14ac:dyDescent="0.2">
      <c r="A35" s="401" t="s">
        <v>101</v>
      </c>
      <c r="B35" s="402"/>
      <c r="C35" s="175"/>
      <c r="D35" s="173"/>
      <c r="E35" s="175"/>
      <c r="F35" s="32"/>
      <c r="G35" s="175"/>
      <c r="H35" s="31"/>
      <c r="I35" s="175"/>
      <c r="J35" s="32"/>
    </row>
    <row r="36" spans="1:10" ht="20.25" customHeight="1" x14ac:dyDescent="0.2">
      <c r="A36" s="318" t="s">
        <v>57</v>
      </c>
      <c r="B36" s="347"/>
      <c r="C36" s="175"/>
      <c r="D36" s="173"/>
      <c r="E36" s="175"/>
      <c r="F36" s="32"/>
      <c r="G36" s="175"/>
      <c r="H36" s="31"/>
      <c r="I36" s="175"/>
      <c r="J36" s="32"/>
    </row>
    <row r="37" spans="1:10" ht="20.25" customHeight="1" x14ac:dyDescent="0.2">
      <c r="A37" s="125" t="s">
        <v>63</v>
      </c>
      <c r="B37" s="347"/>
      <c r="C37" s="155">
        <f>SUM(C24:C36)</f>
        <v>0</v>
      </c>
      <c r="D37" s="90"/>
      <c r="E37" s="155">
        <f>SUM(E24:E36)</f>
        <v>0</v>
      </c>
      <c r="F37" s="130"/>
      <c r="G37" s="155">
        <f>SUM(G24:G36)</f>
        <v>0</v>
      </c>
      <c r="H37" s="128"/>
      <c r="I37" s="155">
        <f>SUM(I24:I36)</f>
        <v>0</v>
      </c>
      <c r="J37" s="130"/>
    </row>
    <row r="38" spans="1:10" ht="20.25" customHeight="1" x14ac:dyDescent="0.2">
      <c r="A38" s="315" t="s">
        <v>264</v>
      </c>
      <c r="B38" s="347"/>
      <c r="C38" s="221">
        <f>C24</f>
        <v>0</v>
      </c>
      <c r="D38" s="173"/>
      <c r="E38" s="175">
        <f>E37-E36-E34-E33-E31</f>
        <v>0</v>
      </c>
      <c r="F38" s="59"/>
      <c r="G38" s="175"/>
      <c r="H38" s="60"/>
      <c r="I38" s="176">
        <f>I37-I34-I36-I31-I35</f>
        <v>0</v>
      </c>
      <c r="J38" s="59"/>
    </row>
    <row r="39" spans="1:10" ht="20.25" customHeight="1" x14ac:dyDescent="0.2">
      <c r="A39" s="314" t="s">
        <v>265</v>
      </c>
      <c r="B39" s="352">
        <v>0.25</v>
      </c>
      <c r="C39" s="157">
        <f>ROUND((C$38*$B$39),0)</f>
        <v>0</v>
      </c>
      <c r="D39" s="54"/>
      <c r="E39" s="49">
        <f>ROUND((0.46*(C37-C36-C34-C33-C31+E38)),0)-C39</f>
        <v>0</v>
      </c>
      <c r="F39" s="32"/>
      <c r="G39" s="49"/>
      <c r="H39" s="31"/>
      <c r="I39" s="49"/>
      <c r="J39" s="32"/>
    </row>
    <row r="40" spans="1:10" ht="30.75" customHeight="1" x14ac:dyDescent="0.2">
      <c r="A40" s="313" t="s">
        <v>266</v>
      </c>
      <c r="B40" s="352">
        <v>0</v>
      </c>
      <c r="C40" s="49"/>
      <c r="D40" s="54"/>
      <c r="E40" s="49"/>
      <c r="F40" s="32"/>
      <c r="G40" s="49"/>
      <c r="H40" s="31"/>
      <c r="I40" s="157">
        <f>ROUND((I$38*$B$40),0)</f>
        <v>0</v>
      </c>
      <c r="J40" s="32"/>
    </row>
    <row r="41" spans="1:10" x14ac:dyDescent="0.2">
      <c r="A41" s="351"/>
      <c r="B41" s="351"/>
      <c r="C41" s="177"/>
      <c r="D41" s="177"/>
      <c r="E41" s="177"/>
      <c r="F41" s="97"/>
      <c r="G41" s="177"/>
      <c r="I41" s="177"/>
      <c r="J41" s="97"/>
    </row>
    <row r="42" spans="1:10" ht="15.75" customHeight="1" x14ac:dyDescent="0.2">
      <c r="A42" s="351"/>
      <c r="B42" s="351"/>
      <c r="C42" s="36"/>
      <c r="D42" s="36"/>
      <c r="E42" s="36"/>
      <c r="F42" s="37"/>
      <c r="G42" s="36"/>
      <c r="H42" s="38"/>
      <c r="I42" s="36"/>
      <c r="J42" s="37"/>
    </row>
    <row r="43" spans="1:10" s="160" customFormat="1" ht="20.25" customHeight="1" x14ac:dyDescent="0.25">
      <c r="A43" s="178" t="s">
        <v>3</v>
      </c>
      <c r="B43" s="179"/>
      <c r="C43" s="139">
        <f>SUM(C37+C39)</f>
        <v>0</v>
      </c>
      <c r="D43" s="140"/>
      <c r="E43" s="139">
        <f>SUM(E37+E39)</f>
        <v>0</v>
      </c>
      <c r="F43" s="141"/>
      <c r="G43" s="139">
        <f>SUM(G37+G39)</f>
        <v>0</v>
      </c>
      <c r="H43" s="142"/>
      <c r="I43" s="139">
        <f>SUM(I37+I40)</f>
        <v>0</v>
      </c>
      <c r="J43" s="141"/>
    </row>
    <row r="44" spans="1:10" s="160" customFormat="1" ht="20.25" customHeight="1" x14ac:dyDescent="0.2">
      <c r="C44" s="180"/>
      <c r="D44" s="180"/>
      <c r="E44" s="181"/>
      <c r="F44" s="182"/>
      <c r="G44" s="180"/>
      <c r="H44" s="183"/>
      <c r="I44" s="181"/>
      <c r="J44" s="182"/>
    </row>
    <row r="45" spans="1:10" s="319" customFormat="1" x14ac:dyDescent="0.2">
      <c r="A45" s="319" t="s">
        <v>284</v>
      </c>
      <c r="E45" s="333"/>
      <c r="F45" s="311"/>
      <c r="I45" s="333"/>
      <c r="J45" s="311"/>
    </row>
    <row r="46" spans="1:10" s="319" customFormat="1" ht="12.75" customHeight="1" x14ac:dyDescent="0.2">
      <c r="A46" s="396" t="s">
        <v>285</v>
      </c>
      <c r="B46" s="396"/>
      <c r="C46" s="396"/>
      <c r="D46" s="396"/>
      <c r="E46" s="396"/>
      <c r="F46" s="311"/>
      <c r="I46" s="333"/>
      <c r="J46" s="311"/>
    </row>
    <row r="47" spans="1:10" s="319" customFormat="1" x14ac:dyDescent="0.2">
      <c r="A47" s="319" t="s">
        <v>286</v>
      </c>
      <c r="E47" s="333"/>
      <c r="F47" s="311"/>
      <c r="I47" s="333"/>
      <c r="J47" s="311"/>
    </row>
    <row r="48" spans="1:10" s="319" customFormat="1" x14ac:dyDescent="0.2">
      <c r="A48" s="319" t="s">
        <v>287</v>
      </c>
      <c r="E48" s="333"/>
      <c r="F48" s="311"/>
      <c r="I48" s="333"/>
      <c r="J48" s="311"/>
    </row>
    <row r="49" spans="1:10" s="319" customFormat="1" x14ac:dyDescent="0.2">
      <c r="A49" s="319" t="s">
        <v>288</v>
      </c>
      <c r="E49" s="333"/>
      <c r="F49" s="311"/>
      <c r="I49" s="333"/>
      <c r="J49" s="311"/>
    </row>
    <row r="50" spans="1:10" s="319" customFormat="1" ht="12.75" customHeight="1" x14ac:dyDescent="0.2">
      <c r="A50" s="319" t="s">
        <v>243</v>
      </c>
      <c r="E50" s="333"/>
      <c r="F50" s="322"/>
      <c r="G50" s="321"/>
      <c r="H50" s="321"/>
      <c r="I50" s="333"/>
      <c r="J50" s="322"/>
    </row>
    <row r="51" spans="1:10" s="319" customFormat="1" ht="12.75" customHeight="1" x14ac:dyDescent="0.2">
      <c r="A51" s="319" t="s">
        <v>244</v>
      </c>
      <c r="E51" s="333"/>
      <c r="F51" s="322"/>
      <c r="G51" s="321"/>
      <c r="H51" s="321"/>
      <c r="I51" s="333"/>
      <c r="J51" s="322"/>
    </row>
    <row r="52" spans="1:10" s="319" customFormat="1" x14ac:dyDescent="0.2">
      <c r="A52" s="319" t="s">
        <v>251</v>
      </c>
      <c r="E52" s="333"/>
      <c r="F52" s="322"/>
      <c r="G52" s="321"/>
      <c r="H52" s="321"/>
      <c r="I52" s="333"/>
      <c r="J52" s="322"/>
    </row>
    <row r="53" spans="1:10" s="319" customFormat="1" x14ac:dyDescent="0.2">
      <c r="A53" s="319" t="s">
        <v>245</v>
      </c>
      <c r="E53" s="333"/>
      <c r="F53" s="322"/>
      <c r="G53" s="321"/>
      <c r="H53" s="321"/>
      <c r="I53" s="333"/>
      <c r="J53" s="322"/>
    </row>
    <row r="54" spans="1:10" s="319" customFormat="1" x14ac:dyDescent="0.2">
      <c r="A54" s="319" t="s">
        <v>172</v>
      </c>
      <c r="E54" s="333"/>
      <c r="F54" s="322"/>
      <c r="G54" s="321"/>
      <c r="H54" s="321"/>
      <c r="I54" s="333"/>
      <c r="J54" s="322"/>
    </row>
    <row r="55" spans="1:10" s="319" customFormat="1" x14ac:dyDescent="0.2">
      <c r="A55" s="319" t="s">
        <v>246</v>
      </c>
      <c r="E55" s="333"/>
      <c r="F55" s="322"/>
      <c r="G55" s="321"/>
      <c r="H55" s="321"/>
      <c r="I55" s="333"/>
      <c r="J55" s="322"/>
    </row>
    <row r="56" spans="1:10" s="319" customFormat="1" x14ac:dyDescent="0.2">
      <c r="A56" s="319" t="s">
        <v>215</v>
      </c>
      <c r="E56" s="333"/>
      <c r="F56" s="322"/>
      <c r="G56" s="321"/>
      <c r="H56" s="321"/>
      <c r="I56" s="333"/>
      <c r="J56" s="322"/>
    </row>
    <row r="57" spans="1:10" s="319" customFormat="1" x14ac:dyDescent="0.2">
      <c r="A57" s="319" t="s">
        <v>267</v>
      </c>
      <c r="E57" s="231"/>
      <c r="F57" s="334"/>
      <c r="G57" s="335"/>
      <c r="H57" s="335"/>
      <c r="I57" s="231"/>
      <c r="J57" s="334"/>
    </row>
    <row r="58" spans="1:10" s="319" customFormat="1" x14ac:dyDescent="0.2">
      <c r="A58" s="319" t="s">
        <v>247</v>
      </c>
      <c r="E58" s="231"/>
      <c r="F58" s="334"/>
      <c r="G58" s="335"/>
      <c r="H58" s="335"/>
      <c r="I58" s="231"/>
      <c r="J58" s="334"/>
    </row>
    <row r="59" spans="1:10" s="319" customFormat="1" x14ac:dyDescent="0.2">
      <c r="A59" s="319" t="s">
        <v>268</v>
      </c>
      <c r="E59" s="231"/>
      <c r="F59" s="334"/>
      <c r="G59" s="335"/>
      <c r="H59" s="335"/>
      <c r="I59" s="231"/>
      <c r="J59" s="334"/>
    </row>
    <row r="60" spans="1:10" s="319" customFormat="1" x14ac:dyDescent="0.2">
      <c r="A60" s="319" t="s">
        <v>248</v>
      </c>
      <c r="E60" s="231"/>
      <c r="F60" s="334"/>
      <c r="G60" s="335"/>
      <c r="H60" s="335"/>
      <c r="I60" s="231"/>
      <c r="J60" s="334"/>
    </row>
    <row r="61" spans="1:10" s="319" customFormat="1" x14ac:dyDescent="0.2">
      <c r="A61" s="321" t="s">
        <v>269</v>
      </c>
      <c r="B61" s="321"/>
      <c r="C61" s="321"/>
      <c r="D61" s="321"/>
      <c r="E61" s="323"/>
      <c r="F61" s="322"/>
      <c r="G61" s="321"/>
      <c r="H61" s="321"/>
      <c r="I61" s="323"/>
      <c r="J61" s="322"/>
    </row>
    <row r="62" spans="1:10" s="319" customFormat="1" x14ac:dyDescent="0.2">
      <c r="A62" s="321" t="s">
        <v>270</v>
      </c>
      <c r="B62" s="321"/>
      <c r="C62" s="321"/>
      <c r="D62" s="321"/>
      <c r="E62" s="323"/>
      <c r="F62" s="322"/>
      <c r="G62" s="321"/>
      <c r="H62" s="321"/>
      <c r="I62" s="323"/>
      <c r="J62" s="322"/>
    </row>
    <row r="63" spans="1:10" s="319" customFormat="1" x14ac:dyDescent="0.2">
      <c r="A63" s="321" t="s">
        <v>271</v>
      </c>
      <c r="B63" s="321"/>
      <c r="C63" s="321"/>
      <c r="D63" s="321"/>
      <c r="E63" s="323"/>
      <c r="F63" s="322"/>
      <c r="G63" s="321"/>
      <c r="H63" s="321"/>
      <c r="I63" s="323"/>
      <c r="J63" s="322"/>
    </row>
    <row r="64" spans="1:10" s="319" customFormat="1" x14ac:dyDescent="0.2">
      <c r="A64" s="321" t="s">
        <v>228</v>
      </c>
      <c r="B64" s="321"/>
      <c r="C64" s="321"/>
      <c r="D64" s="321"/>
      <c r="E64" s="323"/>
      <c r="F64" s="322"/>
      <c r="G64" s="321"/>
      <c r="H64" s="321"/>
      <c r="I64" s="323"/>
      <c r="J64" s="322"/>
    </row>
    <row r="65" spans="1:10" s="320" customFormat="1" x14ac:dyDescent="0.2">
      <c r="A65" s="321" t="s">
        <v>249</v>
      </c>
      <c r="B65" s="321"/>
      <c r="C65" s="321"/>
      <c r="D65" s="321"/>
      <c r="E65" s="323"/>
      <c r="F65" s="322"/>
      <c r="G65" s="321"/>
      <c r="H65" s="321"/>
      <c r="I65" s="323"/>
      <c r="J65" s="322"/>
    </row>
    <row r="66" spans="1:10" s="337" customFormat="1" x14ac:dyDescent="0.2">
      <c r="A66" s="349" t="s">
        <v>272</v>
      </c>
      <c r="B66" s="336"/>
      <c r="C66" s="336"/>
      <c r="D66" s="336"/>
      <c r="E66" s="336"/>
      <c r="F66" s="336"/>
      <c r="G66" s="336"/>
      <c r="H66" s="336"/>
      <c r="I66" s="323"/>
      <c r="J66" s="322"/>
    </row>
    <row r="67" spans="1:10" s="337" customFormat="1" x14ac:dyDescent="0.2">
      <c r="A67" s="319" t="s">
        <v>250</v>
      </c>
      <c r="B67" s="321"/>
      <c r="C67" s="321"/>
      <c r="D67" s="321"/>
      <c r="E67" s="323"/>
      <c r="F67" s="322"/>
      <c r="G67" s="321"/>
      <c r="H67" s="321"/>
      <c r="I67" s="323"/>
      <c r="J67" s="322"/>
    </row>
    <row r="68" spans="1:10" s="337" customFormat="1" x14ac:dyDescent="0.2">
      <c r="A68" s="319"/>
      <c r="B68" s="321"/>
      <c r="C68" s="321"/>
      <c r="D68" s="321"/>
      <c r="E68" s="323"/>
      <c r="F68" s="322"/>
      <c r="G68" s="321"/>
      <c r="H68" s="321"/>
      <c r="I68" s="323"/>
      <c r="J68" s="322"/>
    </row>
    <row r="69" spans="1:10" s="337" customFormat="1" x14ac:dyDescent="0.2">
      <c r="A69" s="319" t="s">
        <v>155</v>
      </c>
      <c r="B69" s="321"/>
      <c r="C69" s="321"/>
      <c r="D69" s="321"/>
      <c r="E69" s="323"/>
      <c r="F69" s="322"/>
      <c r="G69" s="321"/>
      <c r="H69" s="321"/>
      <c r="I69" s="323"/>
      <c r="J69" s="322"/>
    </row>
    <row r="70" spans="1:10" s="337" customFormat="1" x14ac:dyDescent="0.2">
      <c r="A70" s="319"/>
      <c r="B70" s="321"/>
      <c r="C70" s="321"/>
      <c r="D70" s="321"/>
      <c r="E70" s="323"/>
      <c r="F70" s="322"/>
      <c r="G70" s="321"/>
      <c r="H70" s="321"/>
      <c r="I70" s="323"/>
      <c r="J70" s="322"/>
    </row>
    <row r="71" spans="1:10" s="337" customFormat="1" x14ac:dyDescent="0.2">
      <c r="A71" s="319" t="s">
        <v>74</v>
      </c>
      <c r="B71" s="321"/>
      <c r="C71" s="321"/>
      <c r="D71" s="321"/>
      <c r="E71" s="323"/>
      <c r="F71" s="322"/>
      <c r="G71" s="321"/>
      <c r="H71" s="321"/>
      <c r="I71" s="323"/>
      <c r="J71" s="322"/>
    </row>
    <row r="72" spans="1:10" s="337" customFormat="1" x14ac:dyDescent="0.2">
      <c r="E72" s="338"/>
      <c r="F72" s="339"/>
      <c r="I72" s="338"/>
      <c r="J72" s="339"/>
    </row>
    <row r="73" spans="1:10" s="337" customFormat="1" x14ac:dyDescent="0.2">
      <c r="E73" s="338"/>
      <c r="F73" s="339"/>
      <c r="I73" s="338"/>
      <c r="J73" s="339"/>
    </row>
    <row r="74" spans="1:10" s="16" customFormat="1" x14ac:dyDescent="0.2">
      <c r="E74" s="185"/>
      <c r="F74" s="186"/>
      <c r="I74" s="185"/>
      <c r="J74" s="186"/>
    </row>
    <row r="75" spans="1:10" s="16" customFormat="1" x14ac:dyDescent="0.2">
      <c r="E75" s="185"/>
      <c r="F75" s="186"/>
      <c r="I75" s="185"/>
      <c r="J75" s="186"/>
    </row>
    <row r="76" spans="1:10" s="16" customFormat="1" x14ac:dyDescent="0.2">
      <c r="E76" s="185"/>
      <c r="F76" s="186"/>
      <c r="I76" s="185"/>
      <c r="J76" s="186"/>
    </row>
    <row r="77" spans="1:10" s="16" customFormat="1" x14ac:dyDescent="0.2">
      <c r="E77" s="185"/>
      <c r="F77" s="186"/>
      <c r="I77" s="185"/>
      <c r="J77" s="186"/>
    </row>
    <row r="78" spans="1:10" x14ac:dyDescent="0.2">
      <c r="E78" s="187"/>
      <c r="F78" s="188"/>
      <c r="G78" s="8"/>
      <c r="I78" s="187"/>
      <c r="J78" s="188"/>
    </row>
    <row r="79" spans="1:10" x14ac:dyDescent="0.2">
      <c r="E79" s="189"/>
      <c r="F79" s="97"/>
      <c r="G79" s="8"/>
      <c r="I79" s="189"/>
      <c r="J79" s="97"/>
    </row>
    <row r="80" spans="1:10" x14ac:dyDescent="0.2">
      <c r="E80" s="189"/>
      <c r="F80" s="97"/>
      <c r="G80" s="8"/>
      <c r="I80" s="189"/>
      <c r="J80" s="97"/>
    </row>
    <row r="81" spans="5:10" x14ac:dyDescent="0.2">
      <c r="E81" s="189"/>
      <c r="F81" s="97"/>
      <c r="G81" s="8"/>
      <c r="I81" s="189"/>
      <c r="J81" s="97"/>
    </row>
    <row r="82" spans="5:10" x14ac:dyDescent="0.2">
      <c r="E82" s="189"/>
      <c r="F82" s="97"/>
      <c r="G82" s="8"/>
      <c r="I82" s="189"/>
      <c r="J82" s="97"/>
    </row>
    <row r="83" spans="5:10" x14ac:dyDescent="0.2">
      <c r="E83" s="189"/>
      <c r="F83" s="97"/>
      <c r="G83" s="8"/>
      <c r="I83" s="189"/>
      <c r="J83" s="97"/>
    </row>
    <row r="84" spans="5:10" x14ac:dyDescent="0.2">
      <c r="E84" s="189"/>
      <c r="F84" s="97"/>
      <c r="G84" s="8"/>
      <c r="I84" s="189"/>
      <c r="J84" s="97"/>
    </row>
    <row r="85" spans="5:10" x14ac:dyDescent="0.2">
      <c r="E85" s="189"/>
      <c r="F85" s="97"/>
      <c r="G85" s="8"/>
      <c r="I85" s="189"/>
      <c r="J85" s="97"/>
    </row>
    <row r="86" spans="5:10" x14ac:dyDescent="0.2">
      <c r="F86" s="189"/>
      <c r="J86" s="189"/>
    </row>
    <row r="87" spans="5:10" x14ac:dyDescent="0.2">
      <c r="F87" s="189"/>
      <c r="J87" s="189"/>
    </row>
    <row r="88" spans="5:10" x14ac:dyDescent="0.2">
      <c r="F88" s="189"/>
      <c r="J88" s="189"/>
    </row>
    <row r="89" spans="5:10" x14ac:dyDescent="0.2">
      <c r="F89" s="189"/>
      <c r="J89" s="189"/>
    </row>
    <row r="90" spans="5:10" x14ac:dyDescent="0.2">
      <c r="F90" s="189"/>
      <c r="J90" s="189"/>
    </row>
    <row r="91" spans="5:10" x14ac:dyDescent="0.2">
      <c r="F91" s="189"/>
      <c r="J91" s="189"/>
    </row>
    <row r="92" spans="5:10" x14ac:dyDescent="0.2">
      <c r="F92" s="189"/>
      <c r="J92" s="189"/>
    </row>
    <row r="93" spans="5:10" x14ac:dyDescent="0.2">
      <c r="F93" s="189"/>
      <c r="J93" s="189"/>
    </row>
    <row r="94" spans="5:10" x14ac:dyDescent="0.2">
      <c r="F94" s="189"/>
      <c r="J94" s="189"/>
    </row>
    <row r="95" spans="5:10" x14ac:dyDescent="0.2">
      <c r="F95" s="189"/>
      <c r="J95" s="189"/>
    </row>
    <row r="96" spans="5:10" x14ac:dyDescent="0.2">
      <c r="F96" s="189"/>
      <c r="J96" s="189"/>
    </row>
    <row r="97" spans="1:10" x14ac:dyDescent="0.2">
      <c r="F97" s="189"/>
      <c r="J97" s="189"/>
    </row>
    <row r="98" spans="1:10" x14ac:dyDescent="0.2">
      <c r="F98" s="189"/>
      <c r="J98" s="189"/>
    </row>
    <row r="99" spans="1:10" x14ac:dyDescent="0.2">
      <c r="F99" s="189"/>
      <c r="J99" s="189"/>
    </row>
    <row r="100" spans="1:10" x14ac:dyDescent="0.2">
      <c r="F100" s="189"/>
      <c r="J100" s="189"/>
    </row>
    <row r="101" spans="1:10" s="97" customFormat="1" x14ac:dyDescent="0.2">
      <c r="A101" s="8"/>
      <c r="B101" s="8"/>
      <c r="C101" s="8"/>
      <c r="D101" s="8"/>
      <c r="E101" s="8"/>
      <c r="F101" s="189"/>
      <c r="H101" s="8"/>
      <c r="I101" s="8"/>
      <c r="J101" s="189"/>
    </row>
    <row r="102" spans="1:10" s="97" customFormat="1" x14ac:dyDescent="0.2">
      <c r="A102" s="8"/>
      <c r="B102" s="8"/>
      <c r="C102" s="8"/>
      <c r="D102" s="8"/>
      <c r="E102" s="8"/>
      <c r="F102" s="189"/>
      <c r="H102" s="8"/>
      <c r="I102" s="8"/>
      <c r="J102" s="189"/>
    </row>
    <row r="103" spans="1:10" s="97" customFormat="1" x14ac:dyDescent="0.2">
      <c r="A103" s="8"/>
      <c r="B103" s="8"/>
      <c r="C103" s="8"/>
      <c r="D103" s="8"/>
      <c r="E103" s="8"/>
      <c r="F103" s="189"/>
      <c r="H103" s="8"/>
      <c r="I103" s="8"/>
      <c r="J103" s="189"/>
    </row>
    <row r="104" spans="1:10" s="97" customFormat="1" x14ac:dyDescent="0.2">
      <c r="A104" s="8"/>
      <c r="B104" s="8"/>
      <c r="C104" s="8"/>
      <c r="D104" s="8"/>
      <c r="E104" s="8"/>
      <c r="F104" s="189"/>
      <c r="H104" s="8"/>
      <c r="I104" s="8"/>
      <c r="J104" s="189"/>
    </row>
    <row r="105" spans="1:10" s="97" customFormat="1" x14ac:dyDescent="0.2">
      <c r="A105" s="8"/>
      <c r="B105" s="8"/>
      <c r="C105" s="8"/>
      <c r="D105" s="8"/>
      <c r="E105" s="8"/>
      <c r="F105" s="189"/>
      <c r="H105" s="8"/>
      <c r="I105" s="8"/>
      <c r="J105" s="189"/>
    </row>
    <row r="106" spans="1:10" s="97" customFormat="1" x14ac:dyDescent="0.2">
      <c r="A106" s="8"/>
      <c r="B106" s="8"/>
      <c r="C106" s="8"/>
      <c r="D106" s="8"/>
      <c r="E106" s="8"/>
      <c r="F106" s="189"/>
      <c r="H106" s="8"/>
      <c r="I106" s="8"/>
      <c r="J106" s="189"/>
    </row>
    <row r="107" spans="1:10" s="97" customFormat="1" x14ac:dyDescent="0.2">
      <c r="A107" s="8"/>
      <c r="B107" s="8"/>
      <c r="C107" s="8"/>
      <c r="D107" s="8"/>
      <c r="E107" s="8"/>
      <c r="F107" s="189"/>
      <c r="H107" s="8"/>
      <c r="I107" s="8"/>
      <c r="J107" s="189"/>
    </row>
    <row r="108" spans="1:10" s="97" customFormat="1" x14ac:dyDescent="0.2">
      <c r="A108" s="8"/>
      <c r="B108" s="8"/>
      <c r="C108" s="8"/>
      <c r="D108" s="8"/>
      <c r="E108" s="8"/>
      <c r="F108" s="189"/>
      <c r="H108" s="8"/>
      <c r="I108" s="8"/>
      <c r="J108" s="189"/>
    </row>
    <row r="109" spans="1:10" s="97" customFormat="1" x14ac:dyDescent="0.2">
      <c r="A109" s="8"/>
      <c r="B109" s="8"/>
      <c r="C109" s="8"/>
      <c r="D109" s="8"/>
      <c r="E109" s="8"/>
      <c r="F109" s="189"/>
      <c r="H109" s="8"/>
      <c r="I109" s="8"/>
      <c r="J109" s="189"/>
    </row>
    <row r="110" spans="1:10" s="97" customFormat="1" x14ac:dyDescent="0.2">
      <c r="A110" s="8"/>
      <c r="B110" s="8"/>
      <c r="C110" s="8"/>
      <c r="D110" s="8"/>
      <c r="E110" s="8"/>
      <c r="F110" s="189"/>
      <c r="H110" s="8"/>
      <c r="I110" s="8"/>
      <c r="J110" s="189"/>
    </row>
    <row r="111" spans="1:10" s="97" customFormat="1" x14ac:dyDescent="0.2">
      <c r="A111" s="8"/>
      <c r="B111" s="8"/>
      <c r="C111" s="8"/>
      <c r="D111" s="8"/>
      <c r="E111" s="8"/>
      <c r="F111" s="189"/>
      <c r="H111" s="8"/>
      <c r="I111" s="8"/>
      <c r="J111" s="189"/>
    </row>
    <row r="112" spans="1:10" s="97" customFormat="1" x14ac:dyDescent="0.2">
      <c r="A112" s="8"/>
      <c r="B112" s="8"/>
      <c r="C112" s="8"/>
      <c r="D112" s="8"/>
      <c r="E112" s="8"/>
      <c r="F112" s="189"/>
      <c r="H112" s="8"/>
      <c r="I112" s="8"/>
      <c r="J112" s="189"/>
    </row>
    <row r="113" spans="1:10" s="97" customFormat="1" x14ac:dyDescent="0.2">
      <c r="A113" s="8"/>
      <c r="B113" s="8"/>
      <c r="C113" s="8"/>
      <c r="D113" s="8"/>
      <c r="E113" s="8"/>
      <c r="F113" s="189"/>
      <c r="H113" s="8"/>
      <c r="I113" s="8"/>
      <c r="J113" s="189"/>
    </row>
    <row r="114" spans="1:10" s="97" customFormat="1" x14ac:dyDescent="0.2">
      <c r="A114" s="8"/>
      <c r="B114" s="8"/>
      <c r="C114" s="8"/>
      <c r="D114" s="8"/>
      <c r="E114" s="8"/>
      <c r="F114" s="189"/>
      <c r="H114" s="8"/>
      <c r="I114" s="8"/>
      <c r="J114" s="189"/>
    </row>
    <row r="115" spans="1:10" s="97" customFormat="1" x14ac:dyDescent="0.2">
      <c r="A115" s="8"/>
      <c r="B115" s="8"/>
      <c r="C115" s="8"/>
      <c r="D115" s="8"/>
      <c r="E115" s="8"/>
      <c r="F115" s="189"/>
      <c r="H115" s="8"/>
      <c r="I115" s="8"/>
      <c r="J115" s="189"/>
    </row>
    <row r="116" spans="1:10" s="97" customFormat="1" x14ac:dyDescent="0.2">
      <c r="A116" s="8"/>
      <c r="B116" s="8"/>
      <c r="C116" s="8"/>
      <c r="D116" s="8"/>
      <c r="E116" s="8"/>
      <c r="F116" s="189"/>
      <c r="H116" s="8"/>
      <c r="I116" s="8"/>
      <c r="J116" s="189"/>
    </row>
    <row r="117" spans="1:10" s="97" customFormat="1" x14ac:dyDescent="0.2">
      <c r="A117" s="8"/>
      <c r="B117" s="8"/>
      <c r="C117" s="8"/>
      <c r="D117" s="8"/>
      <c r="E117" s="8"/>
      <c r="F117" s="189"/>
      <c r="H117" s="8"/>
      <c r="I117" s="8"/>
      <c r="J117" s="189"/>
    </row>
    <row r="118" spans="1:10" s="97" customFormat="1" x14ac:dyDescent="0.2">
      <c r="A118" s="8"/>
      <c r="B118" s="8"/>
      <c r="C118" s="8"/>
      <c r="D118" s="8"/>
      <c r="E118" s="8"/>
      <c r="F118" s="189"/>
      <c r="H118" s="8"/>
      <c r="I118" s="8"/>
      <c r="J118" s="189"/>
    </row>
    <row r="119" spans="1:10" s="97" customFormat="1" x14ac:dyDescent="0.2">
      <c r="A119" s="8"/>
      <c r="B119" s="8"/>
      <c r="C119" s="8"/>
      <c r="D119" s="8"/>
      <c r="E119" s="8"/>
      <c r="F119" s="189"/>
      <c r="H119" s="8"/>
      <c r="I119" s="8"/>
      <c r="J119" s="189"/>
    </row>
    <row r="120" spans="1:10" s="97" customFormat="1" x14ac:dyDescent="0.2">
      <c r="A120" s="8"/>
      <c r="B120" s="8"/>
      <c r="C120" s="8"/>
      <c r="D120" s="8"/>
      <c r="E120" s="8"/>
      <c r="F120" s="189"/>
      <c r="H120" s="8"/>
      <c r="I120" s="8"/>
      <c r="J120" s="189"/>
    </row>
    <row r="121" spans="1:10" s="97" customFormat="1" x14ac:dyDescent="0.2">
      <c r="A121" s="8"/>
      <c r="B121" s="8"/>
      <c r="C121" s="8"/>
      <c r="D121" s="8"/>
      <c r="E121" s="8"/>
      <c r="F121" s="189"/>
      <c r="H121" s="8"/>
      <c r="I121" s="8"/>
      <c r="J121" s="189"/>
    </row>
    <row r="122" spans="1:10" s="97" customFormat="1" x14ac:dyDescent="0.2">
      <c r="A122" s="8"/>
      <c r="B122" s="8"/>
      <c r="C122" s="8"/>
      <c r="D122" s="8"/>
      <c r="E122" s="8"/>
      <c r="F122" s="189"/>
      <c r="H122" s="8"/>
      <c r="I122" s="8"/>
      <c r="J122" s="189"/>
    </row>
    <row r="123" spans="1:10" s="97" customFormat="1" x14ac:dyDescent="0.2">
      <c r="A123" s="8"/>
      <c r="B123" s="8"/>
      <c r="C123" s="8"/>
      <c r="D123" s="8"/>
      <c r="E123" s="8"/>
      <c r="F123" s="189"/>
      <c r="H123" s="8"/>
      <c r="I123" s="8"/>
      <c r="J123" s="189"/>
    </row>
    <row r="124" spans="1:10" s="97" customFormat="1" x14ac:dyDescent="0.2">
      <c r="A124" s="8"/>
      <c r="B124" s="8"/>
      <c r="C124" s="8"/>
      <c r="D124" s="8"/>
      <c r="E124" s="8"/>
      <c r="F124" s="189"/>
      <c r="H124" s="8"/>
      <c r="I124" s="8"/>
      <c r="J124" s="189"/>
    </row>
    <row r="125" spans="1:10" s="97" customFormat="1" x14ac:dyDescent="0.2">
      <c r="A125" s="8"/>
      <c r="B125" s="8"/>
      <c r="C125" s="8"/>
      <c r="D125" s="8"/>
      <c r="E125" s="8"/>
      <c r="F125" s="189"/>
      <c r="H125" s="8"/>
      <c r="I125" s="8"/>
      <c r="J125" s="189"/>
    </row>
    <row r="126" spans="1:10" s="97" customFormat="1" x14ac:dyDescent="0.2">
      <c r="A126" s="8"/>
      <c r="B126" s="8"/>
      <c r="C126" s="8"/>
      <c r="D126" s="8"/>
      <c r="E126" s="8"/>
      <c r="F126" s="189"/>
      <c r="H126" s="8"/>
      <c r="I126" s="8"/>
      <c r="J126" s="189"/>
    </row>
    <row r="127" spans="1:10" s="97" customFormat="1" x14ac:dyDescent="0.2">
      <c r="A127" s="8"/>
      <c r="B127" s="8"/>
      <c r="C127" s="8"/>
      <c r="D127" s="8"/>
      <c r="E127" s="8"/>
      <c r="F127" s="189"/>
      <c r="H127" s="8"/>
      <c r="I127" s="8"/>
      <c r="J127" s="189"/>
    </row>
    <row r="128" spans="1:10" s="97" customFormat="1" x14ac:dyDescent="0.2">
      <c r="A128" s="8"/>
      <c r="B128" s="8"/>
      <c r="C128" s="8"/>
      <c r="D128" s="8"/>
      <c r="E128" s="8"/>
      <c r="F128" s="189"/>
      <c r="H128" s="8"/>
      <c r="I128" s="8"/>
      <c r="J128" s="189"/>
    </row>
    <row r="129" spans="1:10" s="97" customFormat="1" x14ac:dyDescent="0.2">
      <c r="A129" s="8"/>
      <c r="B129" s="8"/>
      <c r="C129" s="8"/>
      <c r="D129" s="8"/>
      <c r="E129" s="8"/>
      <c r="F129" s="189"/>
      <c r="H129" s="8"/>
      <c r="I129" s="8"/>
      <c r="J129" s="189"/>
    </row>
    <row r="130" spans="1:10" s="97" customFormat="1" x14ac:dyDescent="0.2">
      <c r="A130" s="8"/>
      <c r="B130" s="8"/>
      <c r="C130" s="8"/>
      <c r="D130" s="8"/>
      <c r="E130" s="8"/>
      <c r="F130" s="189"/>
      <c r="H130" s="8"/>
      <c r="I130" s="8"/>
      <c r="J130" s="189"/>
    </row>
    <row r="131" spans="1:10" s="97" customFormat="1" x14ac:dyDescent="0.2">
      <c r="A131" s="8"/>
      <c r="B131" s="8"/>
      <c r="C131" s="8"/>
      <c r="D131" s="8"/>
      <c r="E131" s="8"/>
      <c r="F131" s="189"/>
      <c r="H131" s="8"/>
      <c r="I131" s="8"/>
      <c r="J131" s="189"/>
    </row>
    <row r="132" spans="1:10" s="97" customFormat="1" x14ac:dyDescent="0.2">
      <c r="A132" s="8"/>
      <c r="B132" s="8"/>
      <c r="C132" s="8"/>
      <c r="D132" s="8"/>
      <c r="E132" s="8"/>
      <c r="F132" s="189"/>
      <c r="H132" s="8"/>
      <c r="I132" s="8"/>
      <c r="J132" s="189"/>
    </row>
    <row r="133" spans="1:10" s="97" customFormat="1" x14ac:dyDescent="0.2">
      <c r="A133" s="8"/>
      <c r="B133" s="8"/>
      <c r="C133" s="8"/>
      <c r="D133" s="8"/>
      <c r="E133" s="8"/>
      <c r="F133" s="189"/>
      <c r="H133" s="8"/>
      <c r="I133" s="8"/>
      <c r="J133" s="189"/>
    </row>
    <row r="134" spans="1:10" s="97" customFormat="1" x14ac:dyDescent="0.2">
      <c r="A134" s="8"/>
      <c r="B134" s="8"/>
      <c r="C134" s="8"/>
      <c r="D134" s="8"/>
      <c r="E134" s="8"/>
      <c r="F134" s="189"/>
      <c r="H134" s="8"/>
      <c r="I134" s="8"/>
      <c r="J134" s="189"/>
    </row>
    <row r="135" spans="1:10" s="97" customFormat="1" x14ac:dyDescent="0.2">
      <c r="A135" s="8"/>
      <c r="B135" s="8"/>
      <c r="C135" s="8"/>
      <c r="D135" s="8"/>
      <c r="E135" s="8"/>
      <c r="F135" s="189"/>
      <c r="H135" s="8"/>
      <c r="I135" s="8"/>
      <c r="J135" s="189"/>
    </row>
    <row r="136" spans="1:10" s="97" customFormat="1" x14ac:dyDescent="0.2">
      <c r="A136" s="8"/>
      <c r="B136" s="8"/>
      <c r="C136" s="8"/>
      <c r="D136" s="8"/>
      <c r="E136" s="8"/>
      <c r="F136" s="189"/>
      <c r="H136" s="8"/>
      <c r="I136" s="8"/>
      <c r="J136" s="189"/>
    </row>
    <row r="137" spans="1:10" s="97" customFormat="1" x14ac:dyDescent="0.2">
      <c r="A137" s="8"/>
      <c r="B137" s="8"/>
      <c r="C137" s="8"/>
      <c r="D137" s="8"/>
      <c r="E137" s="8"/>
      <c r="F137" s="189"/>
      <c r="H137" s="8"/>
      <c r="I137" s="8"/>
      <c r="J137" s="189"/>
    </row>
    <row r="138" spans="1:10" s="97" customFormat="1" x14ac:dyDescent="0.2">
      <c r="A138" s="8"/>
      <c r="B138" s="8"/>
      <c r="C138" s="8"/>
      <c r="D138" s="8"/>
      <c r="E138" s="8"/>
      <c r="F138" s="189"/>
      <c r="H138" s="8"/>
      <c r="I138" s="8"/>
      <c r="J138" s="189"/>
    </row>
    <row r="139" spans="1:10" s="97" customFormat="1" x14ac:dyDescent="0.2">
      <c r="A139" s="8"/>
      <c r="B139" s="8"/>
      <c r="C139" s="8"/>
      <c r="D139" s="8"/>
      <c r="E139" s="8"/>
      <c r="F139" s="189"/>
      <c r="H139" s="8"/>
      <c r="I139" s="8"/>
      <c r="J139" s="189"/>
    </row>
    <row r="140" spans="1:10" s="97" customFormat="1" x14ac:dyDescent="0.2">
      <c r="A140" s="8"/>
      <c r="B140" s="8"/>
      <c r="C140" s="8"/>
      <c r="D140" s="8"/>
      <c r="E140" s="8"/>
      <c r="F140" s="189"/>
      <c r="H140" s="8"/>
      <c r="I140" s="8"/>
      <c r="J140" s="189"/>
    </row>
    <row r="141" spans="1:10" s="97" customFormat="1" x14ac:dyDescent="0.2">
      <c r="A141" s="8"/>
      <c r="B141" s="8"/>
      <c r="C141" s="8"/>
      <c r="D141" s="8"/>
      <c r="E141" s="8"/>
      <c r="F141" s="189"/>
      <c r="H141" s="8"/>
      <c r="I141" s="8"/>
      <c r="J141" s="189"/>
    </row>
    <row r="142" spans="1:10" s="97" customFormat="1" x14ac:dyDescent="0.2">
      <c r="A142" s="8"/>
      <c r="B142" s="8"/>
      <c r="C142" s="8"/>
      <c r="D142" s="8"/>
      <c r="E142" s="8"/>
      <c r="F142" s="189"/>
      <c r="H142" s="8"/>
      <c r="I142" s="8"/>
      <c r="J142" s="189"/>
    </row>
    <row r="143" spans="1:10" s="97" customFormat="1" x14ac:dyDescent="0.2">
      <c r="A143" s="8"/>
      <c r="B143" s="8"/>
      <c r="C143" s="8"/>
      <c r="D143" s="8"/>
      <c r="E143" s="8"/>
      <c r="F143" s="189"/>
      <c r="H143" s="8"/>
      <c r="I143" s="8"/>
      <c r="J143" s="189"/>
    </row>
    <row r="144" spans="1:10" s="97" customFormat="1" x14ac:dyDescent="0.2">
      <c r="A144" s="8"/>
      <c r="B144" s="8"/>
      <c r="C144" s="8"/>
      <c r="D144" s="8"/>
      <c r="E144" s="8"/>
      <c r="F144" s="189"/>
      <c r="H144" s="8"/>
      <c r="I144" s="8"/>
      <c r="J144" s="189"/>
    </row>
    <row r="145" spans="1:10" s="97" customFormat="1" x14ac:dyDescent="0.2">
      <c r="A145" s="8"/>
      <c r="B145" s="8"/>
      <c r="C145" s="8"/>
      <c r="D145" s="8"/>
      <c r="E145" s="8"/>
      <c r="F145" s="189"/>
      <c r="H145" s="8"/>
      <c r="I145" s="8"/>
      <c r="J145" s="189"/>
    </row>
    <row r="146" spans="1:10" s="97" customFormat="1" x14ac:dyDescent="0.2">
      <c r="A146" s="8"/>
      <c r="B146" s="8"/>
      <c r="C146" s="8"/>
      <c r="D146" s="8"/>
      <c r="E146" s="8"/>
      <c r="F146" s="189"/>
      <c r="H146" s="8"/>
      <c r="I146" s="8"/>
      <c r="J146" s="189"/>
    </row>
    <row r="147" spans="1:10" s="97" customFormat="1" x14ac:dyDescent="0.2">
      <c r="A147" s="8"/>
      <c r="B147" s="8"/>
      <c r="C147" s="8"/>
      <c r="D147" s="8"/>
      <c r="E147" s="8"/>
      <c r="F147" s="189"/>
      <c r="H147" s="8"/>
      <c r="I147" s="8"/>
      <c r="J147" s="189"/>
    </row>
    <row r="148" spans="1:10" s="97" customFormat="1" x14ac:dyDescent="0.2">
      <c r="A148" s="8"/>
      <c r="B148" s="8"/>
      <c r="C148" s="8"/>
      <c r="D148" s="8"/>
      <c r="E148" s="8"/>
      <c r="F148" s="189"/>
      <c r="H148" s="8"/>
      <c r="I148" s="8"/>
      <c r="J148" s="189"/>
    </row>
    <row r="149" spans="1:10" s="97" customFormat="1" x14ac:dyDescent="0.2">
      <c r="A149" s="8"/>
      <c r="B149" s="8"/>
      <c r="C149" s="8"/>
      <c r="D149" s="8"/>
      <c r="E149" s="8"/>
      <c r="F149" s="189"/>
      <c r="H149" s="8"/>
      <c r="I149" s="8"/>
      <c r="J149" s="189"/>
    </row>
    <row r="150" spans="1:10" s="97" customFormat="1" x14ac:dyDescent="0.2">
      <c r="A150" s="8"/>
      <c r="B150" s="8"/>
      <c r="C150" s="8"/>
      <c r="D150" s="8"/>
      <c r="E150" s="8"/>
      <c r="F150" s="189"/>
      <c r="H150" s="8"/>
      <c r="I150" s="8"/>
      <c r="J150" s="189"/>
    </row>
    <row r="151" spans="1:10" s="97" customFormat="1" x14ac:dyDescent="0.2">
      <c r="A151" s="8"/>
      <c r="B151" s="8"/>
      <c r="C151" s="8"/>
      <c r="D151" s="8"/>
      <c r="E151" s="8"/>
      <c r="F151" s="189"/>
      <c r="H151" s="8"/>
      <c r="I151" s="8"/>
      <c r="J151" s="189"/>
    </row>
    <row r="152" spans="1:10" s="97" customFormat="1" x14ac:dyDescent="0.2">
      <c r="A152" s="8"/>
      <c r="B152" s="8"/>
      <c r="C152" s="8"/>
      <c r="D152" s="8"/>
      <c r="E152" s="8"/>
      <c r="F152" s="189"/>
      <c r="H152" s="8"/>
      <c r="I152" s="8"/>
      <c r="J152" s="189"/>
    </row>
    <row r="153" spans="1:10" s="97" customFormat="1" x14ac:dyDescent="0.2">
      <c r="A153" s="8"/>
      <c r="B153" s="8"/>
      <c r="C153" s="8"/>
      <c r="D153" s="8"/>
      <c r="E153" s="8"/>
      <c r="F153" s="189"/>
      <c r="H153" s="8"/>
      <c r="I153" s="8"/>
      <c r="J153" s="189"/>
    </row>
    <row r="154" spans="1:10" s="97" customFormat="1" x14ac:dyDescent="0.2">
      <c r="A154" s="8"/>
      <c r="B154" s="8"/>
      <c r="C154" s="8"/>
      <c r="D154" s="8"/>
      <c r="E154" s="8"/>
      <c r="F154" s="189"/>
      <c r="H154" s="8"/>
      <c r="I154" s="8"/>
      <c r="J154" s="189"/>
    </row>
    <row r="155" spans="1:10" s="97" customFormat="1" x14ac:dyDescent="0.2">
      <c r="A155" s="8"/>
      <c r="B155" s="8"/>
      <c r="C155" s="8"/>
      <c r="D155" s="8"/>
      <c r="E155" s="8"/>
      <c r="F155" s="189"/>
      <c r="H155" s="8"/>
      <c r="I155" s="8"/>
      <c r="J155" s="189"/>
    </row>
    <row r="156" spans="1:10" s="97" customFormat="1" x14ac:dyDescent="0.2">
      <c r="A156" s="8"/>
      <c r="B156" s="8"/>
      <c r="C156" s="8"/>
      <c r="D156" s="8"/>
      <c r="E156" s="8"/>
      <c r="F156" s="189"/>
      <c r="H156" s="8"/>
      <c r="I156" s="8"/>
      <c r="J156" s="189"/>
    </row>
    <row r="157" spans="1:10" s="97" customFormat="1" x14ac:dyDescent="0.2">
      <c r="A157" s="8"/>
      <c r="B157" s="8"/>
      <c r="C157" s="8"/>
      <c r="D157" s="8"/>
      <c r="E157" s="8"/>
      <c r="F157" s="189"/>
      <c r="H157" s="8"/>
      <c r="I157" s="8"/>
      <c r="J157" s="189"/>
    </row>
    <row r="158" spans="1:10" s="97" customFormat="1" x14ac:dyDescent="0.2">
      <c r="A158" s="8"/>
      <c r="B158" s="8"/>
      <c r="C158" s="8"/>
      <c r="D158" s="8"/>
      <c r="E158" s="8"/>
      <c r="F158" s="189"/>
      <c r="H158" s="8"/>
      <c r="I158" s="8"/>
      <c r="J158" s="189"/>
    </row>
    <row r="159" spans="1:10" s="97" customFormat="1" x14ac:dyDescent="0.2">
      <c r="A159" s="8"/>
      <c r="B159" s="8"/>
      <c r="C159" s="8"/>
      <c r="D159" s="8"/>
      <c r="E159" s="8"/>
      <c r="F159" s="189"/>
      <c r="H159" s="8"/>
      <c r="I159" s="8"/>
      <c r="J159" s="189"/>
    </row>
    <row r="160" spans="1:10" s="97" customFormat="1" x14ac:dyDescent="0.2">
      <c r="A160" s="8"/>
      <c r="B160" s="8"/>
      <c r="C160" s="8"/>
      <c r="D160" s="8"/>
      <c r="E160" s="8"/>
      <c r="F160" s="189"/>
      <c r="H160" s="8"/>
      <c r="I160" s="8"/>
      <c r="J160" s="189"/>
    </row>
    <row r="161" spans="1:10" s="97" customFormat="1" x14ac:dyDescent="0.2">
      <c r="A161" s="8"/>
      <c r="B161" s="8"/>
      <c r="C161" s="8"/>
      <c r="D161" s="8"/>
      <c r="E161" s="8"/>
      <c r="F161" s="189"/>
      <c r="H161" s="8"/>
      <c r="I161" s="8"/>
      <c r="J161" s="189"/>
    </row>
    <row r="162" spans="1:10" s="97" customFormat="1" x14ac:dyDescent="0.2">
      <c r="A162" s="8"/>
      <c r="B162" s="8"/>
      <c r="C162" s="8"/>
      <c r="D162" s="8"/>
      <c r="E162" s="8"/>
      <c r="F162" s="189"/>
      <c r="H162" s="8"/>
      <c r="I162" s="8"/>
      <c r="J162" s="189"/>
    </row>
    <row r="163" spans="1:10" s="97" customFormat="1" x14ac:dyDescent="0.2">
      <c r="A163" s="8"/>
      <c r="B163" s="8"/>
      <c r="C163" s="8"/>
      <c r="D163" s="8"/>
      <c r="E163" s="8"/>
      <c r="F163" s="189"/>
      <c r="H163" s="8"/>
      <c r="I163" s="8"/>
      <c r="J163" s="189"/>
    </row>
    <row r="164" spans="1:10" s="97" customFormat="1" x14ac:dyDescent="0.2">
      <c r="A164" s="8"/>
      <c r="B164" s="8"/>
      <c r="C164" s="8"/>
      <c r="D164" s="8"/>
      <c r="E164" s="8"/>
      <c r="F164" s="189"/>
      <c r="H164" s="8"/>
      <c r="I164" s="8"/>
      <c r="J164" s="189"/>
    </row>
    <row r="165" spans="1:10" s="97" customFormat="1" x14ac:dyDescent="0.2">
      <c r="A165" s="8"/>
      <c r="B165" s="8"/>
      <c r="C165" s="8"/>
      <c r="D165" s="8"/>
      <c r="E165" s="8"/>
      <c r="F165" s="189"/>
      <c r="H165" s="8"/>
      <c r="I165" s="8"/>
      <c r="J165" s="189"/>
    </row>
    <row r="166" spans="1:10" s="97" customFormat="1" x14ac:dyDescent="0.2">
      <c r="A166" s="8"/>
      <c r="B166" s="8"/>
      <c r="C166" s="8"/>
      <c r="D166" s="8"/>
      <c r="E166" s="8"/>
      <c r="F166" s="189"/>
      <c r="H166" s="8"/>
      <c r="I166" s="8"/>
      <c r="J166" s="189"/>
    </row>
    <row r="167" spans="1:10" s="97" customFormat="1" x14ac:dyDescent="0.2">
      <c r="A167" s="8"/>
      <c r="B167" s="8"/>
      <c r="C167" s="8"/>
      <c r="D167" s="8"/>
      <c r="E167" s="8"/>
      <c r="F167" s="189"/>
      <c r="H167" s="8"/>
      <c r="I167" s="8"/>
      <c r="J167" s="189"/>
    </row>
    <row r="168" spans="1:10" s="97" customFormat="1" x14ac:dyDescent="0.2">
      <c r="A168" s="8"/>
      <c r="B168" s="8"/>
      <c r="C168" s="8"/>
      <c r="D168" s="8"/>
      <c r="E168" s="8"/>
      <c r="F168" s="189"/>
      <c r="H168" s="8"/>
      <c r="I168" s="8"/>
      <c r="J168" s="189"/>
    </row>
    <row r="169" spans="1:10" s="97" customFormat="1" x14ac:dyDescent="0.2">
      <c r="A169" s="8"/>
      <c r="B169" s="8"/>
      <c r="C169" s="8"/>
      <c r="D169" s="8"/>
      <c r="E169" s="8"/>
      <c r="F169" s="189"/>
      <c r="H169" s="8"/>
      <c r="I169" s="8"/>
      <c r="J169" s="189"/>
    </row>
    <row r="170" spans="1:10" s="97" customFormat="1" x14ac:dyDescent="0.2">
      <c r="A170" s="8"/>
      <c r="B170" s="8"/>
      <c r="C170" s="8"/>
      <c r="D170" s="8"/>
      <c r="E170" s="8"/>
      <c r="F170" s="189"/>
      <c r="H170" s="8"/>
      <c r="I170" s="8"/>
      <c r="J170" s="189"/>
    </row>
    <row r="171" spans="1:10" s="97" customFormat="1" x14ac:dyDescent="0.2">
      <c r="A171" s="8"/>
      <c r="B171" s="8"/>
      <c r="C171" s="8"/>
      <c r="D171" s="8"/>
      <c r="E171" s="8"/>
      <c r="F171" s="189"/>
      <c r="H171" s="8"/>
      <c r="I171" s="8"/>
      <c r="J171" s="189"/>
    </row>
    <row r="172" spans="1:10" s="97" customFormat="1" x14ac:dyDescent="0.2">
      <c r="A172" s="8"/>
      <c r="B172" s="8"/>
      <c r="C172" s="8"/>
      <c r="D172" s="8"/>
      <c r="E172" s="8"/>
      <c r="F172" s="189"/>
      <c r="H172" s="8"/>
      <c r="I172" s="8"/>
      <c r="J172" s="189"/>
    </row>
    <row r="173" spans="1:10" s="97" customFormat="1" x14ac:dyDescent="0.2">
      <c r="A173" s="8"/>
      <c r="B173" s="8"/>
      <c r="C173" s="8"/>
      <c r="D173" s="8"/>
      <c r="E173" s="8"/>
      <c r="F173" s="189"/>
      <c r="H173" s="8"/>
      <c r="I173" s="8"/>
      <c r="J173" s="189"/>
    </row>
    <row r="174" spans="1:10" s="97" customFormat="1" x14ac:dyDescent="0.2">
      <c r="A174" s="8"/>
      <c r="B174" s="8"/>
      <c r="C174" s="8"/>
      <c r="D174" s="8"/>
      <c r="E174" s="8"/>
      <c r="F174" s="189"/>
      <c r="H174" s="8"/>
      <c r="I174" s="8"/>
      <c r="J174" s="189"/>
    </row>
    <row r="175" spans="1:10" s="97" customFormat="1" x14ac:dyDescent="0.2">
      <c r="A175" s="8"/>
      <c r="B175" s="8"/>
      <c r="C175" s="8"/>
      <c r="D175" s="8"/>
      <c r="E175" s="8"/>
      <c r="F175" s="189"/>
      <c r="H175" s="8"/>
      <c r="I175" s="8"/>
      <c r="J175" s="189"/>
    </row>
    <row r="176" spans="1:10" s="97" customFormat="1" x14ac:dyDescent="0.2">
      <c r="A176" s="8"/>
      <c r="B176" s="8"/>
      <c r="C176" s="8"/>
      <c r="D176" s="8"/>
      <c r="E176" s="8"/>
      <c r="F176" s="189"/>
      <c r="H176" s="8"/>
      <c r="I176" s="8"/>
      <c r="J176" s="189"/>
    </row>
    <row r="177" spans="1:10" s="97" customFormat="1" x14ac:dyDescent="0.2">
      <c r="A177" s="8"/>
      <c r="B177" s="8"/>
      <c r="C177" s="8"/>
      <c r="D177" s="8"/>
      <c r="E177" s="8"/>
      <c r="F177" s="189"/>
      <c r="H177" s="8"/>
      <c r="I177" s="8"/>
      <c r="J177" s="189"/>
    </row>
    <row r="178" spans="1:10" s="97" customFormat="1" x14ac:dyDescent="0.2">
      <c r="A178" s="8"/>
      <c r="B178" s="8"/>
      <c r="C178" s="8"/>
      <c r="D178" s="8"/>
      <c r="E178" s="8"/>
      <c r="F178" s="189"/>
      <c r="H178" s="8"/>
      <c r="I178" s="8"/>
      <c r="J178" s="189"/>
    </row>
    <row r="179" spans="1:10" s="97" customFormat="1" x14ac:dyDescent="0.2">
      <c r="A179" s="8"/>
      <c r="B179" s="8"/>
      <c r="C179" s="8"/>
      <c r="D179" s="8"/>
      <c r="E179" s="8"/>
      <c r="F179" s="189"/>
      <c r="H179" s="8"/>
      <c r="I179" s="8"/>
      <c r="J179" s="189"/>
    </row>
    <row r="180" spans="1:10" s="97" customFormat="1" x14ac:dyDescent="0.2">
      <c r="A180" s="8"/>
      <c r="B180" s="8"/>
      <c r="C180" s="8"/>
      <c r="D180" s="8"/>
      <c r="E180" s="8"/>
      <c r="F180" s="189"/>
      <c r="H180" s="8"/>
      <c r="I180" s="8"/>
      <c r="J180" s="189"/>
    </row>
    <row r="181" spans="1:10" s="97" customFormat="1" x14ac:dyDescent="0.2">
      <c r="A181" s="8"/>
      <c r="B181" s="8"/>
      <c r="C181" s="8"/>
      <c r="D181" s="8"/>
      <c r="E181" s="8"/>
      <c r="F181" s="189"/>
      <c r="H181" s="8"/>
      <c r="I181" s="8"/>
      <c r="J181" s="189"/>
    </row>
    <row r="182" spans="1:10" s="97" customFormat="1" x14ac:dyDescent="0.2">
      <c r="A182" s="8"/>
      <c r="B182" s="8"/>
      <c r="C182" s="8"/>
      <c r="D182" s="8"/>
      <c r="E182" s="8"/>
      <c r="F182" s="189"/>
      <c r="H182" s="8"/>
      <c r="I182" s="8"/>
      <c r="J182" s="189"/>
    </row>
    <row r="183" spans="1:10" s="97" customFormat="1" x14ac:dyDescent="0.2">
      <c r="A183" s="8"/>
      <c r="B183" s="8"/>
      <c r="C183" s="8"/>
      <c r="D183" s="8"/>
      <c r="E183" s="8"/>
      <c r="F183" s="189"/>
      <c r="H183" s="8"/>
      <c r="I183" s="8"/>
      <c r="J183" s="189"/>
    </row>
    <row r="184" spans="1:10" s="97" customFormat="1" x14ac:dyDescent="0.2">
      <c r="A184" s="8"/>
      <c r="B184" s="8"/>
      <c r="C184" s="8"/>
      <c r="D184" s="8"/>
      <c r="E184" s="8"/>
      <c r="F184" s="189"/>
      <c r="H184" s="8"/>
      <c r="I184" s="8"/>
      <c r="J184" s="189"/>
    </row>
    <row r="185" spans="1:10" s="97" customFormat="1" x14ac:dyDescent="0.2">
      <c r="A185" s="8"/>
      <c r="B185" s="8"/>
      <c r="C185" s="8"/>
      <c r="D185" s="8"/>
      <c r="E185" s="8"/>
      <c r="F185" s="189"/>
      <c r="H185" s="8"/>
      <c r="I185" s="8"/>
      <c r="J185" s="189"/>
    </row>
    <row r="186" spans="1:10" s="97" customFormat="1" x14ac:dyDescent="0.2">
      <c r="A186" s="8"/>
      <c r="B186" s="8"/>
      <c r="C186" s="8"/>
      <c r="D186" s="8"/>
      <c r="E186" s="8"/>
      <c r="F186" s="189"/>
      <c r="H186" s="8"/>
      <c r="I186" s="8"/>
      <c r="J186" s="189"/>
    </row>
    <row r="187" spans="1:10" s="97" customFormat="1" x14ac:dyDescent="0.2">
      <c r="A187" s="8"/>
      <c r="B187" s="8"/>
      <c r="C187" s="8"/>
      <c r="D187" s="8"/>
      <c r="E187" s="8"/>
      <c r="F187" s="189"/>
      <c r="H187" s="8"/>
      <c r="I187" s="8"/>
      <c r="J187" s="189"/>
    </row>
    <row r="188" spans="1:10" s="97" customFormat="1" x14ac:dyDescent="0.2">
      <c r="A188" s="8"/>
      <c r="B188" s="8"/>
      <c r="C188" s="8"/>
      <c r="D188" s="8"/>
      <c r="E188" s="8"/>
      <c r="F188" s="189"/>
      <c r="H188" s="8"/>
      <c r="I188" s="8"/>
      <c r="J188" s="189"/>
    </row>
    <row r="189" spans="1:10" s="97" customFormat="1" x14ac:dyDescent="0.2">
      <c r="A189" s="8"/>
      <c r="B189" s="8"/>
      <c r="C189" s="8"/>
      <c r="D189" s="8"/>
      <c r="E189" s="8"/>
      <c r="F189" s="189"/>
      <c r="H189" s="8"/>
      <c r="I189" s="8"/>
      <c r="J189" s="189"/>
    </row>
    <row r="190" spans="1:10" s="97" customFormat="1" x14ac:dyDescent="0.2">
      <c r="A190" s="8"/>
      <c r="B190" s="8"/>
      <c r="C190" s="8"/>
      <c r="D190" s="8"/>
      <c r="E190" s="8"/>
      <c r="F190" s="189"/>
      <c r="H190" s="8"/>
      <c r="I190" s="8"/>
      <c r="J190" s="189"/>
    </row>
    <row r="191" spans="1:10" s="97" customFormat="1" x14ac:dyDescent="0.2">
      <c r="A191" s="8"/>
      <c r="B191" s="8"/>
      <c r="C191" s="8"/>
      <c r="D191" s="8"/>
      <c r="E191" s="8"/>
      <c r="F191" s="189"/>
      <c r="H191" s="8"/>
      <c r="I191" s="8"/>
      <c r="J191" s="189"/>
    </row>
    <row r="192" spans="1:10" s="97" customFormat="1" x14ac:dyDescent="0.2">
      <c r="A192" s="8"/>
      <c r="B192" s="8"/>
      <c r="C192" s="8"/>
      <c r="D192" s="8"/>
      <c r="E192" s="8"/>
      <c r="F192" s="189"/>
      <c r="H192" s="8"/>
      <c r="I192" s="8"/>
      <c r="J192" s="189"/>
    </row>
    <row r="193" spans="1:10" s="97" customFormat="1" x14ac:dyDescent="0.2">
      <c r="A193" s="8"/>
      <c r="B193" s="8"/>
      <c r="C193" s="8"/>
      <c r="D193" s="8"/>
      <c r="E193" s="8"/>
      <c r="F193" s="189"/>
      <c r="H193" s="8"/>
      <c r="I193" s="8"/>
      <c r="J193" s="189"/>
    </row>
    <row r="194" spans="1:10" s="97" customFormat="1" x14ac:dyDescent="0.2">
      <c r="A194" s="8"/>
      <c r="B194" s="8"/>
      <c r="C194" s="8"/>
      <c r="D194" s="8"/>
      <c r="E194" s="8"/>
      <c r="F194" s="189"/>
      <c r="H194" s="8"/>
      <c r="I194" s="8"/>
      <c r="J194" s="189"/>
    </row>
    <row r="195" spans="1:10" s="97" customFormat="1" x14ac:dyDescent="0.2">
      <c r="A195" s="8"/>
      <c r="B195" s="8"/>
      <c r="C195" s="8"/>
      <c r="D195" s="8"/>
      <c r="E195" s="8"/>
      <c r="F195" s="189"/>
      <c r="H195" s="8"/>
      <c r="I195" s="8"/>
      <c r="J195" s="189"/>
    </row>
    <row r="196" spans="1:10" s="97" customFormat="1" x14ac:dyDescent="0.2">
      <c r="A196" s="8"/>
      <c r="B196" s="8"/>
      <c r="C196" s="8"/>
      <c r="D196" s="8"/>
      <c r="E196" s="8"/>
      <c r="F196" s="189"/>
      <c r="H196" s="8"/>
      <c r="I196" s="8"/>
      <c r="J196" s="189"/>
    </row>
    <row r="197" spans="1:10" s="97" customFormat="1" x14ac:dyDescent="0.2">
      <c r="A197" s="8"/>
      <c r="B197" s="8"/>
      <c r="C197" s="8"/>
      <c r="D197" s="8"/>
      <c r="E197" s="8"/>
      <c r="F197" s="189"/>
      <c r="H197" s="8"/>
      <c r="I197" s="8"/>
      <c r="J197" s="189"/>
    </row>
    <row r="198" spans="1:10" s="97" customFormat="1" x14ac:dyDescent="0.2">
      <c r="A198" s="8"/>
      <c r="B198" s="8"/>
      <c r="C198" s="8"/>
      <c r="D198" s="8"/>
      <c r="E198" s="8"/>
      <c r="F198" s="189"/>
      <c r="H198" s="8"/>
      <c r="I198" s="8"/>
      <c r="J198" s="189"/>
    </row>
    <row r="199" spans="1:10" s="97" customFormat="1" x14ac:dyDescent="0.2">
      <c r="A199" s="8"/>
      <c r="B199" s="8"/>
      <c r="C199" s="8"/>
      <c r="D199" s="8"/>
      <c r="E199" s="8"/>
      <c r="F199" s="189"/>
      <c r="H199" s="8"/>
      <c r="I199" s="8"/>
      <c r="J199" s="189"/>
    </row>
    <row r="200" spans="1:10" s="97" customFormat="1" x14ac:dyDescent="0.2">
      <c r="A200" s="8"/>
      <c r="B200" s="8"/>
      <c r="C200" s="8"/>
      <c r="D200" s="8"/>
      <c r="E200" s="8"/>
      <c r="F200" s="189"/>
      <c r="H200" s="8"/>
      <c r="I200" s="8"/>
      <c r="J200" s="189"/>
    </row>
    <row r="201" spans="1:10" s="97" customFormat="1" x14ac:dyDescent="0.2">
      <c r="A201" s="8"/>
      <c r="B201" s="8"/>
      <c r="C201" s="8"/>
      <c r="D201" s="8"/>
      <c r="E201" s="8"/>
      <c r="F201" s="189"/>
      <c r="H201" s="8"/>
      <c r="I201" s="8"/>
      <c r="J201" s="189"/>
    </row>
    <row r="202" spans="1:10" s="97" customFormat="1" x14ac:dyDescent="0.2">
      <c r="A202" s="8"/>
      <c r="B202" s="8"/>
      <c r="C202" s="8"/>
      <c r="D202" s="8"/>
      <c r="E202" s="8"/>
      <c r="F202" s="189"/>
      <c r="H202" s="8"/>
      <c r="I202" s="8"/>
      <c r="J202" s="189"/>
    </row>
    <row r="203" spans="1:10" s="97" customFormat="1" x14ac:dyDescent="0.2">
      <c r="A203" s="8"/>
      <c r="B203" s="8"/>
      <c r="C203" s="8"/>
      <c r="D203" s="8"/>
      <c r="E203" s="8"/>
      <c r="F203" s="189"/>
      <c r="H203" s="8"/>
      <c r="I203" s="8"/>
      <c r="J203" s="189"/>
    </row>
    <row r="204" spans="1:10" s="97" customFormat="1" x14ac:dyDescent="0.2">
      <c r="A204" s="8"/>
      <c r="B204" s="8"/>
      <c r="C204" s="8"/>
      <c r="D204" s="8"/>
      <c r="E204" s="8"/>
      <c r="F204" s="189"/>
      <c r="H204" s="8"/>
      <c r="I204" s="8"/>
      <c r="J204" s="189"/>
    </row>
    <row r="205" spans="1:10" s="97" customFormat="1" x14ac:dyDescent="0.2">
      <c r="A205" s="8"/>
      <c r="B205" s="8"/>
      <c r="C205" s="8"/>
      <c r="D205" s="8"/>
      <c r="E205" s="8"/>
      <c r="F205" s="189"/>
      <c r="H205" s="8"/>
      <c r="I205" s="8"/>
      <c r="J205" s="189"/>
    </row>
    <row r="206" spans="1:10" s="97" customFormat="1" x14ac:dyDescent="0.2">
      <c r="A206" s="8"/>
      <c r="B206" s="8"/>
      <c r="C206" s="8"/>
      <c r="D206" s="8"/>
      <c r="E206" s="8"/>
      <c r="F206" s="189"/>
      <c r="H206" s="8"/>
      <c r="I206" s="8"/>
      <c r="J206" s="189"/>
    </row>
    <row r="207" spans="1:10" s="97" customFormat="1" x14ac:dyDescent="0.2">
      <c r="A207" s="8"/>
      <c r="B207" s="8"/>
      <c r="C207" s="8"/>
      <c r="D207" s="8"/>
      <c r="E207" s="8"/>
      <c r="F207" s="189"/>
      <c r="H207" s="8"/>
      <c r="I207" s="8"/>
      <c r="J207" s="189"/>
    </row>
    <row r="208" spans="1:10" s="97" customFormat="1" x14ac:dyDescent="0.2">
      <c r="A208" s="8"/>
      <c r="B208" s="8"/>
      <c r="C208" s="8"/>
      <c r="D208" s="8"/>
      <c r="E208" s="8"/>
      <c r="F208" s="189"/>
      <c r="H208" s="8"/>
      <c r="I208" s="8"/>
      <c r="J208" s="189"/>
    </row>
    <row r="209" spans="1:10" s="97" customFormat="1" x14ac:dyDescent="0.2">
      <c r="A209" s="8"/>
      <c r="B209" s="8"/>
      <c r="C209" s="8"/>
      <c r="D209" s="8"/>
      <c r="E209" s="8"/>
      <c r="F209" s="189"/>
      <c r="H209" s="8"/>
      <c r="I209" s="8"/>
      <c r="J209" s="189"/>
    </row>
    <row r="210" spans="1:10" s="97" customFormat="1" x14ac:dyDescent="0.2">
      <c r="A210" s="8"/>
      <c r="B210" s="8"/>
      <c r="C210" s="8"/>
      <c r="D210" s="8"/>
      <c r="E210" s="8"/>
      <c r="F210" s="189"/>
      <c r="H210" s="8"/>
      <c r="I210" s="8"/>
      <c r="J210" s="189"/>
    </row>
    <row r="211" spans="1:10" s="97" customFormat="1" x14ac:dyDescent="0.2">
      <c r="A211" s="8"/>
      <c r="B211" s="8"/>
      <c r="C211" s="8"/>
      <c r="D211" s="8"/>
      <c r="E211" s="8"/>
      <c r="F211" s="189"/>
      <c r="H211" s="8"/>
      <c r="I211" s="8"/>
      <c r="J211" s="189"/>
    </row>
    <row r="212" spans="1:10" s="97" customFormat="1" x14ac:dyDescent="0.2">
      <c r="A212" s="8"/>
      <c r="B212" s="8"/>
      <c r="C212" s="8"/>
      <c r="D212" s="8"/>
      <c r="E212" s="8"/>
      <c r="F212" s="189"/>
      <c r="H212" s="8"/>
      <c r="I212" s="8"/>
      <c r="J212" s="189"/>
    </row>
    <row r="213" spans="1:10" s="97" customFormat="1" x14ac:dyDescent="0.2">
      <c r="A213" s="8"/>
      <c r="B213" s="8"/>
      <c r="C213" s="8"/>
      <c r="D213" s="8"/>
      <c r="E213" s="8"/>
      <c r="F213" s="189"/>
      <c r="H213" s="8"/>
      <c r="I213" s="8"/>
      <c r="J213" s="189"/>
    </row>
    <row r="214" spans="1:10" s="97" customFormat="1" x14ac:dyDescent="0.2">
      <c r="A214" s="8"/>
      <c r="B214" s="8"/>
      <c r="C214" s="8"/>
      <c r="D214" s="8"/>
      <c r="E214" s="8"/>
      <c r="F214" s="189"/>
      <c r="H214" s="8"/>
      <c r="I214" s="8"/>
      <c r="J214" s="189"/>
    </row>
    <row r="215" spans="1:10" s="97" customFormat="1" x14ac:dyDescent="0.2">
      <c r="A215" s="8"/>
      <c r="B215" s="8"/>
      <c r="C215" s="8"/>
      <c r="D215" s="8"/>
      <c r="E215" s="8"/>
      <c r="F215" s="189"/>
      <c r="H215" s="8"/>
      <c r="I215" s="8"/>
      <c r="J215" s="189"/>
    </row>
    <row r="216" spans="1:10" s="97" customFormat="1" x14ac:dyDescent="0.2">
      <c r="A216" s="8"/>
      <c r="B216" s="8"/>
      <c r="C216" s="8"/>
      <c r="D216" s="8"/>
      <c r="E216" s="8"/>
      <c r="F216" s="189"/>
      <c r="H216" s="8"/>
      <c r="I216" s="8"/>
      <c r="J216" s="189"/>
    </row>
    <row r="217" spans="1:10" s="97" customFormat="1" x14ac:dyDescent="0.2">
      <c r="A217" s="8"/>
      <c r="B217" s="8"/>
      <c r="C217" s="8"/>
      <c r="D217" s="8"/>
      <c r="E217" s="8"/>
      <c r="F217" s="189"/>
      <c r="H217" s="8"/>
      <c r="I217" s="8"/>
      <c r="J217" s="189"/>
    </row>
    <row r="218" spans="1:10" s="97" customFormat="1" x14ac:dyDescent="0.2">
      <c r="A218" s="8"/>
      <c r="B218" s="8"/>
      <c r="C218" s="8"/>
      <c r="D218" s="8"/>
      <c r="E218" s="8"/>
      <c r="F218" s="189"/>
      <c r="H218" s="8"/>
      <c r="I218" s="8"/>
      <c r="J218" s="189"/>
    </row>
    <row r="219" spans="1:10" s="97" customFormat="1" x14ac:dyDescent="0.2">
      <c r="A219" s="8"/>
      <c r="B219" s="8"/>
      <c r="C219" s="8"/>
      <c r="D219" s="8"/>
      <c r="E219" s="8"/>
      <c r="F219" s="189"/>
      <c r="H219" s="8"/>
      <c r="I219" s="8"/>
      <c r="J219" s="189"/>
    </row>
    <row r="220" spans="1:10" s="97" customFormat="1" x14ac:dyDescent="0.2">
      <c r="A220" s="8"/>
      <c r="B220" s="8"/>
      <c r="C220" s="8"/>
      <c r="D220" s="8"/>
      <c r="E220" s="8"/>
      <c r="F220" s="189"/>
      <c r="H220" s="8"/>
      <c r="I220" s="8"/>
      <c r="J220" s="189"/>
    </row>
    <row r="221" spans="1:10" s="97" customFormat="1" x14ac:dyDescent="0.2">
      <c r="A221" s="8"/>
      <c r="B221" s="8"/>
      <c r="C221" s="8"/>
      <c r="D221" s="8"/>
      <c r="E221" s="8"/>
      <c r="F221" s="189"/>
      <c r="H221" s="8"/>
      <c r="I221" s="8"/>
      <c r="J221" s="189"/>
    </row>
  </sheetData>
  <sheetProtection sheet="1" objects="1" scenarios="1" selectLockedCells="1"/>
  <mergeCells count="14">
    <mergeCell ref="I10:J10"/>
    <mergeCell ref="B4:H4"/>
    <mergeCell ref="B5:H5"/>
    <mergeCell ref="B6:H6"/>
    <mergeCell ref="E10:F10"/>
    <mergeCell ref="G10:H10"/>
    <mergeCell ref="A46:E46"/>
    <mergeCell ref="A35:B35"/>
    <mergeCell ref="A14:B14"/>
    <mergeCell ref="A27:B27"/>
    <mergeCell ref="A12:B12"/>
    <mergeCell ref="A28:B28"/>
    <mergeCell ref="A29:B29"/>
    <mergeCell ref="A30:B30"/>
  </mergeCells>
  <printOptions horizontalCentered="1"/>
  <pageMargins left="0.28000000000000003" right="0.28000000000000003" top="0.39" bottom="0.3" header="0.75" footer="0.25"/>
  <pageSetup scale="71" fitToHeight="0" orientation="portrait"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246"/>
  <sheetViews>
    <sheetView workbookViewId="0">
      <selection activeCell="A14" sqref="A14"/>
    </sheetView>
  </sheetViews>
  <sheetFormatPr defaultRowHeight="12.75" x14ac:dyDescent="0.2"/>
  <cols>
    <col min="1" max="1" width="33.85546875" customWidth="1"/>
    <col min="2" max="2" width="15.140625" style="235" bestFit="1" customWidth="1"/>
    <col min="3" max="3" width="2.85546875" style="235" customWidth="1"/>
    <col min="4" max="4" width="10" style="238" bestFit="1" customWidth="1"/>
    <col min="5" max="5" width="15.7109375" customWidth="1"/>
    <col min="6" max="6" width="2.85546875" customWidth="1"/>
    <col min="7" max="7" width="10" style="238" bestFit="1" customWidth="1"/>
    <col min="8" max="8" width="15.7109375" customWidth="1"/>
    <col min="9" max="9" width="2.85546875" customWidth="1"/>
    <col min="10" max="10" width="10" style="238" bestFit="1" customWidth="1"/>
    <col min="11" max="11" width="15.7109375" customWidth="1"/>
    <col min="12" max="12" width="2.85546875" customWidth="1"/>
    <col min="13" max="13" width="10" style="238" bestFit="1" customWidth="1"/>
    <col min="14" max="14" width="15.7109375" customWidth="1"/>
    <col min="15" max="15" width="2.85546875" customWidth="1"/>
    <col min="16" max="16" width="10" style="238" bestFit="1" customWidth="1"/>
    <col min="17" max="17" width="15.7109375" customWidth="1"/>
    <col min="19" max="20" width="10.28515625" bestFit="1" customWidth="1"/>
  </cols>
  <sheetData>
    <row r="1" spans="1:18" ht="57" customHeight="1" thickBot="1" x14ac:dyDescent="0.3">
      <c r="A1" s="424" t="s">
        <v>185</v>
      </c>
      <c r="B1" s="425"/>
      <c r="C1" s="425"/>
      <c r="D1" s="425"/>
      <c r="E1" s="425"/>
      <c r="F1" s="425"/>
      <c r="G1" s="425"/>
      <c r="H1" s="425"/>
      <c r="I1" s="425"/>
      <c r="J1" s="425"/>
      <c r="K1" s="425"/>
      <c r="L1" s="425"/>
      <c r="M1" s="425"/>
      <c r="N1" s="425"/>
      <c r="O1" s="425"/>
      <c r="P1" s="426"/>
      <c r="Q1" s="253"/>
    </row>
    <row r="2" spans="1:18" s="234" customFormat="1" ht="15" thickBot="1" x14ac:dyDescent="0.25">
      <c r="A2" s="246"/>
      <c r="B2" s="246"/>
      <c r="C2" s="246"/>
      <c r="D2" s="246"/>
      <c r="E2" s="246"/>
      <c r="F2" s="246"/>
      <c r="G2" s="246"/>
      <c r="H2" s="246"/>
      <c r="I2" s="246"/>
      <c r="J2" s="246"/>
      <c r="K2" s="246"/>
      <c r="L2" s="246"/>
      <c r="M2" s="246"/>
      <c r="N2" s="246"/>
      <c r="O2" s="246"/>
      <c r="P2" s="246"/>
      <c r="Q2" s="246"/>
      <c r="R2" s="246"/>
    </row>
    <row r="3" spans="1:18" s="234" customFormat="1" ht="94.5" customHeight="1" thickBot="1" x14ac:dyDescent="0.25">
      <c r="A3" s="427" t="s">
        <v>197</v>
      </c>
      <c r="B3" s="428"/>
      <c r="C3" s="428"/>
      <c r="D3" s="428"/>
      <c r="E3" s="428"/>
      <c r="F3" s="428"/>
      <c r="G3" s="428"/>
      <c r="H3" s="428"/>
      <c r="I3" s="428"/>
      <c r="J3" s="428"/>
      <c r="K3" s="428"/>
      <c r="L3" s="428"/>
      <c r="M3" s="428"/>
      <c r="N3" s="428"/>
      <c r="O3" s="428"/>
      <c r="P3" s="429"/>
      <c r="Q3" s="246"/>
      <c r="R3" s="246"/>
    </row>
    <row r="4" spans="1:18" s="234" customFormat="1" ht="14.25" x14ac:dyDescent="0.2">
      <c r="A4" s="241"/>
      <c r="B4" s="241"/>
      <c r="C4" s="241"/>
      <c r="D4" s="241"/>
      <c r="E4" s="241"/>
      <c r="F4" s="241"/>
      <c r="G4" s="241"/>
      <c r="H4" s="241"/>
      <c r="I4" s="241"/>
      <c r="J4" s="241"/>
      <c r="K4" s="241"/>
      <c r="L4" s="241"/>
      <c r="M4" s="241"/>
      <c r="N4" s="241"/>
      <c r="O4" s="241"/>
      <c r="P4" s="241"/>
      <c r="Q4" s="241"/>
      <c r="R4" s="241"/>
    </row>
    <row r="5" spans="1:18" s="234" customFormat="1" ht="15" thickBot="1" x14ac:dyDescent="0.25">
      <c r="A5" s="241"/>
      <c r="B5" s="241"/>
      <c r="C5" s="241"/>
      <c r="D5" s="241"/>
      <c r="E5" s="241"/>
      <c r="F5" s="241"/>
      <c r="G5" s="241"/>
      <c r="H5" s="241"/>
      <c r="I5" s="241"/>
      <c r="J5" s="241"/>
      <c r="K5" s="241"/>
      <c r="L5" s="241"/>
      <c r="M5" s="241"/>
      <c r="N5" s="241"/>
      <c r="O5" s="241"/>
      <c r="P5" s="241"/>
      <c r="Q5" s="241"/>
      <c r="R5" s="241"/>
    </row>
    <row r="6" spans="1:18" s="234" customFormat="1" ht="36" customHeight="1" thickBot="1" x14ac:dyDescent="0.3">
      <c r="A6" s="430" t="s">
        <v>183</v>
      </c>
      <c r="B6" s="431"/>
      <c r="C6" s="431"/>
      <c r="D6" s="431"/>
      <c r="E6" s="432"/>
      <c r="F6" s="266" t="s">
        <v>216</v>
      </c>
      <c r="G6" s="241"/>
      <c r="H6" s="241"/>
      <c r="I6" s="250"/>
      <c r="J6" s="250"/>
      <c r="K6" s="241"/>
      <c r="L6" s="250"/>
      <c r="M6" s="241"/>
      <c r="N6" s="241"/>
      <c r="O6" s="250"/>
      <c r="P6" s="241"/>
      <c r="Q6" s="241"/>
      <c r="R6" s="241"/>
    </row>
    <row r="7" spans="1:18" s="234" customFormat="1" ht="28.5" x14ac:dyDescent="0.2">
      <c r="E7" s="269" t="s">
        <v>181</v>
      </c>
      <c r="F7" s="270" t="str">
        <f>IF(F6="N","0","0.03")</f>
        <v>0.03</v>
      </c>
      <c r="G7" s="241"/>
      <c r="H7" s="241"/>
      <c r="I7" s="251"/>
      <c r="J7" s="250"/>
      <c r="K7" s="241"/>
      <c r="L7" s="251"/>
      <c r="M7" s="241"/>
      <c r="N7" s="241"/>
      <c r="O7" s="251"/>
      <c r="P7" s="241"/>
      <c r="Q7" s="241"/>
      <c r="R7" s="241"/>
    </row>
    <row r="8" spans="1:18" s="234" customFormat="1" ht="14.25" x14ac:dyDescent="0.2">
      <c r="A8" s="241"/>
      <c r="B8" s="241"/>
      <c r="C8" s="241"/>
      <c r="D8" s="241"/>
      <c r="E8" s="241"/>
      <c r="F8" s="241"/>
      <c r="G8" s="241"/>
      <c r="H8" s="241"/>
      <c r="I8" s="241"/>
      <c r="J8" s="241"/>
      <c r="K8" s="241"/>
      <c r="L8" s="241"/>
      <c r="M8" s="241"/>
      <c r="N8" s="241"/>
      <c r="O8" s="241"/>
      <c r="P8" s="241"/>
      <c r="Q8" s="241"/>
      <c r="R8" s="241"/>
    </row>
    <row r="9" spans="1:18" s="234" customFormat="1" ht="15" x14ac:dyDescent="0.25">
      <c r="A9" s="252" t="s">
        <v>182</v>
      </c>
      <c r="B9" s="245"/>
      <c r="C9" s="245"/>
      <c r="D9" s="257"/>
      <c r="E9" s="241"/>
      <c r="F9" s="241"/>
      <c r="G9" s="241"/>
      <c r="H9" s="241"/>
      <c r="I9" s="241"/>
      <c r="J9" s="241"/>
      <c r="K9" s="241"/>
      <c r="L9" s="241"/>
      <c r="M9" s="241"/>
      <c r="N9" s="241"/>
      <c r="O9" s="241"/>
      <c r="P9" s="241"/>
      <c r="Q9" s="241"/>
      <c r="R9" s="241"/>
    </row>
    <row r="10" spans="1:18" s="234" customFormat="1" ht="14.25" x14ac:dyDescent="0.2">
      <c r="B10" s="236"/>
      <c r="C10" s="236"/>
      <c r="D10" s="239"/>
      <c r="G10" s="239"/>
      <c r="J10" s="239"/>
      <c r="L10" s="273"/>
      <c r="M10" s="274"/>
      <c r="N10" s="273"/>
      <c r="O10" s="273"/>
      <c r="P10" s="274"/>
      <c r="Q10" s="273"/>
    </row>
    <row r="11" spans="1:18" s="233" customFormat="1" x14ac:dyDescent="0.2">
      <c r="B11" s="237"/>
      <c r="C11" s="247"/>
      <c r="D11" s="422" t="s">
        <v>68</v>
      </c>
      <c r="E11" s="422"/>
      <c r="F11" s="247"/>
      <c r="G11" s="422" t="s">
        <v>75</v>
      </c>
      <c r="H11" s="422"/>
      <c r="I11" s="247"/>
      <c r="J11" s="422" t="s">
        <v>76</v>
      </c>
      <c r="K11" s="422"/>
      <c r="L11" s="275"/>
      <c r="M11" s="423"/>
      <c r="N11" s="423"/>
      <c r="O11" s="275"/>
      <c r="P11" s="423"/>
      <c r="Q11" s="423"/>
    </row>
    <row r="12" spans="1:18" s="233" customFormat="1" x14ac:dyDescent="0.2">
      <c r="A12" s="233" t="s">
        <v>178</v>
      </c>
      <c r="B12" s="237" t="s">
        <v>83</v>
      </c>
      <c r="C12" s="247"/>
      <c r="D12" s="240" t="s">
        <v>179</v>
      </c>
      <c r="E12" s="233" t="s">
        <v>2</v>
      </c>
      <c r="F12" s="247"/>
      <c r="G12" s="240" t="s">
        <v>179</v>
      </c>
      <c r="H12" s="233" t="s">
        <v>2</v>
      </c>
      <c r="I12" s="247"/>
      <c r="J12" s="240" t="s">
        <v>179</v>
      </c>
      <c r="K12" s="233" t="s">
        <v>2</v>
      </c>
      <c r="L12" s="275"/>
      <c r="M12" s="276"/>
      <c r="N12" s="275"/>
      <c r="O12" s="275"/>
      <c r="P12" s="276"/>
      <c r="Q12" s="275"/>
    </row>
    <row r="13" spans="1:18" x14ac:dyDescent="0.2">
      <c r="A13" s="242" t="s">
        <v>180</v>
      </c>
      <c r="B13" s="243">
        <v>40000</v>
      </c>
      <c r="C13" s="248"/>
      <c r="D13" s="244">
        <v>0.125</v>
      </c>
      <c r="E13" s="243">
        <f>ROUND(($B13*D13),0)</f>
        <v>5000</v>
      </c>
      <c r="F13" s="248"/>
      <c r="G13" s="244">
        <v>0.125</v>
      </c>
      <c r="H13" s="243">
        <f>ROUND((($B13*(1+$F$7))*G13),0)</f>
        <v>5150</v>
      </c>
      <c r="I13" s="248"/>
      <c r="J13" s="244">
        <v>0.125</v>
      </c>
      <c r="K13" s="243">
        <f>ROUND(((($B13*(1+$F$7))*(1+$F$7))*J13),0)</f>
        <v>5305</v>
      </c>
      <c r="L13" s="258"/>
      <c r="M13" s="277"/>
      <c r="N13" s="278"/>
      <c r="O13" s="258"/>
      <c r="P13" s="277"/>
      <c r="Q13" s="278"/>
    </row>
    <row r="14" spans="1:18" x14ac:dyDescent="0.2">
      <c r="A14" s="213"/>
      <c r="B14" s="265"/>
      <c r="C14" s="249"/>
      <c r="D14" s="267"/>
      <c r="E14" s="255">
        <f>ROUND(($B14*D14),0)</f>
        <v>0</v>
      </c>
      <c r="F14" s="249"/>
      <c r="G14" s="267"/>
      <c r="H14" s="255">
        <f>ROUND((($B14*(1+$F$7))*G14),0)</f>
        <v>0</v>
      </c>
      <c r="I14" s="249"/>
      <c r="J14" s="267"/>
      <c r="K14" s="255">
        <f>ROUND(((($B14*(1+$F$7))*(1+$F$7))*J14),0)</f>
        <v>0</v>
      </c>
      <c r="L14" s="258"/>
      <c r="M14" s="279"/>
      <c r="N14" s="278"/>
      <c r="O14" s="258"/>
      <c r="P14" s="279"/>
      <c r="Q14" s="278"/>
    </row>
    <row r="15" spans="1:18" x14ac:dyDescent="0.2">
      <c r="A15" s="213"/>
      <c r="B15" s="265"/>
      <c r="C15" s="249"/>
      <c r="D15" s="267"/>
      <c r="E15" s="255">
        <f t="shared" ref="E15:E38" si="0">ROUND(($B15*D15),0)</f>
        <v>0</v>
      </c>
      <c r="F15" s="249"/>
      <c r="G15" s="267"/>
      <c r="H15" s="255">
        <f t="shared" ref="H15:H38" si="1">ROUND((($B15*(1+$F$7))*G15),0)</f>
        <v>0</v>
      </c>
      <c r="I15" s="249"/>
      <c r="J15" s="267"/>
      <c r="K15" s="255">
        <f t="shared" ref="K15:K38" si="2">ROUND(((($B15*(1+$F$7))*(1+$F$7))*J15),0)</f>
        <v>0</v>
      </c>
      <c r="L15" s="258"/>
      <c r="M15" s="279"/>
      <c r="N15" s="278"/>
      <c r="O15" s="258"/>
      <c r="P15" s="279"/>
      <c r="Q15" s="278"/>
    </row>
    <row r="16" spans="1:18" x14ac:dyDescent="0.2">
      <c r="A16" s="95"/>
      <c r="B16" s="265"/>
      <c r="C16" s="249"/>
      <c r="D16" s="267"/>
      <c r="E16" s="255">
        <f t="shared" si="0"/>
        <v>0</v>
      </c>
      <c r="F16" s="249"/>
      <c r="G16" s="267"/>
      <c r="H16" s="255">
        <f t="shared" si="1"/>
        <v>0</v>
      </c>
      <c r="I16" s="249"/>
      <c r="J16" s="267"/>
      <c r="K16" s="255">
        <f t="shared" si="2"/>
        <v>0</v>
      </c>
      <c r="L16" s="258"/>
      <c r="M16" s="279"/>
      <c r="N16" s="278"/>
      <c r="O16" s="258"/>
      <c r="P16" s="279"/>
      <c r="Q16" s="278"/>
    </row>
    <row r="17" spans="1:20" x14ac:dyDescent="0.2">
      <c r="A17" s="213"/>
      <c r="B17" s="265"/>
      <c r="C17" s="249"/>
      <c r="D17" s="267"/>
      <c r="E17" s="255">
        <f t="shared" si="0"/>
        <v>0</v>
      </c>
      <c r="F17" s="249"/>
      <c r="G17" s="267"/>
      <c r="H17" s="255">
        <f t="shared" si="1"/>
        <v>0</v>
      </c>
      <c r="I17" s="249"/>
      <c r="J17" s="267"/>
      <c r="K17" s="255">
        <f t="shared" si="2"/>
        <v>0</v>
      </c>
      <c r="L17" s="258"/>
      <c r="M17" s="279"/>
      <c r="N17" s="278"/>
      <c r="O17" s="258"/>
      <c r="P17" s="279"/>
      <c r="Q17" s="278"/>
    </row>
    <row r="18" spans="1:20" x14ac:dyDescent="0.2">
      <c r="A18" s="213"/>
      <c r="B18" s="265"/>
      <c r="C18" s="249"/>
      <c r="D18" s="267"/>
      <c r="E18" s="255">
        <f t="shared" si="0"/>
        <v>0</v>
      </c>
      <c r="F18" s="249"/>
      <c r="G18" s="267"/>
      <c r="H18" s="255">
        <f t="shared" si="1"/>
        <v>0</v>
      </c>
      <c r="I18" s="249"/>
      <c r="J18" s="267"/>
      <c r="K18" s="255">
        <f t="shared" si="2"/>
        <v>0</v>
      </c>
      <c r="L18" s="258"/>
      <c r="M18" s="279"/>
      <c r="N18" s="278"/>
      <c r="O18" s="258"/>
      <c r="P18" s="279"/>
      <c r="Q18" s="278"/>
    </row>
    <row r="19" spans="1:20" x14ac:dyDescent="0.2">
      <c r="A19" s="213"/>
      <c r="B19" s="265"/>
      <c r="C19" s="249"/>
      <c r="D19" s="267"/>
      <c r="E19" s="255">
        <f t="shared" si="0"/>
        <v>0</v>
      </c>
      <c r="F19" s="249"/>
      <c r="G19" s="267"/>
      <c r="H19" s="255">
        <f t="shared" si="1"/>
        <v>0</v>
      </c>
      <c r="I19" s="249"/>
      <c r="J19" s="267"/>
      <c r="K19" s="255">
        <f t="shared" si="2"/>
        <v>0</v>
      </c>
      <c r="L19" s="258"/>
      <c r="M19" s="279"/>
      <c r="N19" s="278"/>
      <c r="O19" s="258"/>
      <c r="P19" s="279"/>
      <c r="Q19" s="278"/>
    </row>
    <row r="20" spans="1:20" x14ac:dyDescent="0.2">
      <c r="A20" s="213"/>
      <c r="B20" s="265"/>
      <c r="C20" s="249"/>
      <c r="D20" s="267"/>
      <c r="E20" s="255">
        <f t="shared" si="0"/>
        <v>0</v>
      </c>
      <c r="F20" s="249"/>
      <c r="G20" s="267"/>
      <c r="H20" s="255">
        <f t="shared" si="1"/>
        <v>0</v>
      </c>
      <c r="I20" s="249"/>
      <c r="J20" s="267"/>
      <c r="K20" s="255">
        <f t="shared" si="2"/>
        <v>0</v>
      </c>
      <c r="L20" s="258"/>
      <c r="M20" s="279"/>
      <c r="N20" s="278"/>
      <c r="O20" s="258"/>
      <c r="P20" s="279"/>
      <c r="Q20" s="278"/>
    </row>
    <row r="21" spans="1:20" x14ac:dyDescent="0.2">
      <c r="A21" s="213"/>
      <c r="B21" s="265"/>
      <c r="C21" s="249"/>
      <c r="D21" s="267"/>
      <c r="E21" s="255">
        <f t="shared" si="0"/>
        <v>0</v>
      </c>
      <c r="F21" s="249"/>
      <c r="G21" s="267"/>
      <c r="H21" s="255">
        <f t="shared" si="1"/>
        <v>0</v>
      </c>
      <c r="I21" s="249"/>
      <c r="J21" s="267"/>
      <c r="K21" s="255">
        <f t="shared" si="2"/>
        <v>0</v>
      </c>
      <c r="L21" s="258"/>
      <c r="M21" s="279"/>
      <c r="N21" s="278"/>
      <c r="O21" s="258"/>
      <c r="P21" s="279"/>
      <c r="Q21" s="278"/>
      <c r="S21" s="2"/>
      <c r="T21" s="2"/>
    </row>
    <row r="22" spans="1:20" x14ac:dyDescent="0.2">
      <c r="A22" s="213"/>
      <c r="B22" s="265"/>
      <c r="C22" s="249"/>
      <c r="D22" s="267"/>
      <c r="E22" s="255">
        <f t="shared" si="0"/>
        <v>0</v>
      </c>
      <c r="F22" s="249"/>
      <c r="G22" s="267"/>
      <c r="H22" s="255">
        <f t="shared" si="1"/>
        <v>0</v>
      </c>
      <c r="I22" s="249"/>
      <c r="J22" s="267"/>
      <c r="K22" s="255">
        <f t="shared" si="2"/>
        <v>0</v>
      </c>
      <c r="L22" s="258"/>
      <c r="M22" s="279"/>
      <c r="N22" s="278"/>
      <c r="O22" s="258"/>
      <c r="P22" s="279"/>
      <c r="Q22" s="278"/>
      <c r="S22" s="2"/>
      <c r="T22" s="2"/>
    </row>
    <row r="23" spans="1:20" x14ac:dyDescent="0.2">
      <c r="A23" s="213"/>
      <c r="B23" s="265"/>
      <c r="C23" s="249"/>
      <c r="D23" s="267"/>
      <c r="E23" s="255">
        <f t="shared" si="0"/>
        <v>0</v>
      </c>
      <c r="F23" s="249"/>
      <c r="G23" s="267"/>
      <c r="H23" s="255">
        <f t="shared" si="1"/>
        <v>0</v>
      </c>
      <c r="I23" s="249"/>
      <c r="J23" s="267"/>
      <c r="K23" s="255">
        <f t="shared" si="2"/>
        <v>0</v>
      </c>
      <c r="L23" s="258"/>
      <c r="M23" s="279"/>
      <c r="N23" s="278"/>
      <c r="O23" s="258"/>
      <c r="P23" s="279"/>
      <c r="Q23" s="278"/>
      <c r="S23" s="2"/>
      <c r="T23" s="2"/>
    </row>
    <row r="24" spans="1:20" x14ac:dyDescent="0.2">
      <c r="A24" s="213"/>
      <c r="B24" s="265"/>
      <c r="C24" s="249"/>
      <c r="D24" s="267"/>
      <c r="E24" s="255">
        <f t="shared" si="0"/>
        <v>0</v>
      </c>
      <c r="F24" s="249"/>
      <c r="G24" s="267"/>
      <c r="H24" s="255">
        <f t="shared" si="1"/>
        <v>0</v>
      </c>
      <c r="I24" s="249"/>
      <c r="J24" s="267"/>
      <c r="K24" s="255">
        <f t="shared" si="2"/>
        <v>0</v>
      </c>
      <c r="L24" s="258"/>
      <c r="M24" s="279"/>
      <c r="N24" s="278"/>
      <c r="O24" s="258"/>
      <c r="P24" s="279"/>
      <c r="Q24" s="278"/>
      <c r="S24" s="2"/>
      <c r="T24" s="2"/>
    </row>
    <row r="25" spans="1:20" x14ac:dyDescent="0.2">
      <c r="A25" s="213"/>
      <c r="B25" s="265"/>
      <c r="C25" s="249"/>
      <c r="D25" s="267"/>
      <c r="E25" s="255">
        <f t="shared" si="0"/>
        <v>0</v>
      </c>
      <c r="F25" s="249"/>
      <c r="G25" s="267"/>
      <c r="H25" s="255">
        <f t="shared" si="1"/>
        <v>0</v>
      </c>
      <c r="I25" s="249"/>
      <c r="J25" s="267"/>
      <c r="K25" s="255">
        <f t="shared" si="2"/>
        <v>0</v>
      </c>
      <c r="L25" s="258"/>
      <c r="M25" s="279"/>
      <c r="N25" s="278"/>
      <c r="O25" s="258"/>
      <c r="P25" s="279"/>
      <c r="Q25" s="278"/>
    </row>
    <row r="26" spans="1:20" x14ac:dyDescent="0.2">
      <c r="A26" s="213"/>
      <c r="B26" s="265"/>
      <c r="C26" s="249"/>
      <c r="D26" s="267"/>
      <c r="E26" s="255">
        <f t="shared" si="0"/>
        <v>0</v>
      </c>
      <c r="F26" s="249"/>
      <c r="G26" s="267"/>
      <c r="H26" s="255">
        <f t="shared" si="1"/>
        <v>0</v>
      </c>
      <c r="I26" s="249"/>
      <c r="J26" s="267"/>
      <c r="K26" s="255">
        <f t="shared" si="2"/>
        <v>0</v>
      </c>
      <c r="L26" s="258"/>
      <c r="M26" s="279"/>
      <c r="N26" s="278"/>
      <c r="O26" s="258"/>
      <c r="P26" s="279"/>
      <c r="Q26" s="278"/>
    </row>
    <row r="27" spans="1:20" x14ac:dyDescent="0.2">
      <c r="A27" s="213"/>
      <c r="B27" s="265"/>
      <c r="C27" s="249"/>
      <c r="D27" s="267"/>
      <c r="E27" s="255">
        <f t="shared" si="0"/>
        <v>0</v>
      </c>
      <c r="F27" s="249"/>
      <c r="G27" s="267"/>
      <c r="H27" s="255">
        <f t="shared" si="1"/>
        <v>0</v>
      </c>
      <c r="I27" s="249"/>
      <c r="J27" s="267"/>
      <c r="K27" s="255">
        <f t="shared" si="2"/>
        <v>0</v>
      </c>
      <c r="L27" s="258"/>
      <c r="M27" s="279"/>
      <c r="N27" s="278"/>
      <c r="O27" s="258"/>
      <c r="P27" s="279"/>
      <c r="Q27" s="278"/>
    </row>
    <row r="28" spans="1:20" x14ac:dyDescent="0.2">
      <c r="A28" s="213"/>
      <c r="B28" s="265"/>
      <c r="C28" s="249"/>
      <c r="D28" s="267"/>
      <c r="E28" s="255">
        <f t="shared" si="0"/>
        <v>0</v>
      </c>
      <c r="F28" s="249"/>
      <c r="G28" s="267"/>
      <c r="H28" s="255">
        <f t="shared" si="1"/>
        <v>0</v>
      </c>
      <c r="I28" s="249"/>
      <c r="J28" s="267"/>
      <c r="K28" s="255">
        <f t="shared" si="2"/>
        <v>0</v>
      </c>
      <c r="L28" s="258"/>
      <c r="M28" s="279"/>
      <c r="N28" s="278"/>
      <c r="O28" s="258"/>
      <c r="P28" s="279"/>
      <c r="Q28" s="278"/>
    </row>
    <row r="29" spans="1:20" x14ac:dyDescent="0.2">
      <c r="A29" s="213"/>
      <c r="B29" s="265"/>
      <c r="C29" s="249"/>
      <c r="D29" s="267"/>
      <c r="E29" s="255">
        <f t="shared" si="0"/>
        <v>0</v>
      </c>
      <c r="F29" s="249"/>
      <c r="G29" s="267"/>
      <c r="H29" s="255">
        <f t="shared" si="1"/>
        <v>0</v>
      </c>
      <c r="I29" s="249"/>
      <c r="J29" s="267"/>
      <c r="K29" s="255">
        <f t="shared" si="2"/>
        <v>0</v>
      </c>
      <c r="L29" s="258"/>
      <c r="M29" s="279"/>
      <c r="N29" s="278"/>
      <c r="O29" s="258"/>
      <c r="P29" s="279"/>
      <c r="Q29" s="278"/>
    </row>
    <row r="30" spans="1:20" x14ac:dyDescent="0.2">
      <c r="A30" s="213"/>
      <c r="B30" s="265"/>
      <c r="C30" s="249"/>
      <c r="D30" s="267"/>
      <c r="E30" s="255">
        <f t="shared" si="0"/>
        <v>0</v>
      </c>
      <c r="F30" s="249"/>
      <c r="G30" s="267"/>
      <c r="H30" s="255">
        <f t="shared" si="1"/>
        <v>0</v>
      </c>
      <c r="I30" s="249"/>
      <c r="J30" s="267"/>
      <c r="K30" s="255">
        <f t="shared" si="2"/>
        <v>0</v>
      </c>
      <c r="L30" s="258"/>
      <c r="M30" s="279"/>
      <c r="N30" s="278"/>
      <c r="O30" s="258"/>
      <c r="P30" s="279"/>
      <c r="Q30" s="278"/>
    </row>
    <row r="31" spans="1:20" x14ac:dyDescent="0.2">
      <c r="A31" s="213"/>
      <c r="B31" s="265"/>
      <c r="C31" s="249"/>
      <c r="D31" s="267"/>
      <c r="E31" s="255">
        <f t="shared" si="0"/>
        <v>0</v>
      </c>
      <c r="F31" s="249"/>
      <c r="G31" s="267"/>
      <c r="H31" s="255">
        <f t="shared" si="1"/>
        <v>0</v>
      </c>
      <c r="I31" s="249"/>
      <c r="J31" s="267"/>
      <c r="K31" s="255">
        <f t="shared" si="2"/>
        <v>0</v>
      </c>
      <c r="L31" s="258"/>
      <c r="M31" s="279"/>
      <c r="N31" s="278"/>
      <c r="O31" s="258"/>
      <c r="P31" s="279"/>
      <c r="Q31" s="278"/>
    </row>
    <row r="32" spans="1:20" x14ac:dyDescent="0.2">
      <c r="A32" s="213"/>
      <c r="B32" s="265"/>
      <c r="C32" s="249"/>
      <c r="D32" s="267"/>
      <c r="E32" s="255">
        <f t="shared" si="0"/>
        <v>0</v>
      </c>
      <c r="F32" s="249"/>
      <c r="G32" s="267"/>
      <c r="H32" s="255">
        <f t="shared" si="1"/>
        <v>0</v>
      </c>
      <c r="I32" s="249"/>
      <c r="J32" s="267"/>
      <c r="K32" s="255">
        <f t="shared" si="2"/>
        <v>0</v>
      </c>
      <c r="L32" s="258"/>
      <c r="M32" s="279"/>
      <c r="N32" s="278"/>
      <c r="O32" s="258"/>
      <c r="P32" s="279"/>
      <c r="Q32" s="278"/>
    </row>
    <row r="33" spans="1:18" x14ac:dyDescent="0.2">
      <c r="A33" s="213"/>
      <c r="B33" s="265"/>
      <c r="C33" s="249"/>
      <c r="D33" s="267"/>
      <c r="E33" s="255">
        <f t="shared" si="0"/>
        <v>0</v>
      </c>
      <c r="F33" s="249"/>
      <c r="G33" s="267"/>
      <c r="H33" s="255">
        <f t="shared" si="1"/>
        <v>0</v>
      </c>
      <c r="I33" s="249"/>
      <c r="J33" s="267"/>
      <c r="K33" s="255">
        <f t="shared" si="2"/>
        <v>0</v>
      </c>
      <c r="L33" s="258"/>
      <c r="M33" s="279"/>
      <c r="N33" s="278"/>
      <c r="O33" s="258"/>
      <c r="P33" s="279"/>
      <c r="Q33" s="278"/>
    </row>
    <row r="34" spans="1:18" x14ac:dyDescent="0.2">
      <c r="A34" s="213"/>
      <c r="B34" s="265"/>
      <c r="C34" s="249"/>
      <c r="D34" s="267"/>
      <c r="E34" s="255">
        <f t="shared" si="0"/>
        <v>0</v>
      </c>
      <c r="F34" s="249"/>
      <c r="G34" s="267"/>
      <c r="H34" s="255">
        <f t="shared" si="1"/>
        <v>0</v>
      </c>
      <c r="I34" s="249"/>
      <c r="J34" s="267"/>
      <c r="K34" s="255">
        <f t="shared" si="2"/>
        <v>0</v>
      </c>
      <c r="L34" s="258"/>
      <c r="M34" s="279"/>
      <c r="N34" s="278"/>
      <c r="O34" s="258"/>
      <c r="P34" s="279"/>
      <c r="Q34" s="278"/>
    </row>
    <row r="35" spans="1:18" x14ac:dyDescent="0.2">
      <c r="A35" s="213"/>
      <c r="B35" s="265"/>
      <c r="C35" s="249"/>
      <c r="D35" s="267"/>
      <c r="E35" s="255">
        <f t="shared" si="0"/>
        <v>0</v>
      </c>
      <c r="F35" s="249"/>
      <c r="G35" s="267"/>
      <c r="H35" s="255">
        <f t="shared" si="1"/>
        <v>0</v>
      </c>
      <c r="I35" s="249"/>
      <c r="J35" s="267"/>
      <c r="K35" s="255">
        <f t="shared" si="2"/>
        <v>0</v>
      </c>
      <c r="L35" s="258"/>
      <c r="M35" s="279"/>
      <c r="N35" s="278"/>
      <c r="O35" s="258"/>
      <c r="P35" s="279"/>
      <c r="Q35" s="278"/>
    </row>
    <row r="36" spans="1:18" x14ac:dyDescent="0.2">
      <c r="A36" s="213"/>
      <c r="B36" s="265"/>
      <c r="C36" s="249"/>
      <c r="D36" s="267"/>
      <c r="E36" s="255">
        <f t="shared" si="0"/>
        <v>0</v>
      </c>
      <c r="F36" s="249"/>
      <c r="G36" s="267"/>
      <c r="H36" s="255">
        <f t="shared" si="1"/>
        <v>0</v>
      </c>
      <c r="I36" s="249"/>
      <c r="J36" s="267"/>
      <c r="K36" s="255">
        <f t="shared" si="2"/>
        <v>0</v>
      </c>
      <c r="L36" s="258"/>
      <c r="M36" s="279"/>
      <c r="N36" s="278"/>
      <c r="O36" s="258"/>
      <c r="P36" s="279"/>
      <c r="Q36" s="278"/>
    </row>
    <row r="37" spans="1:18" x14ac:dyDescent="0.2">
      <c r="A37" s="213"/>
      <c r="B37" s="265"/>
      <c r="C37" s="249"/>
      <c r="D37" s="267"/>
      <c r="E37" s="255">
        <f t="shared" si="0"/>
        <v>0</v>
      </c>
      <c r="F37" s="249"/>
      <c r="G37" s="267"/>
      <c r="H37" s="255">
        <f t="shared" si="1"/>
        <v>0</v>
      </c>
      <c r="I37" s="249"/>
      <c r="J37" s="267"/>
      <c r="K37" s="255">
        <f t="shared" si="2"/>
        <v>0</v>
      </c>
      <c r="L37" s="258"/>
      <c r="M37" s="279"/>
      <c r="N37" s="278"/>
      <c r="O37" s="258"/>
      <c r="P37" s="279"/>
      <c r="Q37" s="278"/>
    </row>
    <row r="38" spans="1:18" x14ac:dyDescent="0.2">
      <c r="A38" s="213"/>
      <c r="B38" s="265"/>
      <c r="C38" s="249"/>
      <c r="D38" s="267"/>
      <c r="E38" s="255">
        <f t="shared" si="0"/>
        <v>0</v>
      </c>
      <c r="F38" s="249"/>
      <c r="G38" s="267"/>
      <c r="H38" s="255">
        <f t="shared" si="1"/>
        <v>0</v>
      </c>
      <c r="I38" s="249"/>
      <c r="J38" s="267"/>
      <c r="K38" s="255">
        <f t="shared" si="2"/>
        <v>0</v>
      </c>
      <c r="L38" s="258"/>
      <c r="M38" s="279"/>
      <c r="N38" s="278"/>
      <c r="O38" s="258"/>
      <c r="P38" s="279"/>
      <c r="Q38" s="278"/>
    </row>
    <row r="39" spans="1:18" x14ac:dyDescent="0.2">
      <c r="C39" s="249"/>
      <c r="F39" s="249"/>
      <c r="I39" s="249"/>
      <c r="L39" s="258"/>
      <c r="M39" s="260"/>
      <c r="N39" s="258"/>
      <c r="O39" s="258"/>
      <c r="P39" s="260"/>
      <c r="Q39" s="258"/>
    </row>
    <row r="40" spans="1:18" x14ac:dyDescent="0.2">
      <c r="A40" s="254" t="s">
        <v>170</v>
      </c>
      <c r="C40" s="249"/>
      <c r="E40" s="256">
        <f>SUM(E14:E39)</f>
        <v>0</v>
      </c>
      <c r="F40" s="249"/>
      <c r="H40" s="256">
        <f>SUM(H14:H39)</f>
        <v>0</v>
      </c>
      <c r="I40" s="249"/>
      <c r="K40" s="256">
        <f>SUM(K14:K39)</f>
        <v>0</v>
      </c>
      <c r="L40" s="258"/>
      <c r="M40" s="260"/>
      <c r="N40" s="259"/>
      <c r="O40" s="258"/>
      <c r="P40" s="260"/>
      <c r="Q40" s="259"/>
    </row>
    <row r="41" spans="1:18" s="258" customFormat="1" x14ac:dyDescent="0.2">
      <c r="B41" s="259"/>
      <c r="D41" s="260"/>
      <c r="G41" s="260"/>
      <c r="J41" s="260"/>
      <c r="M41" s="260"/>
      <c r="P41" s="260"/>
    </row>
    <row r="42" spans="1:18" s="258" customFormat="1" x14ac:dyDescent="0.2">
      <c r="B42" s="259"/>
      <c r="D42" s="260"/>
      <c r="G42" s="260"/>
      <c r="J42" s="260"/>
      <c r="M42" s="260"/>
      <c r="P42" s="260"/>
    </row>
    <row r="43" spans="1:18" s="258" customFormat="1" x14ac:dyDescent="0.2">
      <c r="B43" s="259"/>
      <c r="D43" s="260"/>
      <c r="G43" s="260"/>
      <c r="J43" s="260"/>
      <c r="M43" s="260"/>
      <c r="P43" s="260"/>
    </row>
    <row r="44" spans="1:18" s="258" customFormat="1" x14ac:dyDescent="0.2">
      <c r="B44" s="259"/>
      <c r="D44" s="260"/>
      <c r="G44" s="260"/>
      <c r="J44" s="260"/>
      <c r="M44" s="260"/>
      <c r="P44" s="260"/>
    </row>
    <row r="45" spans="1:18" s="258" customFormat="1" x14ac:dyDescent="0.2">
      <c r="B45" s="259"/>
      <c r="D45" s="260"/>
      <c r="G45" s="260"/>
      <c r="J45" s="260"/>
      <c r="M45" s="260"/>
      <c r="P45" s="260"/>
    </row>
    <row r="46" spans="1:18" s="234" customFormat="1" ht="14.25" x14ac:dyDescent="0.2">
      <c r="A46" s="241"/>
      <c r="B46" s="241"/>
      <c r="C46" s="241"/>
      <c r="D46" s="241"/>
      <c r="E46" s="241"/>
      <c r="F46" s="241"/>
      <c r="G46" s="241"/>
      <c r="H46" s="241"/>
      <c r="I46" s="241"/>
      <c r="J46" s="241"/>
      <c r="K46" s="241"/>
      <c r="L46" s="257"/>
      <c r="M46" s="257"/>
      <c r="N46" s="257"/>
      <c r="O46" s="257"/>
      <c r="P46" s="257"/>
      <c r="Q46" s="257"/>
      <c r="R46" s="241"/>
    </row>
    <row r="47" spans="1:18" s="234" customFormat="1" ht="15" x14ac:dyDescent="0.25">
      <c r="A47" s="252" t="s">
        <v>184</v>
      </c>
      <c r="B47" s="245"/>
      <c r="C47" s="245"/>
      <c r="D47" s="257"/>
      <c r="E47" s="241"/>
      <c r="F47" s="241"/>
      <c r="G47" s="241"/>
      <c r="H47" s="241"/>
      <c r="I47" s="241"/>
      <c r="J47" s="241"/>
      <c r="K47" s="241"/>
      <c r="L47" s="257"/>
      <c r="M47" s="257"/>
      <c r="N47" s="257"/>
      <c r="O47" s="257"/>
      <c r="P47" s="257"/>
      <c r="Q47" s="257"/>
      <c r="R47" s="241"/>
    </row>
    <row r="48" spans="1:18" s="234" customFormat="1" ht="14.25" x14ac:dyDescent="0.2">
      <c r="B48" s="236"/>
      <c r="C48" s="236"/>
      <c r="D48" s="239"/>
      <c r="G48" s="239"/>
      <c r="J48" s="239"/>
      <c r="L48" s="273"/>
      <c r="M48" s="274"/>
      <c r="N48" s="273"/>
      <c r="O48" s="273"/>
      <c r="P48" s="274"/>
      <c r="Q48" s="273"/>
    </row>
    <row r="49" spans="1:17" s="233" customFormat="1" x14ac:dyDescent="0.2">
      <c r="B49" s="237"/>
      <c r="C49" s="247"/>
      <c r="D49" s="422" t="s">
        <v>68</v>
      </c>
      <c r="E49" s="422"/>
      <c r="F49" s="247"/>
      <c r="G49" s="422" t="s">
        <v>75</v>
      </c>
      <c r="H49" s="422"/>
      <c r="I49" s="247"/>
      <c r="J49" s="422" t="s">
        <v>76</v>
      </c>
      <c r="K49" s="422"/>
      <c r="L49" s="275"/>
      <c r="M49" s="423"/>
      <c r="N49" s="423"/>
      <c r="O49" s="275"/>
      <c r="P49" s="423"/>
      <c r="Q49" s="423"/>
    </row>
    <row r="50" spans="1:17" s="233" customFormat="1" x14ac:dyDescent="0.2">
      <c r="A50" s="233" t="s">
        <v>178</v>
      </c>
      <c r="B50" s="237" t="s">
        <v>83</v>
      </c>
      <c r="C50" s="247"/>
      <c r="D50" s="240" t="s">
        <v>179</v>
      </c>
      <c r="E50" s="233" t="s">
        <v>2</v>
      </c>
      <c r="F50" s="247"/>
      <c r="G50" s="240" t="s">
        <v>179</v>
      </c>
      <c r="H50" s="233" t="s">
        <v>2</v>
      </c>
      <c r="I50" s="247"/>
      <c r="J50" s="240" t="s">
        <v>179</v>
      </c>
      <c r="K50" s="233" t="s">
        <v>2</v>
      </c>
      <c r="L50" s="275"/>
      <c r="M50" s="276"/>
      <c r="N50" s="275"/>
      <c r="O50" s="275"/>
      <c r="P50" s="276"/>
      <c r="Q50" s="275"/>
    </row>
    <row r="51" spans="1:17" x14ac:dyDescent="0.2">
      <c r="A51" s="242" t="s">
        <v>180</v>
      </c>
      <c r="B51" s="243">
        <v>40000</v>
      </c>
      <c r="C51" s="248"/>
      <c r="D51" s="244">
        <v>0.25</v>
      </c>
      <c r="E51" s="243">
        <f>ROUND(($B51*D51),0)</f>
        <v>10000</v>
      </c>
      <c r="F51" s="248"/>
      <c r="G51" s="244">
        <v>0.125</v>
      </c>
      <c r="H51" s="243">
        <f>ROUND((($B51*(1+$F$7))*G51),0)</f>
        <v>5150</v>
      </c>
      <c r="I51" s="248"/>
      <c r="J51" s="244">
        <v>0.125</v>
      </c>
      <c r="K51" s="243">
        <f>ROUND(((($B51*(1+$F$7))*(1+$F$7))*J51),0)</f>
        <v>5305</v>
      </c>
      <c r="L51" s="258"/>
      <c r="M51" s="277"/>
      <c r="N51" s="278"/>
      <c r="O51" s="258"/>
      <c r="P51" s="277"/>
      <c r="Q51" s="278"/>
    </row>
    <row r="52" spans="1:17" x14ac:dyDescent="0.2">
      <c r="A52" s="213"/>
      <c r="B52" s="265"/>
      <c r="C52" s="249"/>
      <c r="D52" s="267"/>
      <c r="E52" s="255">
        <f>ROUND(($B52*D52),0)</f>
        <v>0</v>
      </c>
      <c r="F52" s="249"/>
      <c r="G52" s="267"/>
      <c r="H52" s="255">
        <f>ROUND((($B52*(1+$F$7))*G52),0)</f>
        <v>0</v>
      </c>
      <c r="I52" s="249"/>
      <c r="J52" s="267"/>
      <c r="K52" s="255">
        <f>ROUND(((($B52*(1+$F$7))*(1+$F$7))*J52),0)</f>
        <v>0</v>
      </c>
      <c r="L52" s="258"/>
      <c r="M52" s="279"/>
      <c r="N52" s="278"/>
      <c r="O52" s="258"/>
      <c r="P52" s="279"/>
      <c r="Q52" s="278"/>
    </row>
    <row r="53" spans="1:17" x14ac:dyDescent="0.2">
      <c r="A53" s="213"/>
      <c r="B53" s="265"/>
      <c r="C53" s="249"/>
      <c r="D53" s="267"/>
      <c r="E53" s="255">
        <f t="shared" ref="E53:E76" si="3">ROUND(($B53*D53),0)</f>
        <v>0</v>
      </c>
      <c r="F53" s="249"/>
      <c r="G53" s="267"/>
      <c r="H53" s="255">
        <f t="shared" ref="H53:H76" si="4">ROUND((($B53*(1+$F$7))*G53),0)</f>
        <v>0</v>
      </c>
      <c r="I53" s="249"/>
      <c r="J53" s="267"/>
      <c r="K53" s="255">
        <f t="shared" ref="K53:K76" si="5">ROUND(((($B53*(1+$F$7))*(1+$F$7))*J53),0)</f>
        <v>0</v>
      </c>
      <c r="L53" s="258"/>
      <c r="M53" s="279"/>
      <c r="N53" s="278"/>
      <c r="O53" s="258"/>
      <c r="P53" s="279"/>
      <c r="Q53" s="278"/>
    </row>
    <row r="54" spans="1:17" x14ac:dyDescent="0.2">
      <c r="A54" s="213"/>
      <c r="B54" s="265"/>
      <c r="C54" s="249"/>
      <c r="D54" s="267"/>
      <c r="E54" s="255">
        <f t="shared" si="3"/>
        <v>0</v>
      </c>
      <c r="F54" s="249"/>
      <c r="G54" s="267"/>
      <c r="H54" s="255">
        <f t="shared" si="4"/>
        <v>0</v>
      </c>
      <c r="I54" s="249"/>
      <c r="J54" s="267"/>
      <c r="K54" s="255">
        <f t="shared" si="5"/>
        <v>0</v>
      </c>
      <c r="L54" s="258"/>
      <c r="M54" s="279"/>
      <c r="N54" s="278"/>
      <c r="O54" s="258"/>
      <c r="P54" s="279"/>
      <c r="Q54" s="278"/>
    </row>
    <row r="55" spans="1:17" x14ac:dyDescent="0.2">
      <c r="A55" s="95"/>
      <c r="B55" s="265"/>
      <c r="C55" s="249"/>
      <c r="D55" s="267"/>
      <c r="E55" s="255">
        <f t="shared" si="3"/>
        <v>0</v>
      </c>
      <c r="F55" s="249"/>
      <c r="G55" s="267"/>
      <c r="H55" s="255">
        <f t="shared" si="4"/>
        <v>0</v>
      </c>
      <c r="I55" s="249"/>
      <c r="J55" s="267"/>
      <c r="K55" s="255">
        <f t="shared" si="5"/>
        <v>0</v>
      </c>
      <c r="L55" s="258"/>
      <c r="M55" s="279"/>
      <c r="N55" s="278"/>
      <c r="O55" s="258"/>
      <c r="P55" s="279"/>
      <c r="Q55" s="278"/>
    </row>
    <row r="56" spans="1:17" x14ac:dyDescent="0.2">
      <c r="A56" s="213"/>
      <c r="B56" s="265"/>
      <c r="C56" s="249"/>
      <c r="D56" s="267"/>
      <c r="E56" s="255">
        <f t="shared" si="3"/>
        <v>0</v>
      </c>
      <c r="F56" s="249"/>
      <c r="G56" s="267"/>
      <c r="H56" s="255">
        <f t="shared" si="4"/>
        <v>0</v>
      </c>
      <c r="I56" s="249"/>
      <c r="J56" s="267"/>
      <c r="K56" s="255">
        <f t="shared" si="5"/>
        <v>0</v>
      </c>
      <c r="L56" s="258"/>
      <c r="M56" s="279"/>
      <c r="N56" s="278"/>
      <c r="O56" s="258"/>
      <c r="P56" s="279"/>
      <c r="Q56" s="278"/>
    </row>
    <row r="57" spans="1:17" x14ac:dyDescent="0.2">
      <c r="A57" s="213"/>
      <c r="B57" s="265"/>
      <c r="C57" s="249"/>
      <c r="D57" s="267"/>
      <c r="E57" s="255">
        <f t="shared" si="3"/>
        <v>0</v>
      </c>
      <c r="F57" s="249"/>
      <c r="G57" s="267"/>
      <c r="H57" s="255">
        <f t="shared" si="4"/>
        <v>0</v>
      </c>
      <c r="I57" s="249"/>
      <c r="J57" s="267"/>
      <c r="K57" s="255">
        <f t="shared" si="5"/>
        <v>0</v>
      </c>
      <c r="L57" s="258"/>
      <c r="M57" s="279"/>
      <c r="N57" s="278"/>
      <c r="O57" s="258"/>
      <c r="P57" s="279"/>
      <c r="Q57" s="278"/>
    </row>
    <row r="58" spans="1:17" x14ac:dyDescent="0.2">
      <c r="A58" s="213"/>
      <c r="B58" s="265"/>
      <c r="C58" s="249"/>
      <c r="D58" s="267"/>
      <c r="E58" s="255">
        <f t="shared" si="3"/>
        <v>0</v>
      </c>
      <c r="F58" s="249"/>
      <c r="G58" s="267"/>
      <c r="H58" s="255">
        <f t="shared" si="4"/>
        <v>0</v>
      </c>
      <c r="I58" s="249"/>
      <c r="J58" s="267"/>
      <c r="K58" s="255">
        <f t="shared" si="5"/>
        <v>0</v>
      </c>
      <c r="L58" s="258"/>
      <c r="M58" s="279"/>
      <c r="N58" s="278"/>
      <c r="O58" s="258"/>
      <c r="P58" s="279"/>
      <c r="Q58" s="278"/>
    </row>
    <row r="59" spans="1:17" x14ac:dyDescent="0.2">
      <c r="A59" s="213"/>
      <c r="B59" s="265"/>
      <c r="C59" s="249"/>
      <c r="D59" s="267"/>
      <c r="E59" s="255">
        <f t="shared" si="3"/>
        <v>0</v>
      </c>
      <c r="F59" s="249"/>
      <c r="G59" s="267"/>
      <c r="H59" s="255">
        <f t="shared" si="4"/>
        <v>0</v>
      </c>
      <c r="I59" s="249"/>
      <c r="J59" s="267"/>
      <c r="K59" s="255">
        <f t="shared" si="5"/>
        <v>0</v>
      </c>
      <c r="L59" s="258"/>
      <c r="M59" s="279"/>
      <c r="N59" s="278"/>
      <c r="O59" s="258"/>
      <c r="P59" s="279"/>
      <c r="Q59" s="278"/>
    </row>
    <row r="60" spans="1:17" x14ac:dyDescent="0.2">
      <c r="A60" s="213"/>
      <c r="B60" s="265"/>
      <c r="C60" s="249"/>
      <c r="D60" s="267"/>
      <c r="E60" s="255">
        <f t="shared" si="3"/>
        <v>0</v>
      </c>
      <c r="F60" s="249"/>
      <c r="G60" s="267"/>
      <c r="H60" s="255">
        <f t="shared" si="4"/>
        <v>0</v>
      </c>
      <c r="I60" s="249"/>
      <c r="J60" s="267"/>
      <c r="K60" s="255">
        <f t="shared" si="5"/>
        <v>0</v>
      </c>
      <c r="L60" s="258"/>
      <c r="M60" s="279"/>
      <c r="N60" s="278"/>
      <c r="O60" s="258"/>
      <c r="P60" s="279"/>
      <c r="Q60" s="278"/>
    </row>
    <row r="61" spans="1:17" x14ac:dyDescent="0.2">
      <c r="A61" s="213"/>
      <c r="B61" s="265"/>
      <c r="C61" s="249"/>
      <c r="D61" s="267"/>
      <c r="E61" s="255">
        <f t="shared" si="3"/>
        <v>0</v>
      </c>
      <c r="F61" s="249"/>
      <c r="G61" s="267"/>
      <c r="H61" s="255">
        <f t="shared" si="4"/>
        <v>0</v>
      </c>
      <c r="I61" s="249"/>
      <c r="J61" s="267"/>
      <c r="K61" s="255">
        <f t="shared" si="5"/>
        <v>0</v>
      </c>
      <c r="L61" s="258"/>
      <c r="M61" s="279"/>
      <c r="N61" s="278"/>
      <c r="O61" s="258"/>
      <c r="P61" s="279"/>
      <c r="Q61" s="278"/>
    </row>
    <row r="62" spans="1:17" x14ac:dyDescent="0.2">
      <c r="A62" s="213"/>
      <c r="B62" s="265"/>
      <c r="C62" s="249"/>
      <c r="D62" s="267"/>
      <c r="E62" s="255">
        <f t="shared" si="3"/>
        <v>0</v>
      </c>
      <c r="F62" s="249"/>
      <c r="G62" s="267"/>
      <c r="H62" s="255">
        <f t="shared" si="4"/>
        <v>0</v>
      </c>
      <c r="I62" s="249"/>
      <c r="J62" s="267"/>
      <c r="K62" s="255">
        <f t="shared" si="5"/>
        <v>0</v>
      </c>
      <c r="L62" s="258"/>
      <c r="M62" s="279"/>
      <c r="N62" s="278"/>
      <c r="O62" s="258"/>
      <c r="P62" s="279"/>
      <c r="Q62" s="278"/>
    </row>
    <row r="63" spans="1:17" x14ac:dyDescent="0.2">
      <c r="A63" s="213"/>
      <c r="B63" s="265"/>
      <c r="C63" s="249"/>
      <c r="D63" s="267"/>
      <c r="E63" s="255">
        <f t="shared" si="3"/>
        <v>0</v>
      </c>
      <c r="F63" s="249"/>
      <c r="G63" s="267"/>
      <c r="H63" s="255">
        <f t="shared" si="4"/>
        <v>0</v>
      </c>
      <c r="I63" s="249"/>
      <c r="J63" s="267"/>
      <c r="K63" s="255">
        <f t="shared" si="5"/>
        <v>0</v>
      </c>
      <c r="L63" s="258"/>
      <c r="M63" s="279"/>
      <c r="N63" s="278"/>
      <c r="O63" s="258"/>
      <c r="P63" s="279"/>
      <c r="Q63" s="278"/>
    </row>
    <row r="64" spans="1:17" x14ac:dyDescent="0.2">
      <c r="A64" s="213"/>
      <c r="B64" s="265"/>
      <c r="C64" s="249"/>
      <c r="D64" s="267"/>
      <c r="E64" s="255">
        <f t="shared" si="3"/>
        <v>0</v>
      </c>
      <c r="F64" s="249"/>
      <c r="G64" s="267"/>
      <c r="H64" s="255">
        <f t="shared" si="4"/>
        <v>0</v>
      </c>
      <c r="I64" s="249"/>
      <c r="J64" s="267"/>
      <c r="K64" s="255">
        <f t="shared" si="5"/>
        <v>0</v>
      </c>
      <c r="L64" s="258"/>
      <c r="M64" s="279"/>
      <c r="N64" s="278"/>
      <c r="O64" s="258"/>
      <c r="P64" s="279"/>
      <c r="Q64" s="278"/>
    </row>
    <row r="65" spans="1:17" x14ac:dyDescent="0.2">
      <c r="A65" s="213"/>
      <c r="B65" s="265"/>
      <c r="C65" s="249"/>
      <c r="D65" s="267"/>
      <c r="E65" s="255">
        <f t="shared" si="3"/>
        <v>0</v>
      </c>
      <c r="F65" s="249"/>
      <c r="G65" s="267"/>
      <c r="H65" s="255">
        <f t="shared" si="4"/>
        <v>0</v>
      </c>
      <c r="I65" s="249"/>
      <c r="J65" s="267"/>
      <c r="K65" s="255">
        <f t="shared" si="5"/>
        <v>0</v>
      </c>
      <c r="L65" s="258"/>
      <c r="M65" s="279"/>
      <c r="N65" s="278"/>
      <c r="O65" s="258"/>
      <c r="P65" s="279"/>
      <c r="Q65" s="278"/>
    </row>
    <row r="66" spans="1:17" x14ac:dyDescent="0.2">
      <c r="A66" s="213"/>
      <c r="B66" s="265"/>
      <c r="C66" s="249"/>
      <c r="D66" s="267"/>
      <c r="E66" s="255">
        <f t="shared" si="3"/>
        <v>0</v>
      </c>
      <c r="F66" s="249"/>
      <c r="G66" s="267"/>
      <c r="H66" s="255">
        <f t="shared" si="4"/>
        <v>0</v>
      </c>
      <c r="I66" s="249"/>
      <c r="J66" s="267"/>
      <c r="K66" s="255">
        <f t="shared" si="5"/>
        <v>0</v>
      </c>
      <c r="L66" s="258"/>
      <c r="M66" s="279"/>
      <c r="N66" s="278"/>
      <c r="O66" s="258"/>
      <c r="P66" s="279"/>
      <c r="Q66" s="278"/>
    </row>
    <row r="67" spans="1:17" x14ac:dyDescent="0.2">
      <c r="A67" s="213"/>
      <c r="B67" s="265"/>
      <c r="C67" s="249"/>
      <c r="D67" s="267"/>
      <c r="E67" s="255">
        <f t="shared" si="3"/>
        <v>0</v>
      </c>
      <c r="F67" s="249"/>
      <c r="G67" s="267"/>
      <c r="H67" s="255">
        <f t="shared" si="4"/>
        <v>0</v>
      </c>
      <c r="I67" s="249"/>
      <c r="J67" s="267"/>
      <c r="K67" s="255">
        <f t="shared" si="5"/>
        <v>0</v>
      </c>
      <c r="L67" s="258"/>
      <c r="M67" s="279"/>
      <c r="N67" s="278"/>
      <c r="O67" s="258"/>
      <c r="P67" s="279"/>
      <c r="Q67" s="278"/>
    </row>
    <row r="68" spans="1:17" x14ac:dyDescent="0.2">
      <c r="A68" s="213"/>
      <c r="B68" s="265"/>
      <c r="C68" s="249"/>
      <c r="D68" s="267"/>
      <c r="E68" s="255">
        <f t="shared" si="3"/>
        <v>0</v>
      </c>
      <c r="F68" s="249"/>
      <c r="G68" s="267"/>
      <c r="H68" s="255">
        <f t="shared" si="4"/>
        <v>0</v>
      </c>
      <c r="I68" s="249"/>
      <c r="J68" s="267"/>
      <c r="K68" s="255">
        <f t="shared" si="5"/>
        <v>0</v>
      </c>
      <c r="L68" s="258"/>
      <c r="M68" s="279"/>
      <c r="N68" s="278"/>
      <c r="O68" s="258"/>
      <c r="P68" s="279"/>
      <c r="Q68" s="278"/>
    </row>
    <row r="69" spans="1:17" x14ac:dyDescent="0.2">
      <c r="A69" s="213"/>
      <c r="B69" s="265"/>
      <c r="C69" s="249"/>
      <c r="D69" s="267"/>
      <c r="E69" s="255">
        <f t="shared" si="3"/>
        <v>0</v>
      </c>
      <c r="F69" s="249"/>
      <c r="G69" s="267"/>
      <c r="H69" s="255">
        <f t="shared" si="4"/>
        <v>0</v>
      </c>
      <c r="I69" s="249"/>
      <c r="J69" s="267"/>
      <c r="K69" s="255">
        <f t="shared" si="5"/>
        <v>0</v>
      </c>
      <c r="L69" s="258"/>
      <c r="M69" s="279"/>
      <c r="N69" s="278"/>
      <c r="O69" s="258"/>
      <c r="P69" s="279"/>
      <c r="Q69" s="278"/>
    </row>
    <row r="70" spans="1:17" x14ac:dyDescent="0.2">
      <c r="A70" s="213"/>
      <c r="B70" s="265"/>
      <c r="C70" s="249"/>
      <c r="D70" s="267"/>
      <c r="E70" s="255">
        <f t="shared" si="3"/>
        <v>0</v>
      </c>
      <c r="F70" s="249"/>
      <c r="G70" s="267"/>
      <c r="H70" s="255">
        <f t="shared" si="4"/>
        <v>0</v>
      </c>
      <c r="I70" s="249"/>
      <c r="J70" s="267"/>
      <c r="K70" s="255">
        <f t="shared" si="5"/>
        <v>0</v>
      </c>
      <c r="L70" s="258"/>
      <c r="M70" s="279"/>
      <c r="N70" s="278"/>
      <c r="O70" s="258"/>
      <c r="P70" s="279"/>
      <c r="Q70" s="278"/>
    </row>
    <row r="71" spans="1:17" x14ac:dyDescent="0.2">
      <c r="A71" s="213"/>
      <c r="B71" s="265"/>
      <c r="C71" s="249"/>
      <c r="D71" s="267"/>
      <c r="E71" s="255">
        <f t="shared" si="3"/>
        <v>0</v>
      </c>
      <c r="F71" s="249"/>
      <c r="G71" s="267"/>
      <c r="H71" s="255">
        <f t="shared" si="4"/>
        <v>0</v>
      </c>
      <c r="I71" s="249"/>
      <c r="J71" s="267"/>
      <c r="K71" s="255">
        <f t="shared" si="5"/>
        <v>0</v>
      </c>
      <c r="L71" s="258"/>
      <c r="M71" s="279"/>
      <c r="N71" s="278"/>
      <c r="O71" s="258"/>
      <c r="P71" s="279"/>
      <c r="Q71" s="278"/>
    </row>
    <row r="72" spans="1:17" x14ac:dyDescent="0.2">
      <c r="A72" s="213"/>
      <c r="B72" s="265"/>
      <c r="C72" s="249"/>
      <c r="D72" s="267"/>
      <c r="E72" s="255">
        <f t="shared" si="3"/>
        <v>0</v>
      </c>
      <c r="F72" s="249"/>
      <c r="G72" s="267"/>
      <c r="H72" s="255">
        <f t="shared" si="4"/>
        <v>0</v>
      </c>
      <c r="I72" s="249"/>
      <c r="J72" s="267"/>
      <c r="K72" s="255">
        <f t="shared" si="5"/>
        <v>0</v>
      </c>
      <c r="L72" s="258"/>
      <c r="M72" s="279"/>
      <c r="N72" s="278"/>
      <c r="O72" s="258"/>
      <c r="P72" s="279"/>
      <c r="Q72" s="278"/>
    </row>
    <row r="73" spans="1:17" x14ac:dyDescent="0.2">
      <c r="A73" s="213"/>
      <c r="B73" s="265"/>
      <c r="C73" s="249"/>
      <c r="D73" s="267"/>
      <c r="E73" s="255">
        <f t="shared" si="3"/>
        <v>0</v>
      </c>
      <c r="F73" s="249"/>
      <c r="G73" s="267"/>
      <c r="H73" s="255">
        <f t="shared" si="4"/>
        <v>0</v>
      </c>
      <c r="I73" s="249"/>
      <c r="J73" s="267"/>
      <c r="K73" s="255">
        <f t="shared" si="5"/>
        <v>0</v>
      </c>
      <c r="L73" s="258"/>
      <c r="M73" s="279"/>
      <c r="N73" s="278"/>
      <c r="O73" s="258"/>
      <c r="P73" s="279"/>
      <c r="Q73" s="278"/>
    </row>
    <row r="74" spans="1:17" x14ac:dyDescent="0.2">
      <c r="A74" s="213"/>
      <c r="B74" s="265"/>
      <c r="C74" s="249"/>
      <c r="D74" s="267"/>
      <c r="E74" s="255">
        <f t="shared" si="3"/>
        <v>0</v>
      </c>
      <c r="F74" s="249"/>
      <c r="G74" s="267"/>
      <c r="H74" s="255">
        <f t="shared" si="4"/>
        <v>0</v>
      </c>
      <c r="I74" s="249"/>
      <c r="J74" s="267"/>
      <c r="K74" s="255">
        <f t="shared" si="5"/>
        <v>0</v>
      </c>
      <c r="L74" s="258"/>
      <c r="M74" s="279"/>
      <c r="N74" s="278"/>
      <c r="O74" s="258"/>
      <c r="P74" s="279"/>
      <c r="Q74" s="278"/>
    </row>
    <row r="75" spans="1:17" x14ac:dyDescent="0.2">
      <c r="A75" s="213"/>
      <c r="B75" s="265"/>
      <c r="C75" s="249"/>
      <c r="D75" s="267"/>
      <c r="E75" s="255">
        <f t="shared" si="3"/>
        <v>0</v>
      </c>
      <c r="F75" s="249"/>
      <c r="G75" s="267"/>
      <c r="H75" s="255">
        <f t="shared" si="4"/>
        <v>0</v>
      </c>
      <c r="I75" s="249"/>
      <c r="J75" s="267"/>
      <c r="K75" s="255">
        <f t="shared" si="5"/>
        <v>0</v>
      </c>
      <c r="L75" s="258"/>
      <c r="M75" s="279"/>
      <c r="N75" s="278"/>
      <c r="O75" s="258"/>
      <c r="P75" s="279"/>
      <c r="Q75" s="278"/>
    </row>
    <row r="76" spans="1:17" x14ac:dyDescent="0.2">
      <c r="A76" s="213"/>
      <c r="B76" s="265"/>
      <c r="C76" s="249"/>
      <c r="D76" s="267"/>
      <c r="E76" s="255">
        <f t="shared" si="3"/>
        <v>0</v>
      </c>
      <c r="F76" s="249"/>
      <c r="G76" s="267"/>
      <c r="H76" s="255">
        <f t="shared" si="4"/>
        <v>0</v>
      </c>
      <c r="I76" s="249"/>
      <c r="J76" s="267"/>
      <c r="K76" s="255">
        <f t="shared" si="5"/>
        <v>0</v>
      </c>
      <c r="L76" s="258"/>
      <c r="M76" s="279"/>
      <c r="N76" s="278"/>
      <c r="O76" s="258"/>
      <c r="P76" s="279"/>
      <c r="Q76" s="278"/>
    </row>
    <row r="77" spans="1:17" x14ac:dyDescent="0.2">
      <c r="C77" s="249"/>
      <c r="F77" s="249"/>
      <c r="I77" s="249"/>
      <c r="L77" s="258"/>
      <c r="M77" s="260"/>
      <c r="N77" s="258"/>
      <c r="O77" s="258"/>
      <c r="P77" s="260"/>
      <c r="Q77" s="258"/>
    </row>
    <row r="78" spans="1:17" x14ac:dyDescent="0.2">
      <c r="A78" s="254" t="s">
        <v>170</v>
      </c>
      <c r="C78" s="249"/>
      <c r="E78" s="256">
        <f>SUM(E52:E77)</f>
        <v>0</v>
      </c>
      <c r="F78" s="249"/>
      <c r="H78" s="256">
        <f>SUM(H52:H77)</f>
        <v>0</v>
      </c>
      <c r="I78" s="249"/>
      <c r="K78" s="256">
        <f>SUM(K52:K77)</f>
        <v>0</v>
      </c>
      <c r="L78" s="258"/>
      <c r="M78" s="260"/>
      <c r="N78" s="259"/>
      <c r="O78" s="258"/>
      <c r="P78" s="260"/>
      <c r="Q78" s="259"/>
    </row>
    <row r="79" spans="1:17" x14ac:dyDescent="0.2">
      <c r="L79" s="258"/>
      <c r="M79" s="260"/>
      <c r="N79" s="258"/>
      <c r="O79" s="258"/>
      <c r="P79" s="260"/>
      <c r="Q79" s="258"/>
    </row>
    <row r="80" spans="1:17" x14ac:dyDescent="0.2">
      <c r="L80" s="258"/>
      <c r="M80" s="260"/>
      <c r="N80" s="258"/>
      <c r="O80" s="258"/>
      <c r="P80" s="260"/>
      <c r="Q80" s="258"/>
    </row>
    <row r="81" spans="12:17" x14ac:dyDescent="0.2">
      <c r="L81" s="258"/>
      <c r="M81" s="260"/>
      <c r="N81" s="258"/>
      <c r="O81" s="258"/>
      <c r="P81" s="260"/>
      <c r="Q81" s="258"/>
    </row>
    <row r="82" spans="12:17" x14ac:dyDescent="0.2">
      <c r="L82" s="258"/>
      <c r="M82" s="260"/>
      <c r="N82" s="258"/>
      <c r="O82" s="258"/>
      <c r="P82" s="260"/>
      <c r="Q82" s="258"/>
    </row>
    <row r="83" spans="12:17" x14ac:dyDescent="0.2">
      <c r="L83" s="258"/>
      <c r="M83" s="260"/>
      <c r="N83" s="258"/>
      <c r="O83" s="258"/>
      <c r="P83" s="260"/>
      <c r="Q83" s="258"/>
    </row>
    <row r="84" spans="12:17" x14ac:dyDescent="0.2">
      <c r="L84" s="258"/>
      <c r="M84" s="260"/>
      <c r="N84" s="258"/>
      <c r="O84" s="258"/>
      <c r="P84" s="260"/>
      <c r="Q84" s="258"/>
    </row>
    <row r="85" spans="12:17" x14ac:dyDescent="0.2">
      <c r="L85" s="258"/>
      <c r="M85" s="260"/>
      <c r="N85" s="258"/>
      <c r="O85" s="258"/>
      <c r="P85" s="260"/>
      <c r="Q85" s="258"/>
    </row>
    <row r="86" spans="12:17" x14ac:dyDescent="0.2">
      <c r="L86" s="258"/>
      <c r="M86" s="260"/>
      <c r="N86" s="258"/>
      <c r="O86" s="258"/>
      <c r="P86" s="260"/>
      <c r="Q86" s="258"/>
    </row>
    <row r="87" spans="12:17" x14ac:dyDescent="0.2">
      <c r="L87" s="258"/>
      <c r="M87" s="260"/>
      <c r="N87" s="258"/>
      <c r="O87" s="258"/>
      <c r="P87" s="260"/>
      <c r="Q87" s="258"/>
    </row>
    <row r="88" spans="12:17" x14ac:dyDescent="0.2">
      <c r="L88" s="258"/>
      <c r="M88" s="260"/>
      <c r="N88" s="258"/>
      <c r="O88" s="258"/>
      <c r="P88" s="260"/>
      <c r="Q88" s="258"/>
    </row>
    <row r="89" spans="12:17" x14ac:dyDescent="0.2">
      <c r="L89" s="258"/>
      <c r="M89" s="260"/>
      <c r="N89" s="258"/>
      <c r="O89" s="258"/>
      <c r="P89" s="260"/>
      <c r="Q89" s="258"/>
    </row>
    <row r="90" spans="12:17" x14ac:dyDescent="0.2">
      <c r="L90" s="258"/>
      <c r="M90" s="260"/>
      <c r="N90" s="258"/>
      <c r="O90" s="258"/>
      <c r="P90" s="260"/>
      <c r="Q90" s="258"/>
    </row>
    <row r="91" spans="12:17" x14ac:dyDescent="0.2">
      <c r="L91" s="258"/>
      <c r="M91" s="260"/>
      <c r="N91" s="258"/>
      <c r="O91" s="258"/>
      <c r="P91" s="260"/>
      <c r="Q91" s="258"/>
    </row>
    <row r="92" spans="12:17" x14ac:dyDescent="0.2">
      <c r="L92" s="258"/>
      <c r="M92" s="260"/>
      <c r="N92" s="258"/>
      <c r="O92" s="258"/>
      <c r="P92" s="260"/>
      <c r="Q92" s="258"/>
    </row>
    <row r="93" spans="12:17" x14ac:dyDescent="0.2">
      <c r="L93" s="258"/>
      <c r="M93" s="260"/>
      <c r="N93" s="258"/>
      <c r="O93" s="258"/>
      <c r="P93" s="260"/>
      <c r="Q93" s="258"/>
    </row>
    <row r="94" spans="12:17" x14ac:dyDescent="0.2">
      <c r="L94" s="258"/>
      <c r="M94" s="260"/>
      <c r="N94" s="258"/>
      <c r="O94" s="258"/>
      <c r="P94" s="260"/>
      <c r="Q94" s="258"/>
    </row>
    <row r="95" spans="12:17" x14ac:dyDescent="0.2">
      <c r="L95" s="258"/>
      <c r="M95" s="260"/>
      <c r="N95" s="258"/>
      <c r="O95" s="258"/>
      <c r="P95" s="260"/>
      <c r="Q95" s="258"/>
    </row>
    <row r="96" spans="12:17" x14ac:dyDescent="0.2">
      <c r="L96" s="258"/>
      <c r="M96" s="260"/>
      <c r="N96" s="258"/>
      <c r="O96" s="258"/>
      <c r="P96" s="260"/>
      <c r="Q96" s="258"/>
    </row>
    <row r="97" spans="12:17" x14ac:dyDescent="0.2">
      <c r="L97" s="258"/>
      <c r="M97" s="260"/>
      <c r="N97" s="258"/>
      <c r="O97" s="258"/>
      <c r="P97" s="260"/>
      <c r="Q97" s="258"/>
    </row>
    <row r="98" spans="12:17" x14ac:dyDescent="0.2">
      <c r="L98" s="258"/>
      <c r="M98" s="260"/>
      <c r="N98" s="258"/>
      <c r="O98" s="258"/>
      <c r="P98" s="260"/>
      <c r="Q98" s="258"/>
    </row>
    <row r="99" spans="12:17" x14ac:dyDescent="0.2">
      <c r="L99" s="258"/>
      <c r="M99" s="260"/>
      <c r="N99" s="258"/>
      <c r="O99" s="258"/>
      <c r="P99" s="260"/>
      <c r="Q99" s="258"/>
    </row>
    <row r="100" spans="12:17" x14ac:dyDescent="0.2">
      <c r="L100" s="258"/>
      <c r="M100" s="260"/>
      <c r="N100" s="258"/>
      <c r="O100" s="258"/>
      <c r="P100" s="260"/>
      <c r="Q100" s="258"/>
    </row>
    <row r="101" spans="12:17" x14ac:dyDescent="0.2">
      <c r="L101" s="258"/>
      <c r="M101" s="260"/>
      <c r="N101" s="258"/>
      <c r="O101" s="258"/>
      <c r="P101" s="260"/>
      <c r="Q101" s="258"/>
    </row>
    <row r="102" spans="12:17" x14ac:dyDescent="0.2">
      <c r="L102" s="258"/>
      <c r="M102" s="260"/>
      <c r="N102" s="258"/>
      <c r="O102" s="258"/>
      <c r="P102" s="260"/>
      <c r="Q102" s="258"/>
    </row>
    <row r="103" spans="12:17" x14ac:dyDescent="0.2">
      <c r="L103" s="258"/>
      <c r="M103" s="260"/>
      <c r="N103" s="258"/>
      <c r="O103" s="258"/>
      <c r="P103" s="260"/>
      <c r="Q103" s="258"/>
    </row>
    <row r="104" spans="12:17" x14ac:dyDescent="0.2">
      <c r="L104" s="258"/>
      <c r="M104" s="260"/>
      <c r="N104" s="258"/>
      <c r="O104" s="258"/>
      <c r="P104" s="260"/>
      <c r="Q104" s="258"/>
    </row>
    <row r="105" spans="12:17" x14ac:dyDescent="0.2">
      <c r="L105" s="258"/>
      <c r="M105" s="260"/>
      <c r="N105" s="258"/>
      <c r="O105" s="258"/>
      <c r="P105" s="260"/>
      <c r="Q105" s="258"/>
    </row>
    <row r="106" spans="12:17" x14ac:dyDescent="0.2">
      <c r="L106" s="258"/>
      <c r="M106" s="260"/>
      <c r="N106" s="258"/>
      <c r="O106" s="258"/>
      <c r="P106" s="260"/>
      <c r="Q106" s="258"/>
    </row>
    <row r="107" spans="12:17" x14ac:dyDescent="0.2">
      <c r="L107" s="258"/>
      <c r="M107" s="260"/>
      <c r="N107" s="258"/>
      <c r="O107" s="258"/>
      <c r="P107" s="260"/>
      <c r="Q107" s="258"/>
    </row>
    <row r="108" spans="12:17" x14ac:dyDescent="0.2">
      <c r="L108" s="258"/>
      <c r="M108" s="260"/>
      <c r="N108" s="258"/>
      <c r="O108" s="258"/>
      <c r="P108" s="260"/>
      <c r="Q108" s="258"/>
    </row>
    <row r="109" spans="12:17" x14ac:dyDescent="0.2">
      <c r="L109" s="258"/>
      <c r="M109" s="260"/>
      <c r="N109" s="258"/>
      <c r="O109" s="258"/>
      <c r="P109" s="260"/>
      <c r="Q109" s="258"/>
    </row>
    <row r="110" spans="12:17" x14ac:dyDescent="0.2">
      <c r="L110" s="258"/>
      <c r="M110" s="260"/>
      <c r="N110" s="258"/>
      <c r="O110" s="258"/>
      <c r="P110" s="260"/>
      <c r="Q110" s="258"/>
    </row>
    <row r="111" spans="12:17" x14ac:dyDescent="0.2">
      <c r="L111" s="258"/>
      <c r="M111" s="260"/>
      <c r="N111" s="258"/>
      <c r="O111" s="258"/>
      <c r="P111" s="260"/>
      <c r="Q111" s="258"/>
    </row>
    <row r="112" spans="12:17" x14ac:dyDescent="0.2">
      <c r="L112" s="258"/>
      <c r="M112" s="260"/>
      <c r="N112" s="258"/>
      <c r="O112" s="258"/>
      <c r="P112" s="260"/>
      <c r="Q112" s="258"/>
    </row>
    <row r="113" spans="12:17" x14ac:dyDescent="0.2">
      <c r="L113" s="258"/>
      <c r="M113" s="260"/>
      <c r="N113" s="258"/>
      <c r="O113" s="258"/>
      <c r="P113" s="260"/>
      <c r="Q113" s="258"/>
    </row>
    <row r="114" spans="12:17" x14ac:dyDescent="0.2">
      <c r="L114" s="258"/>
      <c r="M114" s="260"/>
      <c r="N114" s="258"/>
      <c r="O114" s="258"/>
      <c r="P114" s="260"/>
      <c r="Q114" s="258"/>
    </row>
    <row r="115" spans="12:17" x14ac:dyDescent="0.2">
      <c r="L115" s="258"/>
      <c r="M115" s="260"/>
      <c r="N115" s="258"/>
      <c r="O115" s="258"/>
      <c r="P115" s="260"/>
      <c r="Q115" s="258"/>
    </row>
    <row r="116" spans="12:17" x14ac:dyDescent="0.2">
      <c r="L116" s="258"/>
      <c r="M116" s="260"/>
      <c r="N116" s="258"/>
      <c r="O116" s="258"/>
      <c r="P116" s="260"/>
      <c r="Q116" s="258"/>
    </row>
    <row r="117" spans="12:17" x14ac:dyDescent="0.2">
      <c r="L117" s="258"/>
      <c r="M117" s="260"/>
      <c r="N117" s="258"/>
      <c r="O117" s="258"/>
      <c r="P117" s="260"/>
      <c r="Q117" s="258"/>
    </row>
    <row r="118" spans="12:17" x14ac:dyDescent="0.2">
      <c r="L118" s="258"/>
      <c r="M118" s="260"/>
      <c r="N118" s="258"/>
      <c r="O118" s="258"/>
      <c r="P118" s="260"/>
      <c r="Q118" s="258"/>
    </row>
    <row r="119" spans="12:17" x14ac:dyDescent="0.2">
      <c r="L119" s="258"/>
      <c r="M119" s="260"/>
      <c r="N119" s="258"/>
      <c r="O119" s="258"/>
      <c r="P119" s="260"/>
      <c r="Q119" s="258"/>
    </row>
    <row r="120" spans="12:17" x14ac:dyDescent="0.2">
      <c r="L120" s="258"/>
      <c r="M120" s="260"/>
      <c r="N120" s="258"/>
      <c r="O120" s="258"/>
      <c r="P120" s="260"/>
      <c r="Q120" s="258"/>
    </row>
    <row r="121" spans="12:17" x14ac:dyDescent="0.2">
      <c r="L121" s="258"/>
      <c r="M121" s="260"/>
      <c r="N121" s="258"/>
      <c r="O121" s="258"/>
      <c r="P121" s="260"/>
      <c r="Q121" s="258"/>
    </row>
    <row r="122" spans="12:17" x14ac:dyDescent="0.2">
      <c r="L122" s="258"/>
      <c r="M122" s="260"/>
      <c r="N122" s="258"/>
      <c r="O122" s="258"/>
      <c r="P122" s="260"/>
      <c r="Q122" s="258"/>
    </row>
    <row r="123" spans="12:17" x14ac:dyDescent="0.2">
      <c r="L123" s="258"/>
      <c r="M123" s="260"/>
      <c r="N123" s="258"/>
      <c r="O123" s="258"/>
      <c r="P123" s="260"/>
      <c r="Q123" s="258"/>
    </row>
    <row r="124" spans="12:17" x14ac:dyDescent="0.2">
      <c r="L124" s="258"/>
      <c r="M124" s="260"/>
      <c r="N124" s="258"/>
      <c r="O124" s="258"/>
      <c r="P124" s="260"/>
      <c r="Q124" s="258"/>
    </row>
    <row r="125" spans="12:17" x14ac:dyDescent="0.2">
      <c r="L125" s="258"/>
      <c r="M125" s="260"/>
      <c r="N125" s="258"/>
      <c r="O125" s="258"/>
      <c r="P125" s="260"/>
      <c r="Q125" s="258"/>
    </row>
    <row r="126" spans="12:17" x14ac:dyDescent="0.2">
      <c r="L126" s="258"/>
      <c r="M126" s="260"/>
      <c r="N126" s="258"/>
      <c r="O126" s="258"/>
      <c r="P126" s="260"/>
      <c r="Q126" s="258"/>
    </row>
    <row r="127" spans="12:17" x14ac:dyDescent="0.2">
      <c r="L127" s="258"/>
      <c r="M127" s="260"/>
      <c r="N127" s="258"/>
      <c r="O127" s="258"/>
      <c r="P127" s="260"/>
      <c r="Q127" s="258"/>
    </row>
    <row r="128" spans="12:17" x14ac:dyDescent="0.2">
      <c r="L128" s="258"/>
      <c r="M128" s="260"/>
      <c r="N128" s="258"/>
      <c r="O128" s="258"/>
      <c r="P128" s="260"/>
      <c r="Q128" s="258"/>
    </row>
    <row r="129" spans="12:17" x14ac:dyDescent="0.2">
      <c r="L129" s="258"/>
      <c r="M129" s="260"/>
      <c r="N129" s="258"/>
      <c r="O129" s="258"/>
      <c r="P129" s="260"/>
      <c r="Q129" s="258"/>
    </row>
    <row r="130" spans="12:17" x14ac:dyDescent="0.2">
      <c r="L130" s="258"/>
      <c r="M130" s="260"/>
      <c r="N130" s="258"/>
      <c r="O130" s="258"/>
      <c r="P130" s="260"/>
      <c r="Q130" s="258"/>
    </row>
    <row r="131" spans="12:17" x14ac:dyDescent="0.2">
      <c r="L131" s="258"/>
      <c r="M131" s="260"/>
      <c r="N131" s="258"/>
      <c r="O131" s="258"/>
      <c r="P131" s="260"/>
      <c r="Q131" s="258"/>
    </row>
    <row r="132" spans="12:17" x14ac:dyDescent="0.2">
      <c r="L132" s="258"/>
      <c r="M132" s="260"/>
      <c r="N132" s="258"/>
      <c r="O132" s="258"/>
      <c r="P132" s="260"/>
      <c r="Q132" s="258"/>
    </row>
    <row r="133" spans="12:17" x14ac:dyDescent="0.2">
      <c r="L133" s="258"/>
      <c r="M133" s="260"/>
      <c r="N133" s="258"/>
      <c r="O133" s="258"/>
      <c r="P133" s="260"/>
      <c r="Q133" s="258"/>
    </row>
    <row r="134" spans="12:17" x14ac:dyDescent="0.2">
      <c r="L134" s="258"/>
      <c r="M134" s="260"/>
      <c r="N134" s="258"/>
      <c r="O134" s="258"/>
      <c r="P134" s="260"/>
      <c r="Q134" s="258"/>
    </row>
    <row r="135" spans="12:17" x14ac:dyDescent="0.2">
      <c r="L135" s="258"/>
      <c r="M135" s="260"/>
      <c r="N135" s="258"/>
      <c r="O135" s="258"/>
      <c r="P135" s="260"/>
      <c r="Q135" s="258"/>
    </row>
    <row r="136" spans="12:17" x14ac:dyDescent="0.2">
      <c r="L136" s="258"/>
      <c r="M136" s="260"/>
      <c r="N136" s="258"/>
      <c r="O136" s="258"/>
      <c r="P136" s="260"/>
      <c r="Q136" s="258"/>
    </row>
    <row r="137" spans="12:17" x14ac:dyDescent="0.2">
      <c r="L137" s="258"/>
      <c r="M137" s="260"/>
      <c r="N137" s="258"/>
      <c r="O137" s="258"/>
      <c r="P137" s="260"/>
      <c r="Q137" s="258"/>
    </row>
    <row r="138" spans="12:17" x14ac:dyDescent="0.2">
      <c r="L138" s="258"/>
      <c r="M138" s="260"/>
      <c r="N138" s="258"/>
      <c r="O138" s="258"/>
      <c r="P138" s="260"/>
      <c r="Q138" s="258"/>
    </row>
    <row r="139" spans="12:17" x14ac:dyDescent="0.2">
      <c r="L139" s="258"/>
      <c r="M139" s="260"/>
      <c r="N139" s="258"/>
      <c r="O139" s="258"/>
      <c r="P139" s="260"/>
      <c r="Q139" s="258"/>
    </row>
    <row r="140" spans="12:17" x14ac:dyDescent="0.2">
      <c r="L140" s="258"/>
      <c r="M140" s="260"/>
      <c r="N140" s="258"/>
      <c r="O140" s="258"/>
      <c r="P140" s="260"/>
      <c r="Q140" s="258"/>
    </row>
    <row r="141" spans="12:17" x14ac:dyDescent="0.2">
      <c r="L141" s="258"/>
      <c r="M141" s="260"/>
      <c r="N141" s="258"/>
      <c r="O141" s="258"/>
      <c r="P141" s="260"/>
      <c r="Q141" s="258"/>
    </row>
    <row r="142" spans="12:17" x14ac:dyDescent="0.2">
      <c r="L142" s="258"/>
      <c r="M142" s="260"/>
      <c r="N142" s="258"/>
      <c r="O142" s="258"/>
      <c r="P142" s="260"/>
      <c r="Q142" s="258"/>
    </row>
    <row r="143" spans="12:17" x14ac:dyDescent="0.2">
      <c r="L143" s="258"/>
      <c r="M143" s="260"/>
      <c r="N143" s="258"/>
      <c r="O143" s="258"/>
      <c r="P143" s="260"/>
      <c r="Q143" s="258"/>
    </row>
    <row r="144" spans="12:17" x14ac:dyDescent="0.2">
      <c r="L144" s="258"/>
      <c r="M144" s="260"/>
      <c r="N144" s="258"/>
      <c r="O144" s="258"/>
      <c r="P144" s="260"/>
      <c r="Q144" s="258"/>
    </row>
    <row r="145" spans="12:17" x14ac:dyDescent="0.2">
      <c r="L145" s="258"/>
      <c r="M145" s="260"/>
      <c r="N145" s="258"/>
      <c r="O145" s="258"/>
      <c r="P145" s="260"/>
      <c r="Q145" s="258"/>
    </row>
    <row r="146" spans="12:17" x14ac:dyDescent="0.2">
      <c r="L146" s="258"/>
      <c r="M146" s="260"/>
      <c r="N146" s="258"/>
      <c r="O146" s="258"/>
      <c r="P146" s="260"/>
      <c r="Q146" s="258"/>
    </row>
    <row r="147" spans="12:17" x14ac:dyDescent="0.2">
      <c r="L147" s="258"/>
      <c r="M147" s="260"/>
      <c r="N147" s="258"/>
      <c r="O147" s="258"/>
      <c r="P147" s="260"/>
      <c r="Q147" s="258"/>
    </row>
    <row r="148" spans="12:17" x14ac:dyDescent="0.2">
      <c r="L148" s="258"/>
      <c r="M148" s="260"/>
      <c r="N148" s="258"/>
      <c r="O148" s="258"/>
      <c r="P148" s="260"/>
      <c r="Q148" s="258"/>
    </row>
    <row r="149" spans="12:17" x14ac:dyDescent="0.2">
      <c r="L149" s="258"/>
      <c r="M149" s="260"/>
      <c r="N149" s="258"/>
      <c r="O149" s="258"/>
      <c r="P149" s="260"/>
      <c r="Q149" s="258"/>
    </row>
    <row r="150" spans="12:17" x14ac:dyDescent="0.2">
      <c r="L150" s="258"/>
      <c r="M150" s="260"/>
      <c r="N150" s="258"/>
      <c r="O150" s="258"/>
      <c r="P150" s="260"/>
      <c r="Q150" s="258"/>
    </row>
    <row r="151" spans="12:17" x14ac:dyDescent="0.2">
      <c r="L151" s="258"/>
      <c r="M151" s="260"/>
      <c r="N151" s="258"/>
      <c r="O151" s="258"/>
      <c r="P151" s="260"/>
      <c r="Q151" s="258"/>
    </row>
    <row r="152" spans="12:17" x14ac:dyDescent="0.2">
      <c r="L152" s="258"/>
      <c r="M152" s="260"/>
      <c r="N152" s="258"/>
      <c r="O152" s="258"/>
      <c r="P152" s="260"/>
      <c r="Q152" s="258"/>
    </row>
    <row r="153" spans="12:17" x14ac:dyDescent="0.2">
      <c r="L153" s="258"/>
      <c r="M153" s="260"/>
      <c r="N153" s="258"/>
      <c r="O153" s="258"/>
      <c r="P153" s="260"/>
      <c r="Q153" s="258"/>
    </row>
    <row r="154" spans="12:17" x14ac:dyDescent="0.2">
      <c r="L154" s="258"/>
      <c r="M154" s="260"/>
      <c r="N154" s="258"/>
      <c r="O154" s="258"/>
      <c r="P154" s="260"/>
      <c r="Q154" s="258"/>
    </row>
    <row r="155" spans="12:17" x14ac:dyDescent="0.2">
      <c r="L155" s="258"/>
      <c r="M155" s="260"/>
      <c r="N155" s="258"/>
      <c r="O155" s="258"/>
      <c r="P155" s="260"/>
      <c r="Q155" s="258"/>
    </row>
    <row r="156" spans="12:17" x14ac:dyDescent="0.2">
      <c r="L156" s="258"/>
      <c r="M156" s="260"/>
      <c r="N156" s="258"/>
      <c r="O156" s="258"/>
      <c r="P156" s="260"/>
      <c r="Q156" s="258"/>
    </row>
    <row r="157" spans="12:17" x14ac:dyDescent="0.2">
      <c r="L157" s="258"/>
      <c r="M157" s="260"/>
      <c r="N157" s="258"/>
      <c r="O157" s="258"/>
      <c r="P157" s="260"/>
      <c r="Q157" s="258"/>
    </row>
    <row r="158" spans="12:17" x14ac:dyDescent="0.2">
      <c r="L158" s="258"/>
      <c r="M158" s="260"/>
      <c r="N158" s="258"/>
      <c r="O158" s="258"/>
      <c r="P158" s="260"/>
      <c r="Q158" s="258"/>
    </row>
    <row r="159" spans="12:17" x14ac:dyDescent="0.2">
      <c r="L159" s="258"/>
      <c r="M159" s="260"/>
      <c r="N159" s="258"/>
      <c r="O159" s="258"/>
      <c r="P159" s="260"/>
      <c r="Q159" s="258"/>
    </row>
    <row r="160" spans="12:17" x14ac:dyDescent="0.2">
      <c r="L160" s="258"/>
      <c r="M160" s="260"/>
      <c r="N160" s="258"/>
      <c r="O160" s="258"/>
      <c r="P160" s="260"/>
      <c r="Q160" s="258"/>
    </row>
    <row r="161" spans="12:17" x14ac:dyDescent="0.2">
      <c r="L161" s="258"/>
      <c r="M161" s="260"/>
      <c r="N161" s="258"/>
      <c r="O161" s="258"/>
      <c r="P161" s="260"/>
      <c r="Q161" s="258"/>
    </row>
    <row r="162" spans="12:17" x14ac:dyDescent="0.2">
      <c r="L162" s="258"/>
      <c r="M162" s="260"/>
      <c r="N162" s="258"/>
      <c r="O162" s="258"/>
      <c r="P162" s="260"/>
      <c r="Q162" s="258"/>
    </row>
    <row r="163" spans="12:17" x14ac:dyDescent="0.2">
      <c r="L163" s="258"/>
      <c r="M163" s="260"/>
      <c r="N163" s="258"/>
      <c r="O163" s="258"/>
      <c r="P163" s="260"/>
      <c r="Q163" s="258"/>
    </row>
    <row r="164" spans="12:17" x14ac:dyDescent="0.2">
      <c r="L164" s="258"/>
      <c r="M164" s="260"/>
      <c r="N164" s="258"/>
      <c r="O164" s="258"/>
      <c r="P164" s="260"/>
      <c r="Q164" s="258"/>
    </row>
    <row r="165" spans="12:17" x14ac:dyDescent="0.2">
      <c r="L165" s="258"/>
      <c r="M165" s="260"/>
      <c r="N165" s="258"/>
      <c r="O165" s="258"/>
      <c r="P165" s="260"/>
      <c r="Q165" s="258"/>
    </row>
    <row r="166" spans="12:17" x14ac:dyDescent="0.2">
      <c r="L166" s="258"/>
      <c r="M166" s="260"/>
      <c r="N166" s="258"/>
      <c r="O166" s="258"/>
      <c r="P166" s="260"/>
      <c r="Q166" s="258"/>
    </row>
    <row r="167" spans="12:17" x14ac:dyDescent="0.2">
      <c r="L167" s="258"/>
      <c r="M167" s="260"/>
      <c r="N167" s="258"/>
      <c r="O167" s="258"/>
      <c r="P167" s="260"/>
      <c r="Q167" s="258"/>
    </row>
    <row r="168" spans="12:17" x14ac:dyDescent="0.2">
      <c r="L168" s="258"/>
      <c r="M168" s="260"/>
      <c r="N168" s="258"/>
      <c r="O168" s="258"/>
      <c r="P168" s="260"/>
      <c r="Q168" s="258"/>
    </row>
    <row r="169" spans="12:17" x14ac:dyDescent="0.2">
      <c r="L169" s="258"/>
      <c r="M169" s="260"/>
      <c r="N169" s="258"/>
      <c r="O169" s="258"/>
      <c r="P169" s="260"/>
      <c r="Q169" s="258"/>
    </row>
    <row r="170" spans="12:17" x14ac:dyDescent="0.2">
      <c r="L170" s="258"/>
      <c r="M170" s="260"/>
      <c r="N170" s="258"/>
      <c r="O170" s="258"/>
      <c r="P170" s="260"/>
      <c r="Q170" s="258"/>
    </row>
    <row r="171" spans="12:17" x14ac:dyDescent="0.2">
      <c r="L171" s="258"/>
      <c r="M171" s="260"/>
      <c r="N171" s="258"/>
      <c r="O171" s="258"/>
      <c r="P171" s="260"/>
      <c r="Q171" s="258"/>
    </row>
    <row r="172" spans="12:17" x14ac:dyDescent="0.2">
      <c r="L172" s="258"/>
      <c r="M172" s="260"/>
      <c r="N172" s="258"/>
      <c r="O172" s="258"/>
      <c r="P172" s="260"/>
      <c r="Q172" s="258"/>
    </row>
    <row r="173" spans="12:17" x14ac:dyDescent="0.2">
      <c r="L173" s="258"/>
      <c r="M173" s="260"/>
      <c r="N173" s="258"/>
      <c r="O173" s="258"/>
      <c r="P173" s="260"/>
      <c r="Q173" s="258"/>
    </row>
    <row r="174" spans="12:17" x14ac:dyDescent="0.2">
      <c r="L174" s="258"/>
      <c r="M174" s="260"/>
      <c r="N174" s="258"/>
      <c r="O174" s="258"/>
      <c r="P174" s="260"/>
      <c r="Q174" s="258"/>
    </row>
    <row r="175" spans="12:17" x14ac:dyDescent="0.2">
      <c r="L175" s="258"/>
      <c r="M175" s="260"/>
      <c r="N175" s="258"/>
      <c r="O175" s="258"/>
      <c r="P175" s="260"/>
      <c r="Q175" s="258"/>
    </row>
    <row r="176" spans="12:17" x14ac:dyDescent="0.2">
      <c r="L176" s="258"/>
      <c r="M176" s="260"/>
      <c r="N176" s="258"/>
      <c r="O176" s="258"/>
      <c r="P176" s="260"/>
      <c r="Q176" s="258"/>
    </row>
    <row r="177" spans="12:17" x14ac:dyDescent="0.2">
      <c r="L177" s="258"/>
      <c r="M177" s="260"/>
      <c r="N177" s="258"/>
      <c r="O177" s="258"/>
      <c r="P177" s="260"/>
      <c r="Q177" s="258"/>
    </row>
    <row r="178" spans="12:17" x14ac:dyDescent="0.2">
      <c r="L178" s="258"/>
      <c r="M178" s="260"/>
      <c r="N178" s="258"/>
      <c r="O178" s="258"/>
      <c r="P178" s="260"/>
      <c r="Q178" s="258"/>
    </row>
    <row r="179" spans="12:17" x14ac:dyDescent="0.2">
      <c r="L179" s="258"/>
      <c r="M179" s="260"/>
      <c r="N179" s="258"/>
      <c r="O179" s="258"/>
      <c r="P179" s="260"/>
      <c r="Q179" s="258"/>
    </row>
    <row r="180" spans="12:17" x14ac:dyDescent="0.2">
      <c r="L180" s="258"/>
      <c r="M180" s="260"/>
      <c r="N180" s="258"/>
      <c r="O180" s="258"/>
      <c r="P180" s="260"/>
      <c r="Q180" s="258"/>
    </row>
    <row r="181" spans="12:17" x14ac:dyDescent="0.2">
      <c r="L181" s="258"/>
      <c r="M181" s="260"/>
      <c r="N181" s="258"/>
      <c r="O181" s="258"/>
      <c r="P181" s="260"/>
      <c r="Q181" s="258"/>
    </row>
    <row r="182" spans="12:17" x14ac:dyDescent="0.2">
      <c r="L182" s="258"/>
      <c r="M182" s="260"/>
      <c r="N182" s="258"/>
      <c r="O182" s="258"/>
      <c r="P182" s="260"/>
      <c r="Q182" s="258"/>
    </row>
    <row r="183" spans="12:17" x14ac:dyDescent="0.2">
      <c r="L183" s="258"/>
      <c r="M183" s="260"/>
      <c r="N183" s="258"/>
      <c r="O183" s="258"/>
      <c r="P183" s="260"/>
      <c r="Q183" s="258"/>
    </row>
    <row r="184" spans="12:17" x14ac:dyDescent="0.2">
      <c r="L184" s="258"/>
      <c r="M184" s="260"/>
      <c r="N184" s="258"/>
      <c r="O184" s="258"/>
      <c r="P184" s="260"/>
      <c r="Q184" s="258"/>
    </row>
    <row r="185" spans="12:17" x14ac:dyDescent="0.2">
      <c r="L185" s="258"/>
      <c r="M185" s="260"/>
      <c r="N185" s="258"/>
      <c r="O185" s="258"/>
      <c r="P185" s="260"/>
      <c r="Q185" s="258"/>
    </row>
    <row r="186" spans="12:17" x14ac:dyDescent="0.2">
      <c r="L186" s="258"/>
      <c r="M186" s="260"/>
      <c r="N186" s="258"/>
      <c r="O186" s="258"/>
      <c r="P186" s="260"/>
      <c r="Q186" s="258"/>
    </row>
    <row r="187" spans="12:17" x14ac:dyDescent="0.2">
      <c r="L187" s="258"/>
      <c r="M187" s="260"/>
      <c r="N187" s="258"/>
      <c r="O187" s="258"/>
      <c r="P187" s="260"/>
      <c r="Q187" s="258"/>
    </row>
    <row r="188" spans="12:17" x14ac:dyDescent="0.2">
      <c r="L188" s="258"/>
      <c r="M188" s="260"/>
      <c r="N188" s="258"/>
      <c r="O188" s="258"/>
      <c r="P188" s="260"/>
      <c r="Q188" s="258"/>
    </row>
    <row r="189" spans="12:17" x14ac:dyDescent="0.2">
      <c r="L189" s="258"/>
      <c r="M189" s="260"/>
      <c r="N189" s="258"/>
      <c r="O189" s="258"/>
      <c r="P189" s="260"/>
      <c r="Q189" s="258"/>
    </row>
    <row r="190" spans="12:17" x14ac:dyDescent="0.2">
      <c r="L190" s="258"/>
      <c r="M190" s="260"/>
      <c r="N190" s="258"/>
      <c r="O190" s="258"/>
      <c r="P190" s="260"/>
      <c r="Q190" s="258"/>
    </row>
    <row r="191" spans="12:17" x14ac:dyDescent="0.2">
      <c r="L191" s="258"/>
      <c r="M191" s="260"/>
      <c r="N191" s="258"/>
      <c r="O191" s="258"/>
      <c r="P191" s="260"/>
      <c r="Q191" s="258"/>
    </row>
    <row r="192" spans="12:17" x14ac:dyDescent="0.2">
      <c r="L192" s="258"/>
      <c r="M192" s="260"/>
      <c r="N192" s="258"/>
      <c r="O192" s="258"/>
      <c r="P192" s="260"/>
      <c r="Q192" s="258"/>
    </row>
    <row r="193" spans="12:17" x14ac:dyDescent="0.2">
      <c r="L193" s="258"/>
      <c r="M193" s="260"/>
      <c r="N193" s="258"/>
      <c r="O193" s="258"/>
      <c r="P193" s="260"/>
      <c r="Q193" s="258"/>
    </row>
    <row r="194" spans="12:17" x14ac:dyDescent="0.2">
      <c r="L194" s="258"/>
      <c r="M194" s="260"/>
      <c r="N194" s="258"/>
      <c r="O194" s="258"/>
      <c r="P194" s="260"/>
      <c r="Q194" s="258"/>
    </row>
    <row r="195" spans="12:17" x14ac:dyDescent="0.2">
      <c r="L195" s="258"/>
      <c r="M195" s="260"/>
      <c r="N195" s="258"/>
      <c r="O195" s="258"/>
      <c r="P195" s="260"/>
      <c r="Q195" s="258"/>
    </row>
    <row r="196" spans="12:17" x14ac:dyDescent="0.2">
      <c r="L196" s="258"/>
      <c r="M196" s="260"/>
      <c r="N196" s="258"/>
      <c r="O196" s="258"/>
      <c r="P196" s="260"/>
      <c r="Q196" s="258"/>
    </row>
    <row r="197" spans="12:17" x14ac:dyDescent="0.2">
      <c r="L197" s="258"/>
      <c r="M197" s="260"/>
      <c r="N197" s="258"/>
      <c r="O197" s="258"/>
      <c r="P197" s="260"/>
      <c r="Q197" s="258"/>
    </row>
    <row r="198" spans="12:17" x14ac:dyDescent="0.2">
      <c r="L198" s="258"/>
      <c r="M198" s="260"/>
      <c r="N198" s="258"/>
      <c r="O198" s="258"/>
      <c r="P198" s="260"/>
      <c r="Q198" s="258"/>
    </row>
    <row r="199" spans="12:17" x14ac:dyDescent="0.2">
      <c r="L199" s="258"/>
      <c r="M199" s="260"/>
      <c r="N199" s="258"/>
      <c r="O199" s="258"/>
      <c r="P199" s="260"/>
      <c r="Q199" s="258"/>
    </row>
    <row r="200" spans="12:17" x14ac:dyDescent="0.2">
      <c r="L200" s="258"/>
      <c r="M200" s="260"/>
      <c r="N200" s="258"/>
      <c r="O200" s="258"/>
      <c r="P200" s="260"/>
      <c r="Q200" s="258"/>
    </row>
    <row r="201" spans="12:17" x14ac:dyDescent="0.2">
      <c r="L201" s="258"/>
      <c r="M201" s="260"/>
      <c r="N201" s="258"/>
      <c r="O201" s="258"/>
      <c r="P201" s="260"/>
      <c r="Q201" s="258"/>
    </row>
    <row r="202" spans="12:17" x14ac:dyDescent="0.2">
      <c r="L202" s="258"/>
      <c r="M202" s="260"/>
      <c r="N202" s="258"/>
      <c r="O202" s="258"/>
      <c r="P202" s="260"/>
      <c r="Q202" s="258"/>
    </row>
    <row r="203" spans="12:17" x14ac:dyDescent="0.2">
      <c r="L203" s="258"/>
      <c r="M203" s="260"/>
      <c r="N203" s="258"/>
      <c r="O203" s="258"/>
      <c r="P203" s="260"/>
      <c r="Q203" s="258"/>
    </row>
    <row r="204" spans="12:17" x14ac:dyDescent="0.2">
      <c r="L204" s="258"/>
      <c r="M204" s="260"/>
      <c r="N204" s="258"/>
      <c r="O204" s="258"/>
      <c r="P204" s="260"/>
      <c r="Q204" s="258"/>
    </row>
    <row r="205" spans="12:17" x14ac:dyDescent="0.2">
      <c r="L205" s="258"/>
      <c r="M205" s="260"/>
      <c r="N205" s="258"/>
      <c r="O205" s="258"/>
      <c r="P205" s="260"/>
      <c r="Q205" s="258"/>
    </row>
    <row r="206" spans="12:17" x14ac:dyDescent="0.2">
      <c r="L206" s="258"/>
      <c r="M206" s="260"/>
      <c r="N206" s="258"/>
      <c r="O206" s="258"/>
      <c r="P206" s="260"/>
      <c r="Q206" s="258"/>
    </row>
    <row r="207" spans="12:17" x14ac:dyDescent="0.2">
      <c r="L207" s="258"/>
      <c r="M207" s="260"/>
      <c r="N207" s="258"/>
      <c r="O207" s="258"/>
      <c r="P207" s="260"/>
      <c r="Q207" s="258"/>
    </row>
    <row r="208" spans="12:17" x14ac:dyDescent="0.2">
      <c r="L208" s="258"/>
      <c r="M208" s="260"/>
      <c r="N208" s="258"/>
      <c r="O208" s="258"/>
      <c r="P208" s="260"/>
      <c r="Q208" s="258"/>
    </row>
    <row r="209" spans="12:17" x14ac:dyDescent="0.2">
      <c r="L209" s="258"/>
      <c r="M209" s="260"/>
      <c r="N209" s="258"/>
      <c r="O209" s="258"/>
      <c r="P209" s="260"/>
      <c r="Q209" s="258"/>
    </row>
    <row r="210" spans="12:17" x14ac:dyDescent="0.2">
      <c r="L210" s="258"/>
      <c r="M210" s="260"/>
      <c r="N210" s="258"/>
      <c r="O210" s="258"/>
      <c r="P210" s="260"/>
      <c r="Q210" s="258"/>
    </row>
    <row r="211" spans="12:17" x14ac:dyDescent="0.2">
      <c r="L211" s="258"/>
      <c r="M211" s="260"/>
      <c r="N211" s="258"/>
      <c r="O211" s="258"/>
      <c r="P211" s="260"/>
      <c r="Q211" s="258"/>
    </row>
    <row r="212" spans="12:17" x14ac:dyDescent="0.2">
      <c r="L212" s="258"/>
      <c r="M212" s="260"/>
      <c r="N212" s="258"/>
      <c r="O212" s="258"/>
      <c r="P212" s="260"/>
      <c r="Q212" s="258"/>
    </row>
    <row r="213" spans="12:17" x14ac:dyDescent="0.2">
      <c r="L213" s="258"/>
      <c r="M213" s="260"/>
      <c r="N213" s="258"/>
      <c r="O213" s="258"/>
      <c r="P213" s="260"/>
      <c r="Q213" s="258"/>
    </row>
    <row r="214" spans="12:17" x14ac:dyDescent="0.2">
      <c r="L214" s="258"/>
      <c r="M214" s="260"/>
      <c r="N214" s="258"/>
      <c r="O214" s="258"/>
      <c r="P214" s="260"/>
      <c r="Q214" s="258"/>
    </row>
    <row r="215" spans="12:17" x14ac:dyDescent="0.2">
      <c r="L215" s="258"/>
      <c r="M215" s="260"/>
      <c r="N215" s="258"/>
      <c r="O215" s="258"/>
      <c r="P215" s="260"/>
      <c r="Q215" s="258"/>
    </row>
    <row r="216" spans="12:17" x14ac:dyDescent="0.2">
      <c r="L216" s="258"/>
      <c r="M216" s="260"/>
      <c r="N216" s="258"/>
      <c r="O216" s="258"/>
      <c r="P216" s="260"/>
      <c r="Q216" s="258"/>
    </row>
    <row r="217" spans="12:17" x14ac:dyDescent="0.2">
      <c r="L217" s="258"/>
      <c r="M217" s="260"/>
      <c r="N217" s="258"/>
      <c r="O217" s="258"/>
      <c r="P217" s="260"/>
      <c r="Q217" s="258"/>
    </row>
    <row r="218" spans="12:17" x14ac:dyDescent="0.2">
      <c r="L218" s="258"/>
      <c r="M218" s="260"/>
      <c r="N218" s="258"/>
      <c r="O218" s="258"/>
      <c r="P218" s="260"/>
      <c r="Q218" s="258"/>
    </row>
    <row r="219" spans="12:17" x14ac:dyDescent="0.2">
      <c r="L219" s="258"/>
      <c r="M219" s="260"/>
      <c r="N219" s="258"/>
      <c r="O219" s="258"/>
      <c r="P219" s="260"/>
      <c r="Q219" s="258"/>
    </row>
    <row r="220" spans="12:17" x14ac:dyDescent="0.2">
      <c r="L220" s="258"/>
      <c r="M220" s="260"/>
      <c r="N220" s="258"/>
      <c r="O220" s="258"/>
      <c r="P220" s="260"/>
      <c r="Q220" s="258"/>
    </row>
    <row r="221" spans="12:17" x14ac:dyDescent="0.2">
      <c r="L221" s="258"/>
      <c r="M221" s="260"/>
      <c r="N221" s="258"/>
      <c r="O221" s="258"/>
      <c r="P221" s="260"/>
      <c r="Q221" s="258"/>
    </row>
    <row r="222" spans="12:17" x14ac:dyDescent="0.2">
      <c r="L222" s="258"/>
      <c r="M222" s="260"/>
      <c r="N222" s="258"/>
      <c r="O222" s="258"/>
      <c r="P222" s="260"/>
      <c r="Q222" s="258"/>
    </row>
    <row r="223" spans="12:17" x14ac:dyDescent="0.2">
      <c r="L223" s="258"/>
      <c r="M223" s="260"/>
      <c r="N223" s="258"/>
      <c r="O223" s="258"/>
      <c r="P223" s="260"/>
      <c r="Q223" s="258"/>
    </row>
    <row r="224" spans="12:17" x14ac:dyDescent="0.2">
      <c r="L224" s="258"/>
      <c r="M224" s="260"/>
      <c r="N224" s="258"/>
      <c r="O224" s="258"/>
      <c r="P224" s="260"/>
      <c r="Q224" s="258"/>
    </row>
    <row r="225" spans="12:17" x14ac:dyDescent="0.2">
      <c r="L225" s="258"/>
      <c r="M225" s="260"/>
      <c r="N225" s="258"/>
      <c r="O225" s="258"/>
      <c r="P225" s="260"/>
      <c r="Q225" s="258"/>
    </row>
    <row r="226" spans="12:17" x14ac:dyDescent="0.2">
      <c r="L226" s="258"/>
      <c r="M226" s="260"/>
      <c r="N226" s="258"/>
      <c r="O226" s="258"/>
      <c r="P226" s="260"/>
      <c r="Q226" s="258"/>
    </row>
    <row r="227" spans="12:17" x14ac:dyDescent="0.2">
      <c r="L227" s="258"/>
      <c r="M227" s="260"/>
      <c r="N227" s="258"/>
      <c r="O227" s="258"/>
      <c r="P227" s="260"/>
      <c r="Q227" s="258"/>
    </row>
    <row r="228" spans="12:17" x14ac:dyDescent="0.2">
      <c r="L228" s="258"/>
      <c r="M228" s="260"/>
      <c r="N228" s="258"/>
      <c r="O228" s="258"/>
      <c r="P228" s="260"/>
      <c r="Q228" s="258"/>
    </row>
    <row r="229" spans="12:17" x14ac:dyDescent="0.2">
      <c r="L229" s="258"/>
      <c r="M229" s="260"/>
      <c r="N229" s="258"/>
      <c r="O229" s="258"/>
      <c r="P229" s="260"/>
      <c r="Q229" s="258"/>
    </row>
    <row r="230" spans="12:17" x14ac:dyDescent="0.2">
      <c r="L230" s="258"/>
      <c r="M230" s="260"/>
      <c r="N230" s="258"/>
      <c r="O230" s="258"/>
      <c r="P230" s="260"/>
      <c r="Q230" s="258"/>
    </row>
    <row r="231" spans="12:17" x14ac:dyDescent="0.2">
      <c r="L231" s="258"/>
      <c r="M231" s="260"/>
      <c r="N231" s="258"/>
      <c r="O231" s="258"/>
      <c r="P231" s="260"/>
      <c r="Q231" s="258"/>
    </row>
    <row r="232" spans="12:17" x14ac:dyDescent="0.2">
      <c r="L232" s="258"/>
      <c r="M232" s="260"/>
      <c r="N232" s="258"/>
      <c r="O232" s="258"/>
      <c r="P232" s="260"/>
      <c r="Q232" s="258"/>
    </row>
    <row r="233" spans="12:17" x14ac:dyDescent="0.2">
      <c r="L233" s="258"/>
      <c r="M233" s="260"/>
      <c r="N233" s="258"/>
      <c r="O233" s="258"/>
      <c r="P233" s="260"/>
      <c r="Q233" s="258"/>
    </row>
    <row r="234" spans="12:17" x14ac:dyDescent="0.2">
      <c r="L234" s="258"/>
      <c r="M234" s="260"/>
      <c r="N234" s="258"/>
      <c r="O234" s="258"/>
      <c r="P234" s="260"/>
      <c r="Q234" s="258"/>
    </row>
    <row r="235" spans="12:17" x14ac:dyDescent="0.2">
      <c r="L235" s="258"/>
      <c r="M235" s="260"/>
      <c r="N235" s="258"/>
      <c r="O235" s="258"/>
      <c r="P235" s="260"/>
      <c r="Q235" s="258"/>
    </row>
    <row r="236" spans="12:17" x14ac:dyDescent="0.2">
      <c r="L236" s="258"/>
      <c r="M236" s="260"/>
      <c r="N236" s="258"/>
      <c r="O236" s="258"/>
      <c r="P236" s="260"/>
      <c r="Q236" s="258"/>
    </row>
    <row r="237" spans="12:17" x14ac:dyDescent="0.2">
      <c r="L237" s="258"/>
      <c r="M237" s="260"/>
      <c r="N237" s="258"/>
      <c r="O237" s="258"/>
      <c r="P237" s="260"/>
      <c r="Q237" s="258"/>
    </row>
    <row r="238" spans="12:17" x14ac:dyDescent="0.2">
      <c r="L238" s="258"/>
      <c r="M238" s="260"/>
      <c r="N238" s="258"/>
      <c r="O238" s="258"/>
      <c r="P238" s="260"/>
      <c r="Q238" s="258"/>
    </row>
    <row r="239" spans="12:17" x14ac:dyDescent="0.2">
      <c r="L239" s="258"/>
      <c r="M239" s="260"/>
      <c r="N239" s="258"/>
      <c r="O239" s="258"/>
      <c r="P239" s="260"/>
      <c r="Q239" s="258"/>
    </row>
    <row r="240" spans="12:17" x14ac:dyDescent="0.2">
      <c r="L240" s="258"/>
      <c r="M240" s="260"/>
      <c r="N240" s="258"/>
      <c r="O240" s="258"/>
      <c r="P240" s="260"/>
      <c r="Q240" s="258"/>
    </row>
    <row r="241" spans="12:17" x14ac:dyDescent="0.2">
      <c r="L241" s="258"/>
      <c r="M241" s="260"/>
      <c r="N241" s="258"/>
      <c r="O241" s="258"/>
      <c r="P241" s="260"/>
      <c r="Q241" s="258"/>
    </row>
    <row r="242" spans="12:17" x14ac:dyDescent="0.2">
      <c r="L242" s="258"/>
      <c r="M242" s="260"/>
      <c r="N242" s="258"/>
      <c r="O242" s="258"/>
      <c r="P242" s="260"/>
      <c r="Q242" s="258"/>
    </row>
    <row r="243" spans="12:17" x14ac:dyDescent="0.2">
      <c r="L243" s="258"/>
      <c r="M243" s="260"/>
      <c r="N243" s="258"/>
      <c r="O243" s="258"/>
      <c r="P243" s="260"/>
      <c r="Q243" s="258"/>
    </row>
    <row r="244" spans="12:17" x14ac:dyDescent="0.2">
      <c r="L244" s="258"/>
      <c r="M244" s="260"/>
      <c r="N244" s="258"/>
      <c r="O244" s="258"/>
      <c r="P244" s="260"/>
      <c r="Q244" s="258"/>
    </row>
    <row r="245" spans="12:17" x14ac:dyDescent="0.2">
      <c r="L245" s="258"/>
      <c r="M245" s="260"/>
      <c r="N245" s="258"/>
      <c r="O245" s="258"/>
      <c r="P245" s="260"/>
      <c r="Q245" s="258"/>
    </row>
    <row r="246" spans="12:17" x14ac:dyDescent="0.2">
      <c r="L246" s="258"/>
      <c r="M246" s="260"/>
      <c r="N246" s="258"/>
      <c r="O246" s="258"/>
      <c r="P246" s="260"/>
      <c r="Q246" s="258"/>
    </row>
  </sheetData>
  <sheetProtection sheet="1" objects="1" scenarios="1" selectLockedCells="1"/>
  <mergeCells count="13">
    <mergeCell ref="A1:P1"/>
    <mergeCell ref="A3:P3"/>
    <mergeCell ref="A6:E6"/>
    <mergeCell ref="D11:E11"/>
    <mergeCell ref="G11:H11"/>
    <mergeCell ref="J11:K11"/>
    <mergeCell ref="M11:N11"/>
    <mergeCell ref="P11:Q11"/>
    <mergeCell ref="D49:E49"/>
    <mergeCell ref="G49:H49"/>
    <mergeCell ref="J49:K49"/>
    <mergeCell ref="M49:N49"/>
    <mergeCell ref="P49:Q4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257"/>
  <sheetViews>
    <sheetView workbookViewId="0">
      <selection activeCell="A14" sqref="A14"/>
    </sheetView>
  </sheetViews>
  <sheetFormatPr defaultRowHeight="12.75" x14ac:dyDescent="0.2"/>
  <cols>
    <col min="1" max="1" width="33.85546875" customWidth="1"/>
    <col min="2" max="2" width="15.140625" style="235" bestFit="1" customWidth="1"/>
    <col min="3" max="3" width="2.85546875" style="235" customWidth="1"/>
    <col min="4" max="4" width="10" style="238" bestFit="1" customWidth="1"/>
    <col min="5" max="5" width="8.7109375" style="238" bestFit="1" customWidth="1"/>
    <col min="6" max="6" width="15.7109375" customWidth="1"/>
    <col min="7" max="7" width="2.85546875" customWidth="1"/>
    <col min="8" max="8" width="10" style="238" bestFit="1" customWidth="1"/>
    <col min="9" max="9" width="8.7109375" style="238" bestFit="1" customWidth="1"/>
    <col min="10" max="10" width="15.7109375" customWidth="1"/>
    <col min="11" max="11" width="2.85546875" customWidth="1"/>
    <col min="12" max="12" width="10" style="238" bestFit="1" customWidth="1"/>
    <col min="13" max="13" width="8.7109375" style="238" bestFit="1" customWidth="1"/>
    <col min="14" max="14" width="15.7109375" customWidth="1"/>
    <col min="15" max="15" width="2.85546875" customWidth="1"/>
    <col min="16" max="16" width="10" style="238" bestFit="1" customWidth="1"/>
    <col min="17" max="17" width="8.7109375" style="238" bestFit="1" customWidth="1"/>
    <col min="18" max="18" width="15.7109375" customWidth="1"/>
    <col min="19" max="19" width="2.85546875" customWidth="1"/>
    <col min="20" max="20" width="10.42578125" style="238" customWidth="1"/>
    <col min="21" max="21" width="8.7109375" style="238" bestFit="1" customWidth="1"/>
    <col min="22" max="22" width="15.7109375" customWidth="1"/>
    <col min="23" max="23" width="10.28515625" bestFit="1" customWidth="1"/>
  </cols>
  <sheetData>
    <row r="1" spans="1:23" ht="57" customHeight="1" thickBot="1" x14ac:dyDescent="0.3">
      <c r="A1" s="424" t="s">
        <v>186</v>
      </c>
      <c r="B1" s="425"/>
      <c r="C1" s="425"/>
      <c r="D1" s="425"/>
      <c r="E1" s="425"/>
      <c r="F1" s="425"/>
      <c r="G1" s="425"/>
      <c r="H1" s="425"/>
      <c r="I1" s="425"/>
      <c r="J1" s="425"/>
      <c r="K1" s="425"/>
      <c r="L1" s="425"/>
      <c r="M1" s="425"/>
      <c r="N1" s="425"/>
      <c r="O1" s="425"/>
      <c r="P1" s="425"/>
      <c r="Q1" s="425"/>
      <c r="R1" s="425"/>
      <c r="S1" s="425"/>
      <c r="T1" s="426"/>
      <c r="U1" s="263"/>
      <c r="V1" s="253"/>
    </row>
    <row r="2" spans="1:23" s="234" customFormat="1" ht="15" thickBot="1" x14ac:dyDescent="0.25">
      <c r="A2" s="246"/>
      <c r="B2" s="246"/>
      <c r="C2" s="246"/>
      <c r="D2" s="246"/>
      <c r="E2" s="246"/>
      <c r="F2" s="246"/>
      <c r="G2" s="246"/>
      <c r="H2" s="246"/>
      <c r="I2" s="246"/>
      <c r="J2" s="246"/>
      <c r="K2" s="246"/>
      <c r="L2" s="246"/>
      <c r="M2" s="246"/>
      <c r="N2" s="246"/>
      <c r="O2" s="246"/>
      <c r="P2" s="246"/>
      <c r="Q2" s="246"/>
      <c r="R2" s="246"/>
      <c r="S2" s="246"/>
      <c r="T2" s="246"/>
      <c r="U2" s="264"/>
      <c r="V2" s="246"/>
      <c r="W2" s="246"/>
    </row>
    <row r="3" spans="1:23" s="234" customFormat="1" ht="122.25" customHeight="1" thickBot="1" x14ac:dyDescent="0.25">
      <c r="A3" s="427" t="s">
        <v>198</v>
      </c>
      <c r="B3" s="428"/>
      <c r="C3" s="428"/>
      <c r="D3" s="428"/>
      <c r="E3" s="428"/>
      <c r="F3" s="428"/>
      <c r="G3" s="428"/>
      <c r="H3" s="428"/>
      <c r="I3" s="428"/>
      <c r="J3" s="428"/>
      <c r="K3" s="428"/>
      <c r="L3" s="428"/>
      <c r="M3" s="428"/>
      <c r="N3" s="428"/>
      <c r="O3" s="428"/>
      <c r="P3" s="428"/>
      <c r="Q3" s="428"/>
      <c r="R3" s="428"/>
      <c r="S3" s="428"/>
      <c r="T3" s="429"/>
      <c r="U3" s="250"/>
      <c r="V3" s="246"/>
      <c r="W3" s="246"/>
    </row>
    <row r="4" spans="1:23" s="234" customFormat="1" ht="14.25" x14ac:dyDescent="0.2">
      <c r="A4" s="241"/>
      <c r="B4" s="241"/>
      <c r="C4" s="241"/>
      <c r="D4" s="241"/>
      <c r="E4" s="241"/>
      <c r="F4" s="241"/>
      <c r="G4" s="241"/>
      <c r="H4" s="241"/>
      <c r="I4" s="241"/>
      <c r="J4" s="241"/>
      <c r="K4" s="241"/>
      <c r="L4" s="241"/>
      <c r="M4" s="241"/>
      <c r="N4" s="241"/>
      <c r="O4" s="241"/>
      <c r="P4" s="241"/>
      <c r="Q4" s="241"/>
      <c r="R4" s="241"/>
      <c r="S4" s="241"/>
      <c r="T4" s="241"/>
      <c r="U4" s="241"/>
      <c r="V4" s="241"/>
      <c r="W4" s="241"/>
    </row>
    <row r="5" spans="1:23" s="234" customFormat="1" ht="15" thickBot="1" x14ac:dyDescent="0.25">
      <c r="A5" s="241"/>
      <c r="B5" s="241"/>
      <c r="C5" s="241"/>
      <c r="D5" s="241"/>
      <c r="E5" s="241"/>
      <c r="F5" s="241"/>
      <c r="G5" s="241"/>
      <c r="H5" s="241"/>
      <c r="I5" s="241"/>
      <c r="J5" s="241"/>
      <c r="K5" s="241"/>
      <c r="L5" s="241"/>
      <c r="M5" s="241"/>
      <c r="N5" s="241"/>
      <c r="O5" s="241"/>
      <c r="P5" s="241"/>
      <c r="Q5" s="241"/>
      <c r="R5" s="241"/>
      <c r="S5" s="241"/>
      <c r="T5" s="241"/>
      <c r="U5" s="241"/>
      <c r="V5" s="241"/>
      <c r="W5" s="241"/>
    </row>
    <row r="6" spans="1:23" s="234" customFormat="1" ht="36" customHeight="1" thickBot="1" x14ac:dyDescent="0.3">
      <c r="A6" s="430" t="s">
        <v>183</v>
      </c>
      <c r="B6" s="431"/>
      <c r="C6" s="431"/>
      <c r="D6" s="431"/>
      <c r="E6" s="431"/>
      <c r="F6" s="432"/>
      <c r="G6" s="266" t="s">
        <v>192</v>
      </c>
      <c r="H6" s="241"/>
      <c r="I6" s="241"/>
      <c r="J6" s="241"/>
      <c r="K6" s="250"/>
      <c r="L6" s="250"/>
      <c r="M6" s="250"/>
      <c r="N6" s="241"/>
      <c r="O6" s="250"/>
      <c r="P6" s="241"/>
      <c r="Q6" s="241"/>
      <c r="R6" s="241"/>
      <c r="S6" s="250"/>
      <c r="T6" s="241"/>
      <c r="U6" s="241"/>
      <c r="V6" s="241"/>
      <c r="W6" s="241"/>
    </row>
    <row r="7" spans="1:23" s="234" customFormat="1" ht="28.5" x14ac:dyDescent="0.2">
      <c r="F7" s="271" t="s">
        <v>181</v>
      </c>
      <c r="G7" s="272" t="str">
        <f>IF(G6="N","0","0.03")</f>
        <v>0.03</v>
      </c>
      <c r="H7" s="241"/>
      <c r="I7" s="241"/>
      <c r="J7" s="241"/>
      <c r="K7" s="251"/>
      <c r="L7" s="250"/>
      <c r="M7" s="250"/>
      <c r="N7" s="241"/>
      <c r="O7" s="251"/>
      <c r="P7" s="241"/>
      <c r="Q7" s="241"/>
      <c r="R7" s="241"/>
      <c r="S7" s="251"/>
      <c r="T7" s="241"/>
      <c r="U7" s="241"/>
      <c r="V7" s="241"/>
      <c r="W7" s="241"/>
    </row>
    <row r="8" spans="1:23" s="234" customFormat="1" ht="14.25" x14ac:dyDescent="0.2">
      <c r="A8" s="241"/>
      <c r="B8" s="241"/>
      <c r="C8" s="241"/>
      <c r="D8" s="241"/>
      <c r="E8" s="241"/>
      <c r="F8" s="241"/>
      <c r="G8" s="241"/>
      <c r="H8" s="241"/>
      <c r="I8" s="241"/>
      <c r="J8" s="241"/>
      <c r="K8" s="241"/>
      <c r="L8" s="241"/>
      <c r="M8" s="241"/>
      <c r="N8" s="241"/>
      <c r="O8" s="241"/>
      <c r="P8" s="241"/>
      <c r="Q8" s="241"/>
      <c r="R8" s="241"/>
      <c r="S8" s="241"/>
      <c r="T8" s="241"/>
      <c r="U8" s="241"/>
      <c r="V8" s="241"/>
      <c r="W8" s="241"/>
    </row>
    <row r="9" spans="1:23" s="234" customFormat="1" ht="15" x14ac:dyDescent="0.25">
      <c r="A9" s="252" t="s">
        <v>188</v>
      </c>
      <c r="B9" s="245"/>
      <c r="C9" s="245"/>
      <c r="D9" s="257"/>
      <c r="E9" s="257"/>
      <c r="F9" s="241"/>
      <c r="G9" s="241"/>
      <c r="H9" s="241"/>
      <c r="I9" s="241"/>
      <c r="J9" s="241"/>
      <c r="K9" s="241"/>
      <c r="L9" s="241"/>
      <c r="M9" s="241"/>
      <c r="N9" s="241"/>
      <c r="O9" s="241"/>
      <c r="P9" s="241"/>
      <c r="Q9" s="241"/>
      <c r="R9" s="241"/>
      <c r="S9" s="241"/>
      <c r="T9" s="241"/>
      <c r="U9" s="241"/>
      <c r="V9" s="241"/>
      <c r="W9" s="241"/>
    </row>
    <row r="10" spans="1:23" s="234" customFormat="1" ht="14.25" x14ac:dyDescent="0.2">
      <c r="B10" s="236"/>
      <c r="C10" s="236"/>
      <c r="D10" s="239"/>
      <c r="E10" s="239"/>
      <c r="H10" s="239"/>
      <c r="I10" s="239"/>
      <c r="L10" s="239"/>
      <c r="M10" s="239"/>
      <c r="P10" s="239"/>
      <c r="Q10" s="239"/>
      <c r="T10" s="239"/>
      <c r="U10" s="239"/>
    </row>
    <row r="11" spans="1:23" s="233" customFormat="1" x14ac:dyDescent="0.2">
      <c r="B11" s="237"/>
      <c r="C11" s="247"/>
      <c r="D11" s="422" t="s">
        <v>68</v>
      </c>
      <c r="E11" s="422"/>
      <c r="F11" s="422"/>
      <c r="G11" s="247"/>
      <c r="H11" s="422" t="s">
        <v>75</v>
      </c>
      <c r="I11" s="422"/>
      <c r="J11" s="422"/>
      <c r="K11" s="247"/>
      <c r="L11" s="422" t="s">
        <v>76</v>
      </c>
      <c r="M11" s="422"/>
      <c r="N11" s="422"/>
      <c r="O11" s="275"/>
      <c r="P11" s="423"/>
      <c r="Q11" s="423"/>
      <c r="R11" s="423"/>
      <c r="S11" s="275"/>
      <c r="T11" s="423"/>
      <c r="U11" s="423"/>
      <c r="V11" s="423"/>
    </row>
    <row r="12" spans="1:23" s="233" customFormat="1" ht="38.25" x14ac:dyDescent="0.2">
      <c r="A12" s="233" t="s">
        <v>178</v>
      </c>
      <c r="B12" s="237" t="s">
        <v>83</v>
      </c>
      <c r="C12" s="247"/>
      <c r="D12" s="261" t="s">
        <v>190</v>
      </c>
      <c r="E12" s="261" t="s">
        <v>191</v>
      </c>
      <c r="F12" s="233" t="s">
        <v>2</v>
      </c>
      <c r="G12" s="247"/>
      <c r="H12" s="261" t="s">
        <v>190</v>
      </c>
      <c r="I12" s="261" t="s">
        <v>191</v>
      </c>
      <c r="J12" s="233" t="s">
        <v>2</v>
      </c>
      <c r="K12" s="247"/>
      <c r="L12" s="261" t="s">
        <v>190</v>
      </c>
      <c r="M12" s="261" t="s">
        <v>191</v>
      </c>
      <c r="N12" s="233" t="s">
        <v>2</v>
      </c>
      <c r="O12" s="275"/>
      <c r="P12" s="280"/>
      <c r="Q12" s="280"/>
      <c r="R12" s="275"/>
      <c r="S12" s="275"/>
      <c r="T12" s="280"/>
      <c r="U12" s="280"/>
      <c r="V12" s="275"/>
    </row>
    <row r="13" spans="1:23" x14ac:dyDescent="0.2">
      <c r="A13" s="242" t="s">
        <v>180</v>
      </c>
      <c r="B13" s="243">
        <v>40000</v>
      </c>
      <c r="C13" s="248"/>
      <c r="D13" s="243">
        <v>2.25</v>
      </c>
      <c r="E13" s="243">
        <v>1.5</v>
      </c>
      <c r="F13" s="243">
        <f>ROUND((($B13/9)*(D13+E13)),0)</f>
        <v>16667</v>
      </c>
      <c r="G13" s="248"/>
      <c r="H13" s="243">
        <v>2.25</v>
      </c>
      <c r="I13" s="243">
        <v>1.5</v>
      </c>
      <c r="J13" s="243">
        <f>ROUND(((($B13/9)*(1+$G$7))*(H13+I13)),0)</f>
        <v>17167</v>
      </c>
      <c r="K13" s="248"/>
      <c r="L13" s="243">
        <v>2.25</v>
      </c>
      <c r="M13" s="243">
        <v>1.5</v>
      </c>
      <c r="N13" s="243">
        <f>ROUND((((($B13/9)*(1+$G$7))*(1+$G$7))*(L13+M13)),0)</f>
        <v>17682</v>
      </c>
      <c r="O13" s="258"/>
      <c r="P13" s="278"/>
      <c r="Q13" s="278"/>
      <c r="R13" s="278"/>
      <c r="S13" s="258"/>
      <c r="T13" s="278"/>
      <c r="U13" s="278"/>
      <c r="V13" s="278"/>
    </row>
    <row r="14" spans="1:23" x14ac:dyDescent="0.2">
      <c r="A14" s="213"/>
      <c r="B14" s="265"/>
      <c r="C14" s="249"/>
      <c r="D14" s="265"/>
      <c r="E14" s="265"/>
      <c r="F14" s="255">
        <f>ROUND((($B14/9)*(D14+E14)),0)</f>
        <v>0</v>
      </c>
      <c r="G14" s="249"/>
      <c r="H14" s="265"/>
      <c r="I14" s="265"/>
      <c r="J14" s="255">
        <f>ROUND(((($B14/9)*(1+$G$7))*(H14+I14)),0)</f>
        <v>0</v>
      </c>
      <c r="K14" s="249"/>
      <c r="L14" s="265"/>
      <c r="M14" s="265"/>
      <c r="N14" s="255">
        <f>ROUND((((($B14/9)*(1+$G$7))*(1+$G$7))*(L14+M14)),0)</f>
        <v>0</v>
      </c>
      <c r="O14" s="258"/>
      <c r="P14" s="281"/>
      <c r="Q14" s="281"/>
      <c r="R14" s="278"/>
      <c r="S14" s="258"/>
      <c r="T14" s="281"/>
      <c r="U14" s="281"/>
      <c r="V14" s="278"/>
    </row>
    <row r="15" spans="1:23" x14ac:dyDescent="0.2">
      <c r="A15" s="213"/>
      <c r="B15" s="265"/>
      <c r="C15" s="249"/>
      <c r="D15" s="265"/>
      <c r="E15" s="265"/>
      <c r="F15" s="255">
        <f t="shared" ref="F15:F38" si="0">ROUND((($B15/9)*(D15+E15)),0)</f>
        <v>0</v>
      </c>
      <c r="G15" s="249"/>
      <c r="H15" s="265"/>
      <c r="I15" s="265"/>
      <c r="J15" s="255">
        <f t="shared" ref="J15:J38" si="1">ROUND(((($B15/9)*(1+$G$7))*(H15+I15)),0)</f>
        <v>0</v>
      </c>
      <c r="K15" s="249"/>
      <c r="L15" s="265"/>
      <c r="M15" s="265"/>
      <c r="N15" s="255">
        <f t="shared" ref="N15:N38" si="2">ROUND((((($B15/9)*(1+$G$7))*(1+$G$7))*(L15+M15)),0)</f>
        <v>0</v>
      </c>
      <c r="O15" s="258"/>
      <c r="P15" s="281"/>
      <c r="Q15" s="281"/>
      <c r="R15" s="278"/>
      <c r="S15" s="258"/>
      <c r="T15" s="281"/>
      <c r="U15" s="281"/>
      <c r="V15" s="278"/>
    </row>
    <row r="16" spans="1:23" x14ac:dyDescent="0.2">
      <c r="A16" s="213"/>
      <c r="B16" s="265"/>
      <c r="C16" s="249"/>
      <c r="D16" s="265"/>
      <c r="E16" s="265"/>
      <c r="F16" s="255">
        <f t="shared" si="0"/>
        <v>0</v>
      </c>
      <c r="G16" s="249"/>
      <c r="H16" s="265"/>
      <c r="I16" s="265"/>
      <c r="J16" s="255">
        <f t="shared" si="1"/>
        <v>0</v>
      </c>
      <c r="K16" s="249"/>
      <c r="L16" s="265"/>
      <c r="M16" s="265"/>
      <c r="N16" s="255">
        <f t="shared" si="2"/>
        <v>0</v>
      </c>
      <c r="O16" s="258"/>
      <c r="P16" s="281"/>
      <c r="Q16" s="281"/>
      <c r="R16" s="278"/>
      <c r="S16" s="258"/>
      <c r="T16" s="281"/>
      <c r="U16" s="281"/>
      <c r="V16" s="278"/>
    </row>
    <row r="17" spans="1:22" x14ac:dyDescent="0.2">
      <c r="A17" s="95"/>
      <c r="B17" s="265"/>
      <c r="C17" s="249"/>
      <c r="D17" s="265"/>
      <c r="E17" s="265"/>
      <c r="F17" s="255">
        <f t="shared" si="0"/>
        <v>0</v>
      </c>
      <c r="G17" s="249"/>
      <c r="H17" s="265"/>
      <c r="I17" s="265"/>
      <c r="J17" s="255">
        <f t="shared" si="1"/>
        <v>0</v>
      </c>
      <c r="K17" s="249"/>
      <c r="L17" s="265"/>
      <c r="M17" s="265"/>
      <c r="N17" s="255">
        <f t="shared" si="2"/>
        <v>0</v>
      </c>
      <c r="O17" s="258"/>
      <c r="P17" s="281"/>
      <c r="Q17" s="281"/>
      <c r="R17" s="278"/>
      <c r="S17" s="258"/>
      <c r="T17" s="281"/>
      <c r="U17" s="281"/>
      <c r="V17" s="278"/>
    </row>
    <row r="18" spans="1:22" x14ac:dyDescent="0.2">
      <c r="A18" s="213"/>
      <c r="B18" s="265"/>
      <c r="C18" s="249"/>
      <c r="D18" s="265"/>
      <c r="E18" s="265"/>
      <c r="F18" s="255">
        <f t="shared" si="0"/>
        <v>0</v>
      </c>
      <c r="G18" s="249"/>
      <c r="H18" s="265"/>
      <c r="I18" s="265"/>
      <c r="J18" s="255">
        <f t="shared" si="1"/>
        <v>0</v>
      </c>
      <c r="K18" s="249"/>
      <c r="L18" s="265"/>
      <c r="M18" s="265"/>
      <c r="N18" s="255">
        <f t="shared" si="2"/>
        <v>0</v>
      </c>
      <c r="O18" s="258"/>
      <c r="P18" s="281"/>
      <c r="Q18" s="281"/>
      <c r="R18" s="278"/>
      <c r="S18" s="258"/>
      <c r="T18" s="281"/>
      <c r="U18" s="281"/>
      <c r="V18" s="278"/>
    </row>
    <row r="19" spans="1:22" x14ac:dyDescent="0.2">
      <c r="A19" s="213"/>
      <c r="B19" s="265"/>
      <c r="C19" s="249"/>
      <c r="D19" s="265"/>
      <c r="E19" s="265"/>
      <c r="F19" s="255">
        <f t="shared" si="0"/>
        <v>0</v>
      </c>
      <c r="G19" s="249"/>
      <c r="H19" s="265"/>
      <c r="I19" s="265"/>
      <c r="J19" s="255">
        <f t="shared" si="1"/>
        <v>0</v>
      </c>
      <c r="K19" s="249"/>
      <c r="L19" s="265"/>
      <c r="M19" s="265"/>
      <c r="N19" s="255">
        <f t="shared" si="2"/>
        <v>0</v>
      </c>
      <c r="O19" s="258"/>
      <c r="P19" s="281"/>
      <c r="Q19" s="281"/>
      <c r="R19" s="278"/>
      <c r="S19" s="258"/>
      <c r="T19" s="281"/>
      <c r="U19" s="281"/>
      <c r="V19" s="278"/>
    </row>
    <row r="20" spans="1:22" x14ac:dyDescent="0.2">
      <c r="A20" s="213"/>
      <c r="B20" s="265"/>
      <c r="C20" s="249"/>
      <c r="D20" s="265"/>
      <c r="E20" s="265"/>
      <c r="F20" s="255">
        <f t="shared" si="0"/>
        <v>0</v>
      </c>
      <c r="G20" s="249"/>
      <c r="H20" s="265"/>
      <c r="I20" s="265"/>
      <c r="J20" s="255">
        <f t="shared" si="1"/>
        <v>0</v>
      </c>
      <c r="K20" s="249"/>
      <c r="L20" s="265"/>
      <c r="M20" s="265"/>
      <c r="N20" s="255">
        <f t="shared" si="2"/>
        <v>0</v>
      </c>
      <c r="O20" s="258"/>
      <c r="P20" s="281"/>
      <c r="Q20" s="281"/>
      <c r="R20" s="278"/>
      <c r="S20" s="258"/>
      <c r="T20" s="281"/>
      <c r="U20" s="281"/>
      <c r="V20" s="278"/>
    </row>
    <row r="21" spans="1:22" x14ac:dyDescent="0.2">
      <c r="A21" s="213"/>
      <c r="B21" s="265"/>
      <c r="C21" s="249"/>
      <c r="D21" s="265"/>
      <c r="E21" s="265"/>
      <c r="F21" s="255">
        <f t="shared" si="0"/>
        <v>0</v>
      </c>
      <c r="G21" s="249"/>
      <c r="H21" s="265"/>
      <c r="I21" s="265"/>
      <c r="J21" s="255">
        <f t="shared" si="1"/>
        <v>0</v>
      </c>
      <c r="K21" s="249"/>
      <c r="L21" s="265"/>
      <c r="M21" s="265"/>
      <c r="N21" s="255">
        <f t="shared" si="2"/>
        <v>0</v>
      </c>
      <c r="O21" s="258"/>
      <c r="P21" s="281"/>
      <c r="Q21" s="281"/>
      <c r="R21" s="278"/>
      <c r="S21" s="258"/>
      <c r="T21" s="281"/>
      <c r="U21" s="281"/>
      <c r="V21" s="278"/>
    </row>
    <row r="22" spans="1:22" x14ac:dyDescent="0.2">
      <c r="A22" s="213"/>
      <c r="B22" s="265"/>
      <c r="C22" s="249"/>
      <c r="D22" s="265"/>
      <c r="E22" s="265"/>
      <c r="F22" s="255">
        <f t="shared" si="0"/>
        <v>0</v>
      </c>
      <c r="G22" s="249"/>
      <c r="H22" s="265"/>
      <c r="I22" s="265"/>
      <c r="J22" s="255">
        <f t="shared" si="1"/>
        <v>0</v>
      </c>
      <c r="K22" s="249"/>
      <c r="L22" s="265"/>
      <c r="M22" s="265"/>
      <c r="N22" s="255">
        <f t="shared" si="2"/>
        <v>0</v>
      </c>
      <c r="O22" s="258"/>
      <c r="P22" s="281"/>
      <c r="Q22" s="281"/>
      <c r="R22" s="278"/>
      <c r="S22" s="258"/>
      <c r="T22" s="281"/>
      <c r="U22" s="281"/>
      <c r="V22" s="278"/>
    </row>
    <row r="23" spans="1:22" x14ac:dyDescent="0.2">
      <c r="A23" s="213"/>
      <c r="B23" s="265"/>
      <c r="C23" s="249"/>
      <c r="D23" s="265"/>
      <c r="E23" s="265"/>
      <c r="F23" s="255">
        <f t="shared" si="0"/>
        <v>0</v>
      </c>
      <c r="G23" s="249"/>
      <c r="H23" s="265"/>
      <c r="I23" s="265"/>
      <c r="J23" s="255">
        <f t="shared" si="1"/>
        <v>0</v>
      </c>
      <c r="K23" s="249"/>
      <c r="L23" s="265"/>
      <c r="M23" s="265"/>
      <c r="N23" s="255">
        <f t="shared" si="2"/>
        <v>0</v>
      </c>
      <c r="O23" s="258"/>
      <c r="P23" s="281"/>
      <c r="Q23" s="281"/>
      <c r="R23" s="278"/>
      <c r="S23" s="258"/>
      <c r="T23" s="281"/>
      <c r="U23" s="281"/>
      <c r="V23" s="278"/>
    </row>
    <row r="24" spans="1:22" x14ac:dyDescent="0.2">
      <c r="A24" s="213"/>
      <c r="B24" s="265"/>
      <c r="C24" s="249"/>
      <c r="D24" s="265"/>
      <c r="E24" s="265"/>
      <c r="F24" s="255">
        <f t="shared" si="0"/>
        <v>0</v>
      </c>
      <c r="G24" s="249"/>
      <c r="H24" s="265"/>
      <c r="I24" s="265"/>
      <c r="J24" s="255">
        <f t="shared" si="1"/>
        <v>0</v>
      </c>
      <c r="K24" s="249"/>
      <c r="L24" s="265"/>
      <c r="M24" s="265"/>
      <c r="N24" s="255">
        <f t="shared" si="2"/>
        <v>0</v>
      </c>
      <c r="O24" s="258"/>
      <c r="P24" s="281"/>
      <c r="Q24" s="281"/>
      <c r="R24" s="278"/>
      <c r="S24" s="258"/>
      <c r="T24" s="281"/>
      <c r="U24" s="281"/>
      <c r="V24" s="278"/>
    </row>
    <row r="25" spans="1:22" x14ac:dyDescent="0.2">
      <c r="A25" s="213"/>
      <c r="B25" s="265"/>
      <c r="C25" s="249"/>
      <c r="D25" s="265"/>
      <c r="E25" s="265"/>
      <c r="F25" s="255">
        <f t="shared" si="0"/>
        <v>0</v>
      </c>
      <c r="G25" s="249"/>
      <c r="H25" s="265"/>
      <c r="I25" s="265"/>
      <c r="J25" s="255">
        <f t="shared" si="1"/>
        <v>0</v>
      </c>
      <c r="K25" s="249"/>
      <c r="L25" s="265"/>
      <c r="M25" s="265"/>
      <c r="N25" s="255">
        <f t="shared" si="2"/>
        <v>0</v>
      </c>
      <c r="O25" s="258"/>
      <c r="P25" s="281"/>
      <c r="Q25" s="281"/>
      <c r="R25" s="278"/>
      <c r="S25" s="258"/>
      <c r="T25" s="281"/>
      <c r="U25" s="281"/>
      <c r="V25" s="278"/>
    </row>
    <row r="26" spans="1:22" x14ac:dyDescent="0.2">
      <c r="A26" s="213"/>
      <c r="B26" s="265"/>
      <c r="C26" s="249"/>
      <c r="D26" s="265"/>
      <c r="E26" s="265"/>
      <c r="F26" s="255">
        <f t="shared" si="0"/>
        <v>0</v>
      </c>
      <c r="G26" s="249"/>
      <c r="H26" s="265"/>
      <c r="I26" s="265"/>
      <c r="J26" s="255">
        <f t="shared" si="1"/>
        <v>0</v>
      </c>
      <c r="K26" s="249"/>
      <c r="L26" s="265"/>
      <c r="M26" s="265"/>
      <c r="N26" s="255">
        <f t="shared" si="2"/>
        <v>0</v>
      </c>
      <c r="O26" s="258"/>
      <c r="P26" s="281"/>
      <c r="Q26" s="281"/>
      <c r="R26" s="278"/>
      <c r="S26" s="258"/>
      <c r="T26" s="281"/>
      <c r="U26" s="281"/>
      <c r="V26" s="278"/>
    </row>
    <row r="27" spans="1:22" x14ac:dyDescent="0.2">
      <c r="A27" s="213"/>
      <c r="B27" s="265"/>
      <c r="C27" s="249"/>
      <c r="D27" s="265"/>
      <c r="E27" s="265"/>
      <c r="F27" s="255">
        <f t="shared" si="0"/>
        <v>0</v>
      </c>
      <c r="G27" s="249"/>
      <c r="H27" s="265"/>
      <c r="I27" s="265"/>
      <c r="J27" s="255">
        <f t="shared" si="1"/>
        <v>0</v>
      </c>
      <c r="K27" s="249"/>
      <c r="L27" s="265"/>
      <c r="M27" s="265"/>
      <c r="N27" s="255">
        <f t="shared" si="2"/>
        <v>0</v>
      </c>
      <c r="O27" s="258"/>
      <c r="P27" s="281"/>
      <c r="Q27" s="281"/>
      <c r="R27" s="278"/>
      <c r="S27" s="258"/>
      <c r="T27" s="281"/>
      <c r="U27" s="281"/>
      <c r="V27" s="278"/>
    </row>
    <row r="28" spans="1:22" x14ac:dyDescent="0.2">
      <c r="A28" s="213"/>
      <c r="B28" s="265"/>
      <c r="C28" s="249"/>
      <c r="D28" s="265"/>
      <c r="E28" s="265"/>
      <c r="F28" s="255">
        <f t="shared" si="0"/>
        <v>0</v>
      </c>
      <c r="G28" s="249"/>
      <c r="H28" s="265"/>
      <c r="I28" s="265"/>
      <c r="J28" s="255">
        <f t="shared" si="1"/>
        <v>0</v>
      </c>
      <c r="K28" s="249"/>
      <c r="L28" s="265"/>
      <c r="M28" s="265"/>
      <c r="N28" s="255">
        <f t="shared" si="2"/>
        <v>0</v>
      </c>
      <c r="O28" s="258"/>
      <c r="P28" s="281"/>
      <c r="Q28" s="281"/>
      <c r="R28" s="278"/>
      <c r="S28" s="258"/>
      <c r="T28" s="281"/>
      <c r="U28" s="281"/>
      <c r="V28" s="278"/>
    </row>
    <row r="29" spans="1:22" x14ac:dyDescent="0.2">
      <c r="A29" s="213"/>
      <c r="B29" s="265"/>
      <c r="C29" s="249"/>
      <c r="D29" s="265"/>
      <c r="E29" s="265"/>
      <c r="F29" s="255">
        <f t="shared" si="0"/>
        <v>0</v>
      </c>
      <c r="G29" s="249"/>
      <c r="H29" s="265"/>
      <c r="I29" s="265"/>
      <c r="J29" s="255">
        <f t="shared" si="1"/>
        <v>0</v>
      </c>
      <c r="K29" s="249"/>
      <c r="L29" s="265"/>
      <c r="M29" s="265"/>
      <c r="N29" s="255">
        <f t="shared" si="2"/>
        <v>0</v>
      </c>
      <c r="O29" s="258"/>
      <c r="P29" s="281"/>
      <c r="Q29" s="281"/>
      <c r="R29" s="278"/>
      <c r="S29" s="258"/>
      <c r="T29" s="281"/>
      <c r="U29" s="281"/>
      <c r="V29" s="278"/>
    </row>
    <row r="30" spans="1:22" x14ac:dyDescent="0.2">
      <c r="A30" s="213"/>
      <c r="B30" s="265"/>
      <c r="C30" s="249"/>
      <c r="D30" s="265"/>
      <c r="E30" s="265"/>
      <c r="F30" s="255">
        <f t="shared" si="0"/>
        <v>0</v>
      </c>
      <c r="G30" s="249"/>
      <c r="H30" s="265"/>
      <c r="I30" s="265"/>
      <c r="J30" s="255">
        <f t="shared" si="1"/>
        <v>0</v>
      </c>
      <c r="K30" s="249"/>
      <c r="L30" s="265"/>
      <c r="M30" s="265"/>
      <c r="N30" s="255">
        <f t="shared" si="2"/>
        <v>0</v>
      </c>
      <c r="O30" s="258"/>
      <c r="P30" s="281"/>
      <c r="Q30" s="281"/>
      <c r="R30" s="278"/>
      <c r="S30" s="258"/>
      <c r="T30" s="281"/>
      <c r="U30" s="281"/>
      <c r="V30" s="278"/>
    </row>
    <row r="31" spans="1:22" x14ac:dyDescent="0.2">
      <c r="A31" s="213"/>
      <c r="B31" s="265"/>
      <c r="C31" s="249"/>
      <c r="D31" s="265"/>
      <c r="E31" s="265"/>
      <c r="F31" s="255">
        <f t="shared" si="0"/>
        <v>0</v>
      </c>
      <c r="G31" s="249"/>
      <c r="H31" s="265"/>
      <c r="I31" s="265"/>
      <c r="J31" s="255">
        <f t="shared" si="1"/>
        <v>0</v>
      </c>
      <c r="K31" s="249"/>
      <c r="L31" s="265"/>
      <c r="M31" s="265"/>
      <c r="N31" s="255">
        <f t="shared" si="2"/>
        <v>0</v>
      </c>
      <c r="O31" s="258"/>
      <c r="P31" s="281"/>
      <c r="Q31" s="281"/>
      <c r="R31" s="278"/>
      <c r="S31" s="258"/>
      <c r="T31" s="281"/>
      <c r="U31" s="281"/>
      <c r="V31" s="278"/>
    </row>
    <row r="32" spans="1:22" x14ac:dyDescent="0.2">
      <c r="A32" s="213"/>
      <c r="B32" s="265"/>
      <c r="C32" s="249"/>
      <c r="D32" s="265"/>
      <c r="E32" s="265"/>
      <c r="F32" s="255">
        <f t="shared" si="0"/>
        <v>0</v>
      </c>
      <c r="G32" s="249"/>
      <c r="H32" s="265"/>
      <c r="I32" s="265"/>
      <c r="J32" s="255">
        <f t="shared" si="1"/>
        <v>0</v>
      </c>
      <c r="K32" s="249"/>
      <c r="L32" s="265"/>
      <c r="M32" s="265"/>
      <c r="N32" s="255">
        <f t="shared" si="2"/>
        <v>0</v>
      </c>
      <c r="O32" s="258"/>
      <c r="P32" s="281"/>
      <c r="Q32" s="281"/>
      <c r="R32" s="278"/>
      <c r="S32" s="258"/>
      <c r="T32" s="281"/>
      <c r="U32" s="281"/>
      <c r="V32" s="278"/>
    </row>
    <row r="33" spans="1:23" x14ac:dyDescent="0.2">
      <c r="A33" s="213"/>
      <c r="B33" s="265"/>
      <c r="C33" s="249"/>
      <c r="D33" s="265"/>
      <c r="E33" s="265"/>
      <c r="F33" s="255">
        <f t="shared" si="0"/>
        <v>0</v>
      </c>
      <c r="G33" s="249"/>
      <c r="H33" s="265"/>
      <c r="I33" s="265"/>
      <c r="J33" s="255">
        <f t="shared" si="1"/>
        <v>0</v>
      </c>
      <c r="K33" s="249"/>
      <c r="L33" s="265"/>
      <c r="M33" s="265"/>
      <c r="N33" s="255">
        <f t="shared" si="2"/>
        <v>0</v>
      </c>
      <c r="O33" s="258"/>
      <c r="P33" s="281"/>
      <c r="Q33" s="281"/>
      <c r="R33" s="278"/>
      <c r="S33" s="258"/>
      <c r="T33" s="281"/>
      <c r="U33" s="281"/>
      <c r="V33" s="278"/>
    </row>
    <row r="34" spans="1:23" x14ac:dyDescent="0.2">
      <c r="A34" s="213"/>
      <c r="B34" s="265"/>
      <c r="C34" s="249"/>
      <c r="D34" s="265"/>
      <c r="E34" s="265"/>
      <c r="F34" s="255">
        <f t="shared" si="0"/>
        <v>0</v>
      </c>
      <c r="G34" s="249"/>
      <c r="H34" s="265"/>
      <c r="I34" s="265"/>
      <c r="J34" s="255">
        <f t="shared" si="1"/>
        <v>0</v>
      </c>
      <c r="K34" s="249"/>
      <c r="L34" s="265"/>
      <c r="M34" s="265"/>
      <c r="N34" s="255">
        <f t="shared" si="2"/>
        <v>0</v>
      </c>
      <c r="O34" s="258"/>
      <c r="P34" s="281"/>
      <c r="Q34" s="281"/>
      <c r="R34" s="278"/>
      <c r="S34" s="258"/>
      <c r="T34" s="281"/>
      <c r="U34" s="281"/>
      <c r="V34" s="278"/>
    </row>
    <row r="35" spans="1:23" x14ac:dyDescent="0.2">
      <c r="A35" s="213"/>
      <c r="B35" s="265"/>
      <c r="C35" s="249"/>
      <c r="D35" s="265"/>
      <c r="E35" s="265"/>
      <c r="F35" s="255">
        <f t="shared" si="0"/>
        <v>0</v>
      </c>
      <c r="G35" s="249"/>
      <c r="H35" s="265"/>
      <c r="I35" s="265"/>
      <c r="J35" s="255">
        <f t="shared" si="1"/>
        <v>0</v>
      </c>
      <c r="K35" s="249"/>
      <c r="L35" s="265"/>
      <c r="M35" s="265"/>
      <c r="N35" s="255">
        <f t="shared" si="2"/>
        <v>0</v>
      </c>
      <c r="O35" s="258"/>
      <c r="P35" s="281"/>
      <c r="Q35" s="281"/>
      <c r="R35" s="278"/>
      <c r="S35" s="258"/>
      <c r="T35" s="281"/>
      <c r="U35" s="281"/>
      <c r="V35" s="278"/>
    </row>
    <row r="36" spans="1:23" x14ac:dyDescent="0.2">
      <c r="A36" s="213"/>
      <c r="B36" s="265"/>
      <c r="C36" s="249"/>
      <c r="D36" s="265"/>
      <c r="E36" s="265"/>
      <c r="F36" s="255">
        <f t="shared" si="0"/>
        <v>0</v>
      </c>
      <c r="G36" s="249"/>
      <c r="H36" s="265"/>
      <c r="I36" s="265"/>
      <c r="J36" s="255">
        <f t="shared" si="1"/>
        <v>0</v>
      </c>
      <c r="K36" s="249"/>
      <c r="L36" s="265"/>
      <c r="M36" s="265"/>
      <c r="N36" s="255">
        <f t="shared" si="2"/>
        <v>0</v>
      </c>
      <c r="O36" s="258"/>
      <c r="P36" s="281"/>
      <c r="Q36" s="281"/>
      <c r="R36" s="278"/>
      <c r="S36" s="258"/>
      <c r="T36" s="281"/>
      <c r="U36" s="281"/>
      <c r="V36" s="278"/>
    </row>
    <row r="37" spans="1:23" x14ac:dyDescent="0.2">
      <c r="A37" s="213"/>
      <c r="B37" s="265"/>
      <c r="C37" s="249"/>
      <c r="D37" s="265"/>
      <c r="E37" s="265"/>
      <c r="F37" s="255">
        <f t="shared" si="0"/>
        <v>0</v>
      </c>
      <c r="G37" s="249"/>
      <c r="H37" s="265"/>
      <c r="I37" s="265"/>
      <c r="J37" s="255">
        <f t="shared" si="1"/>
        <v>0</v>
      </c>
      <c r="K37" s="249"/>
      <c r="L37" s="265"/>
      <c r="M37" s="265"/>
      <c r="N37" s="255">
        <f t="shared" si="2"/>
        <v>0</v>
      </c>
      <c r="O37" s="258"/>
      <c r="P37" s="281"/>
      <c r="Q37" s="281"/>
      <c r="R37" s="278"/>
      <c r="S37" s="258"/>
      <c r="T37" s="281"/>
      <c r="U37" s="281"/>
      <c r="V37" s="278"/>
    </row>
    <row r="38" spans="1:23" x14ac:dyDescent="0.2">
      <c r="A38" s="213"/>
      <c r="B38" s="265"/>
      <c r="C38" s="249"/>
      <c r="D38" s="265"/>
      <c r="E38" s="265"/>
      <c r="F38" s="255">
        <f t="shared" si="0"/>
        <v>0</v>
      </c>
      <c r="G38" s="249"/>
      <c r="H38" s="265"/>
      <c r="I38" s="265"/>
      <c r="J38" s="255">
        <f t="shared" si="1"/>
        <v>0</v>
      </c>
      <c r="K38" s="249"/>
      <c r="L38" s="265"/>
      <c r="M38" s="265"/>
      <c r="N38" s="255">
        <f t="shared" si="2"/>
        <v>0</v>
      </c>
      <c r="O38" s="258"/>
      <c r="P38" s="281"/>
      <c r="Q38" s="281"/>
      <c r="R38" s="278"/>
      <c r="S38" s="258"/>
      <c r="T38" s="281"/>
      <c r="U38" s="281"/>
      <c r="V38" s="278"/>
    </row>
    <row r="39" spans="1:23" x14ac:dyDescent="0.2">
      <c r="C39" s="249"/>
      <c r="D39" s="235"/>
      <c r="G39" s="249"/>
      <c r="K39" s="249"/>
      <c r="O39" s="258"/>
      <c r="P39" s="260"/>
      <c r="Q39" s="260"/>
      <c r="R39" s="258"/>
      <c r="S39" s="258"/>
      <c r="T39" s="260"/>
      <c r="U39" s="260"/>
      <c r="V39" s="258"/>
    </row>
    <row r="40" spans="1:23" x14ac:dyDescent="0.2">
      <c r="A40" s="254" t="s">
        <v>170</v>
      </c>
      <c r="C40" s="249"/>
      <c r="F40" s="256">
        <f>SUM(F14:F39)</f>
        <v>0</v>
      </c>
      <c r="G40" s="249"/>
      <c r="J40" s="256">
        <f>SUM(J14:J39)</f>
        <v>0</v>
      </c>
      <c r="K40" s="249"/>
      <c r="N40" s="256">
        <f>SUM(N14:N39)</f>
        <v>0</v>
      </c>
      <c r="O40" s="258"/>
      <c r="P40" s="260"/>
      <c r="Q40" s="260"/>
      <c r="R40" s="259"/>
      <c r="S40" s="258"/>
      <c r="T40" s="260"/>
      <c r="U40" s="260"/>
      <c r="V40" s="259"/>
    </row>
    <row r="41" spans="1:23" s="258" customFormat="1" x14ac:dyDescent="0.2">
      <c r="B41" s="259"/>
      <c r="D41" s="260"/>
      <c r="E41" s="260"/>
      <c r="H41" s="260"/>
      <c r="I41" s="260"/>
      <c r="L41" s="260"/>
      <c r="M41" s="260"/>
      <c r="P41" s="260"/>
      <c r="Q41" s="260"/>
      <c r="T41" s="260"/>
      <c r="U41" s="260"/>
    </row>
    <row r="42" spans="1:23" s="258" customFormat="1" x14ac:dyDescent="0.2">
      <c r="B42" s="259"/>
      <c r="D42" s="260"/>
      <c r="E42" s="260"/>
      <c r="H42" s="260"/>
      <c r="I42" s="260"/>
      <c r="L42" s="260"/>
      <c r="M42" s="260"/>
      <c r="P42" s="260"/>
      <c r="Q42" s="260"/>
      <c r="T42" s="260"/>
      <c r="U42" s="260"/>
    </row>
    <row r="43" spans="1:23" s="258" customFormat="1" x14ac:dyDescent="0.2">
      <c r="B43" s="259"/>
      <c r="D43" s="260"/>
      <c r="E43" s="260"/>
      <c r="H43" s="260"/>
      <c r="I43" s="260"/>
      <c r="L43" s="260"/>
      <c r="M43" s="260"/>
      <c r="P43" s="260"/>
      <c r="Q43" s="260"/>
      <c r="T43" s="260"/>
      <c r="U43" s="260"/>
    </row>
    <row r="44" spans="1:23" s="258" customFormat="1" x14ac:dyDescent="0.2">
      <c r="B44" s="259"/>
      <c r="D44" s="260"/>
      <c r="E44" s="260"/>
      <c r="H44" s="260"/>
      <c r="I44" s="260"/>
      <c r="L44" s="260"/>
      <c r="M44" s="260"/>
      <c r="P44" s="260"/>
      <c r="Q44" s="260"/>
      <c r="T44" s="260"/>
      <c r="U44" s="260"/>
    </row>
    <row r="45" spans="1:23" s="234" customFormat="1" ht="15" x14ac:dyDescent="0.25">
      <c r="A45" s="252" t="s">
        <v>189</v>
      </c>
      <c r="B45" s="245"/>
      <c r="C45" s="245"/>
      <c r="D45" s="257"/>
      <c r="E45" s="257"/>
      <c r="F45" s="241"/>
      <c r="G45" s="241"/>
      <c r="H45" s="241"/>
      <c r="I45" s="241"/>
      <c r="J45" s="241"/>
      <c r="K45" s="241"/>
      <c r="L45" s="241"/>
      <c r="M45" s="241"/>
      <c r="N45" s="241"/>
      <c r="O45" s="257"/>
      <c r="P45" s="257"/>
      <c r="Q45" s="257"/>
      <c r="R45" s="257"/>
      <c r="S45" s="257"/>
      <c r="T45" s="257"/>
      <c r="U45" s="257"/>
      <c r="V45" s="257"/>
      <c r="W45" s="241"/>
    </row>
    <row r="46" spans="1:23" s="234" customFormat="1" ht="14.25" x14ac:dyDescent="0.2">
      <c r="B46" s="236"/>
      <c r="C46" s="236"/>
      <c r="D46" s="239"/>
      <c r="E46" s="239"/>
      <c r="H46" s="239"/>
      <c r="I46" s="239"/>
      <c r="L46" s="239"/>
      <c r="M46" s="239"/>
      <c r="O46" s="273"/>
      <c r="P46" s="274"/>
      <c r="Q46" s="274"/>
      <c r="R46" s="273"/>
      <c r="S46" s="273"/>
      <c r="T46" s="274"/>
      <c r="U46" s="274"/>
      <c r="V46" s="273"/>
    </row>
    <row r="47" spans="1:23" s="233" customFormat="1" x14ac:dyDescent="0.2">
      <c r="B47" s="237"/>
      <c r="C47" s="247"/>
      <c r="D47" s="422" t="s">
        <v>68</v>
      </c>
      <c r="E47" s="422"/>
      <c r="F47" s="422"/>
      <c r="G47" s="247"/>
      <c r="H47" s="422" t="s">
        <v>75</v>
      </c>
      <c r="I47" s="422"/>
      <c r="J47" s="422"/>
      <c r="K47" s="247"/>
      <c r="L47" s="422" t="s">
        <v>76</v>
      </c>
      <c r="M47" s="422"/>
      <c r="N47" s="422"/>
      <c r="O47" s="275"/>
      <c r="P47" s="423"/>
      <c r="Q47" s="423"/>
      <c r="R47" s="423"/>
      <c r="S47" s="275"/>
      <c r="T47" s="423"/>
      <c r="U47" s="423"/>
      <c r="V47" s="423"/>
    </row>
    <row r="48" spans="1:23" s="233" customFormat="1" x14ac:dyDescent="0.2">
      <c r="A48" s="233" t="s">
        <v>178</v>
      </c>
      <c r="B48" s="237" t="s">
        <v>83</v>
      </c>
      <c r="C48" s="247"/>
      <c r="D48" s="262" t="s">
        <v>187</v>
      </c>
      <c r="E48" s="240"/>
      <c r="F48" s="233" t="s">
        <v>2</v>
      </c>
      <c r="G48" s="247"/>
      <c r="H48" s="262" t="s">
        <v>187</v>
      </c>
      <c r="I48" s="240"/>
      <c r="J48" s="233" t="s">
        <v>2</v>
      </c>
      <c r="K48" s="247"/>
      <c r="L48" s="262" t="s">
        <v>187</v>
      </c>
      <c r="M48" s="240"/>
      <c r="N48" s="233" t="s">
        <v>2</v>
      </c>
      <c r="O48" s="275"/>
      <c r="P48" s="282"/>
      <c r="Q48" s="276"/>
      <c r="R48" s="275"/>
      <c r="S48" s="275"/>
      <c r="T48" s="282"/>
      <c r="U48" s="276"/>
      <c r="V48" s="275"/>
    </row>
    <row r="49" spans="1:23" x14ac:dyDescent="0.2">
      <c r="A49" s="242" t="s">
        <v>180</v>
      </c>
      <c r="B49" s="243">
        <v>40000</v>
      </c>
      <c r="C49" s="248"/>
      <c r="D49" s="243">
        <v>4</v>
      </c>
      <c r="E49" s="244"/>
      <c r="F49" s="243">
        <f>ROUND((($B49/12)*D49),0)</f>
        <v>13333</v>
      </c>
      <c r="G49" s="248"/>
      <c r="H49" s="243">
        <v>4</v>
      </c>
      <c r="I49" s="244"/>
      <c r="J49" s="243">
        <f>ROUND(((($B49/12)*(1+$G$7))*H49),0)</f>
        <v>13733</v>
      </c>
      <c r="K49" s="248"/>
      <c r="L49" s="243">
        <v>4</v>
      </c>
      <c r="M49" s="244"/>
      <c r="N49" s="243">
        <f>ROUND((((($B49/12)*(1+$G$7))*(1+$G$7))*L49),0)</f>
        <v>14145</v>
      </c>
      <c r="O49" s="258"/>
      <c r="P49" s="278"/>
      <c r="Q49" s="277"/>
      <c r="R49" s="278"/>
      <c r="S49" s="258"/>
      <c r="T49" s="278"/>
      <c r="U49" s="277"/>
      <c r="V49" s="278"/>
    </row>
    <row r="50" spans="1:23" x14ac:dyDescent="0.2">
      <c r="A50" s="213"/>
      <c r="B50" s="265"/>
      <c r="C50" s="249"/>
      <c r="D50" s="265"/>
      <c r="F50" s="255">
        <f>ROUND((($B50/12)*D50),0)</f>
        <v>0</v>
      </c>
      <c r="G50" s="249"/>
      <c r="H50" s="265"/>
      <c r="J50" s="255">
        <f>ROUND(((($B50/12)*(1+$G$7))*H50),0)</f>
        <v>0</v>
      </c>
      <c r="K50" s="249"/>
      <c r="L50" s="265"/>
      <c r="N50" s="255">
        <f>ROUND((((($B50/12)*(1+$G$7))*(1+$G$7))*L50),0)</f>
        <v>0</v>
      </c>
      <c r="O50" s="258"/>
      <c r="P50" s="281"/>
      <c r="Q50" s="260"/>
      <c r="R50" s="278"/>
      <c r="S50" s="258"/>
      <c r="T50" s="281"/>
      <c r="U50" s="260"/>
      <c r="V50" s="278"/>
    </row>
    <row r="51" spans="1:23" x14ac:dyDescent="0.2">
      <c r="A51" s="213"/>
      <c r="B51" s="265"/>
      <c r="C51" s="249"/>
      <c r="D51" s="265"/>
      <c r="F51" s="255">
        <f t="shared" ref="F51:F74" si="3">ROUND((($B51/12)*D51),0)</f>
        <v>0</v>
      </c>
      <c r="G51" s="249"/>
      <c r="H51" s="265"/>
      <c r="J51" s="255">
        <f t="shared" ref="J51:J74" si="4">ROUND(((($B51/12)*(1+$G$7))*H51),0)</f>
        <v>0</v>
      </c>
      <c r="K51" s="249"/>
      <c r="L51" s="265"/>
      <c r="N51" s="255">
        <f t="shared" ref="N51:N74" si="5">ROUND((((($B51/12)*(1+$G$7))*(1+$G$7))*L51),0)</f>
        <v>0</v>
      </c>
      <c r="O51" s="258"/>
      <c r="P51" s="281"/>
      <c r="Q51" s="260"/>
      <c r="R51" s="278"/>
      <c r="S51" s="258"/>
      <c r="T51" s="281"/>
      <c r="U51" s="260"/>
      <c r="V51" s="278"/>
      <c r="W51" s="2"/>
    </row>
    <row r="52" spans="1:23" x14ac:dyDescent="0.2">
      <c r="A52" s="95"/>
      <c r="B52" s="265"/>
      <c r="C52" s="249"/>
      <c r="D52" s="265"/>
      <c r="F52" s="255">
        <f t="shared" si="3"/>
        <v>0</v>
      </c>
      <c r="G52" s="249"/>
      <c r="H52" s="265"/>
      <c r="J52" s="255">
        <f t="shared" si="4"/>
        <v>0</v>
      </c>
      <c r="K52" s="249"/>
      <c r="L52" s="265"/>
      <c r="N52" s="255">
        <f t="shared" si="5"/>
        <v>0</v>
      </c>
      <c r="O52" s="258"/>
      <c r="P52" s="281"/>
      <c r="Q52" s="260"/>
      <c r="R52" s="278"/>
      <c r="S52" s="258"/>
      <c r="T52" s="281"/>
      <c r="U52" s="260"/>
      <c r="V52" s="278"/>
      <c r="W52" s="2"/>
    </row>
    <row r="53" spans="1:23" x14ac:dyDescent="0.2">
      <c r="A53" s="213"/>
      <c r="B53" s="265"/>
      <c r="C53" s="249"/>
      <c r="D53" s="265"/>
      <c r="F53" s="255">
        <f t="shared" si="3"/>
        <v>0</v>
      </c>
      <c r="G53" s="249"/>
      <c r="H53" s="265"/>
      <c r="J53" s="255">
        <f t="shared" si="4"/>
        <v>0</v>
      </c>
      <c r="K53" s="249"/>
      <c r="L53" s="265"/>
      <c r="N53" s="255">
        <f t="shared" si="5"/>
        <v>0</v>
      </c>
      <c r="O53" s="258"/>
      <c r="P53" s="281"/>
      <c r="Q53" s="260"/>
      <c r="R53" s="278"/>
      <c r="S53" s="258"/>
      <c r="T53" s="281"/>
      <c r="U53" s="260"/>
      <c r="V53" s="278"/>
      <c r="W53" s="2"/>
    </row>
    <row r="54" spans="1:23" x14ac:dyDescent="0.2">
      <c r="A54" s="213"/>
      <c r="B54" s="265"/>
      <c r="C54" s="249"/>
      <c r="D54" s="265"/>
      <c r="F54" s="255">
        <f t="shared" si="3"/>
        <v>0</v>
      </c>
      <c r="G54" s="249"/>
      <c r="H54" s="265"/>
      <c r="J54" s="255">
        <f t="shared" si="4"/>
        <v>0</v>
      </c>
      <c r="K54" s="249"/>
      <c r="L54" s="265"/>
      <c r="N54" s="255">
        <f t="shared" si="5"/>
        <v>0</v>
      </c>
      <c r="O54" s="258"/>
      <c r="P54" s="281"/>
      <c r="Q54" s="260"/>
      <c r="R54" s="278"/>
      <c r="S54" s="258"/>
      <c r="T54" s="281"/>
      <c r="U54" s="260"/>
      <c r="V54" s="278"/>
      <c r="W54" s="2"/>
    </row>
    <row r="55" spans="1:23" x14ac:dyDescent="0.2">
      <c r="A55" s="213"/>
      <c r="B55" s="265"/>
      <c r="C55" s="249"/>
      <c r="D55" s="265"/>
      <c r="F55" s="255">
        <f t="shared" si="3"/>
        <v>0</v>
      </c>
      <c r="G55" s="249"/>
      <c r="H55" s="265"/>
      <c r="J55" s="255">
        <f t="shared" si="4"/>
        <v>0</v>
      </c>
      <c r="K55" s="249"/>
      <c r="L55" s="265"/>
      <c r="N55" s="255">
        <f t="shared" si="5"/>
        <v>0</v>
      </c>
      <c r="O55" s="258"/>
      <c r="P55" s="281"/>
      <c r="Q55" s="260"/>
      <c r="R55" s="278"/>
      <c r="S55" s="258"/>
      <c r="T55" s="281"/>
      <c r="U55" s="260"/>
      <c r="V55" s="278"/>
      <c r="W55" s="2"/>
    </row>
    <row r="56" spans="1:23" x14ac:dyDescent="0.2">
      <c r="A56" s="213"/>
      <c r="B56" s="265"/>
      <c r="C56" s="249"/>
      <c r="D56" s="265"/>
      <c r="F56" s="255">
        <f t="shared" si="3"/>
        <v>0</v>
      </c>
      <c r="G56" s="249"/>
      <c r="H56" s="265"/>
      <c r="J56" s="255">
        <f t="shared" si="4"/>
        <v>0</v>
      </c>
      <c r="K56" s="249"/>
      <c r="L56" s="265"/>
      <c r="N56" s="255">
        <f t="shared" si="5"/>
        <v>0</v>
      </c>
      <c r="O56" s="258"/>
      <c r="P56" s="281"/>
      <c r="Q56" s="260"/>
      <c r="R56" s="278"/>
      <c r="S56" s="258"/>
      <c r="T56" s="281"/>
      <c r="U56" s="260"/>
      <c r="V56" s="278"/>
    </row>
    <row r="57" spans="1:23" x14ac:dyDescent="0.2">
      <c r="A57" s="213"/>
      <c r="B57" s="265"/>
      <c r="C57" s="249"/>
      <c r="D57" s="265"/>
      <c r="F57" s="255">
        <f t="shared" si="3"/>
        <v>0</v>
      </c>
      <c r="G57" s="249"/>
      <c r="H57" s="265"/>
      <c r="J57" s="255">
        <f t="shared" si="4"/>
        <v>0</v>
      </c>
      <c r="K57" s="249"/>
      <c r="L57" s="265"/>
      <c r="N57" s="255">
        <f t="shared" si="5"/>
        <v>0</v>
      </c>
      <c r="O57" s="258"/>
      <c r="P57" s="281"/>
      <c r="Q57" s="260"/>
      <c r="R57" s="278"/>
      <c r="S57" s="258"/>
      <c r="T57" s="281"/>
      <c r="U57" s="260"/>
      <c r="V57" s="278"/>
    </row>
    <row r="58" spans="1:23" x14ac:dyDescent="0.2">
      <c r="A58" s="213"/>
      <c r="B58" s="265"/>
      <c r="C58" s="249"/>
      <c r="D58" s="265"/>
      <c r="F58" s="255">
        <f t="shared" si="3"/>
        <v>0</v>
      </c>
      <c r="G58" s="249"/>
      <c r="H58" s="265"/>
      <c r="J58" s="255">
        <f t="shared" si="4"/>
        <v>0</v>
      </c>
      <c r="K58" s="249"/>
      <c r="L58" s="265"/>
      <c r="N58" s="255">
        <f t="shared" si="5"/>
        <v>0</v>
      </c>
      <c r="O58" s="258"/>
      <c r="P58" s="281"/>
      <c r="Q58" s="260"/>
      <c r="R58" s="278"/>
      <c r="S58" s="258"/>
      <c r="T58" s="281"/>
      <c r="U58" s="260"/>
      <c r="V58" s="278"/>
    </row>
    <row r="59" spans="1:23" x14ac:dyDescent="0.2">
      <c r="A59" s="213"/>
      <c r="B59" s="265"/>
      <c r="C59" s="249"/>
      <c r="D59" s="265"/>
      <c r="F59" s="255">
        <f t="shared" si="3"/>
        <v>0</v>
      </c>
      <c r="G59" s="249"/>
      <c r="H59" s="265"/>
      <c r="J59" s="255">
        <f t="shared" si="4"/>
        <v>0</v>
      </c>
      <c r="K59" s="249"/>
      <c r="L59" s="265"/>
      <c r="N59" s="255">
        <f t="shared" si="5"/>
        <v>0</v>
      </c>
      <c r="O59" s="258"/>
      <c r="P59" s="281"/>
      <c r="Q59" s="260"/>
      <c r="R59" s="278"/>
      <c r="S59" s="258"/>
      <c r="T59" s="281"/>
      <c r="U59" s="260"/>
      <c r="V59" s="278"/>
    </row>
    <row r="60" spans="1:23" x14ac:dyDescent="0.2">
      <c r="A60" s="213"/>
      <c r="B60" s="265"/>
      <c r="C60" s="249"/>
      <c r="D60" s="265"/>
      <c r="F60" s="255">
        <f t="shared" si="3"/>
        <v>0</v>
      </c>
      <c r="G60" s="249"/>
      <c r="H60" s="265"/>
      <c r="J60" s="255">
        <f t="shared" si="4"/>
        <v>0</v>
      </c>
      <c r="K60" s="249"/>
      <c r="L60" s="265"/>
      <c r="N60" s="255">
        <f t="shared" si="5"/>
        <v>0</v>
      </c>
      <c r="O60" s="258"/>
      <c r="P60" s="281"/>
      <c r="Q60" s="260"/>
      <c r="R60" s="278"/>
      <c r="S60" s="258"/>
      <c r="T60" s="281"/>
      <c r="U60" s="260"/>
      <c r="V60" s="278"/>
    </row>
    <row r="61" spans="1:23" x14ac:dyDescent="0.2">
      <c r="A61" s="213"/>
      <c r="B61" s="265"/>
      <c r="C61" s="249"/>
      <c r="D61" s="265"/>
      <c r="F61" s="255">
        <f t="shared" si="3"/>
        <v>0</v>
      </c>
      <c r="G61" s="249"/>
      <c r="H61" s="265"/>
      <c r="J61" s="255">
        <f t="shared" si="4"/>
        <v>0</v>
      </c>
      <c r="K61" s="249"/>
      <c r="L61" s="265"/>
      <c r="N61" s="255">
        <f t="shared" si="5"/>
        <v>0</v>
      </c>
      <c r="O61" s="258"/>
      <c r="P61" s="281"/>
      <c r="Q61" s="260"/>
      <c r="R61" s="278"/>
      <c r="S61" s="258"/>
      <c r="T61" s="281"/>
      <c r="U61" s="260"/>
      <c r="V61" s="278"/>
    </row>
    <row r="62" spans="1:23" x14ac:dyDescent="0.2">
      <c r="A62" s="213"/>
      <c r="B62" s="265"/>
      <c r="C62" s="249"/>
      <c r="D62" s="265"/>
      <c r="F62" s="255">
        <f t="shared" si="3"/>
        <v>0</v>
      </c>
      <c r="G62" s="249"/>
      <c r="H62" s="265"/>
      <c r="J62" s="255">
        <f t="shared" si="4"/>
        <v>0</v>
      </c>
      <c r="K62" s="249"/>
      <c r="L62" s="265"/>
      <c r="N62" s="255">
        <f t="shared" si="5"/>
        <v>0</v>
      </c>
      <c r="O62" s="258"/>
      <c r="P62" s="281"/>
      <c r="Q62" s="260"/>
      <c r="R62" s="278"/>
      <c r="S62" s="258"/>
      <c r="T62" s="281"/>
      <c r="U62" s="260"/>
      <c r="V62" s="278"/>
    </row>
    <row r="63" spans="1:23" x14ac:dyDescent="0.2">
      <c r="A63" s="213"/>
      <c r="B63" s="265"/>
      <c r="C63" s="249"/>
      <c r="D63" s="265"/>
      <c r="F63" s="255">
        <f t="shared" si="3"/>
        <v>0</v>
      </c>
      <c r="G63" s="249"/>
      <c r="H63" s="265"/>
      <c r="J63" s="255">
        <f t="shared" si="4"/>
        <v>0</v>
      </c>
      <c r="K63" s="249"/>
      <c r="L63" s="265"/>
      <c r="N63" s="255">
        <f t="shared" si="5"/>
        <v>0</v>
      </c>
      <c r="O63" s="258"/>
      <c r="P63" s="281"/>
      <c r="Q63" s="260"/>
      <c r="R63" s="278"/>
      <c r="S63" s="258"/>
      <c r="T63" s="281"/>
      <c r="U63" s="260"/>
      <c r="V63" s="278"/>
    </row>
    <row r="64" spans="1:23" x14ac:dyDescent="0.2">
      <c r="A64" s="213"/>
      <c r="B64" s="265"/>
      <c r="C64" s="249"/>
      <c r="D64" s="265"/>
      <c r="F64" s="255">
        <f t="shared" si="3"/>
        <v>0</v>
      </c>
      <c r="G64" s="249"/>
      <c r="H64" s="265"/>
      <c r="J64" s="255">
        <f t="shared" si="4"/>
        <v>0</v>
      </c>
      <c r="K64" s="249"/>
      <c r="L64" s="265"/>
      <c r="N64" s="255">
        <f t="shared" si="5"/>
        <v>0</v>
      </c>
      <c r="O64" s="258"/>
      <c r="P64" s="281"/>
      <c r="Q64" s="260"/>
      <c r="R64" s="278"/>
      <c r="S64" s="258"/>
      <c r="T64" s="281"/>
      <c r="U64" s="260"/>
      <c r="V64" s="278"/>
    </row>
    <row r="65" spans="1:22" x14ac:dyDescent="0.2">
      <c r="A65" s="213"/>
      <c r="B65" s="265"/>
      <c r="C65" s="249"/>
      <c r="D65" s="265"/>
      <c r="F65" s="255">
        <f t="shared" si="3"/>
        <v>0</v>
      </c>
      <c r="G65" s="249"/>
      <c r="H65" s="265"/>
      <c r="J65" s="255">
        <f t="shared" si="4"/>
        <v>0</v>
      </c>
      <c r="K65" s="249"/>
      <c r="L65" s="265"/>
      <c r="N65" s="255">
        <f t="shared" si="5"/>
        <v>0</v>
      </c>
      <c r="O65" s="258"/>
      <c r="P65" s="281"/>
      <c r="Q65" s="260"/>
      <c r="R65" s="278"/>
      <c r="S65" s="258"/>
      <c r="T65" s="281"/>
      <c r="U65" s="260"/>
      <c r="V65" s="278"/>
    </row>
    <row r="66" spans="1:22" x14ac:dyDescent="0.2">
      <c r="A66" s="213"/>
      <c r="B66" s="265"/>
      <c r="C66" s="249"/>
      <c r="D66" s="265"/>
      <c r="F66" s="255">
        <f t="shared" si="3"/>
        <v>0</v>
      </c>
      <c r="G66" s="249"/>
      <c r="H66" s="265"/>
      <c r="J66" s="255">
        <f t="shared" si="4"/>
        <v>0</v>
      </c>
      <c r="K66" s="249"/>
      <c r="L66" s="265"/>
      <c r="N66" s="255">
        <f t="shared" si="5"/>
        <v>0</v>
      </c>
      <c r="O66" s="258"/>
      <c r="P66" s="281"/>
      <c r="Q66" s="260"/>
      <c r="R66" s="278"/>
      <c r="S66" s="258"/>
      <c r="T66" s="281"/>
      <c r="U66" s="260"/>
      <c r="V66" s="278"/>
    </row>
    <row r="67" spans="1:22" x14ac:dyDescent="0.2">
      <c r="A67" s="213"/>
      <c r="B67" s="265"/>
      <c r="C67" s="249"/>
      <c r="D67" s="265"/>
      <c r="F67" s="255">
        <f t="shared" si="3"/>
        <v>0</v>
      </c>
      <c r="G67" s="249"/>
      <c r="H67" s="265"/>
      <c r="J67" s="255">
        <f t="shared" si="4"/>
        <v>0</v>
      </c>
      <c r="K67" s="249"/>
      <c r="L67" s="265"/>
      <c r="N67" s="255">
        <f t="shared" si="5"/>
        <v>0</v>
      </c>
      <c r="O67" s="258"/>
      <c r="P67" s="281"/>
      <c r="Q67" s="260"/>
      <c r="R67" s="278"/>
      <c r="S67" s="258"/>
      <c r="T67" s="281"/>
      <c r="U67" s="260"/>
      <c r="V67" s="278"/>
    </row>
    <row r="68" spans="1:22" x14ac:dyDescent="0.2">
      <c r="A68" s="213"/>
      <c r="B68" s="265"/>
      <c r="C68" s="249"/>
      <c r="D68" s="265"/>
      <c r="F68" s="255">
        <f t="shared" si="3"/>
        <v>0</v>
      </c>
      <c r="G68" s="249"/>
      <c r="H68" s="265"/>
      <c r="J68" s="255">
        <f t="shared" si="4"/>
        <v>0</v>
      </c>
      <c r="K68" s="249"/>
      <c r="L68" s="265"/>
      <c r="N68" s="255">
        <f t="shared" si="5"/>
        <v>0</v>
      </c>
      <c r="O68" s="258"/>
      <c r="P68" s="281"/>
      <c r="Q68" s="260"/>
      <c r="R68" s="278"/>
      <c r="S68" s="258"/>
      <c r="T68" s="281"/>
      <c r="U68" s="260"/>
      <c r="V68" s="278"/>
    </row>
    <row r="69" spans="1:22" x14ac:dyDescent="0.2">
      <c r="A69" s="213"/>
      <c r="B69" s="265"/>
      <c r="C69" s="249"/>
      <c r="D69" s="265"/>
      <c r="F69" s="255">
        <f t="shared" si="3"/>
        <v>0</v>
      </c>
      <c r="G69" s="249"/>
      <c r="H69" s="265"/>
      <c r="J69" s="255">
        <f t="shared" si="4"/>
        <v>0</v>
      </c>
      <c r="K69" s="249"/>
      <c r="L69" s="265"/>
      <c r="N69" s="255">
        <f t="shared" si="5"/>
        <v>0</v>
      </c>
      <c r="O69" s="258"/>
      <c r="P69" s="281"/>
      <c r="Q69" s="260"/>
      <c r="R69" s="278"/>
      <c r="S69" s="258"/>
      <c r="T69" s="281"/>
      <c r="U69" s="260"/>
      <c r="V69" s="278"/>
    </row>
    <row r="70" spans="1:22" x14ac:dyDescent="0.2">
      <c r="A70" s="213"/>
      <c r="B70" s="265"/>
      <c r="C70" s="249"/>
      <c r="D70" s="265"/>
      <c r="F70" s="255">
        <f t="shared" si="3"/>
        <v>0</v>
      </c>
      <c r="G70" s="249"/>
      <c r="H70" s="265"/>
      <c r="J70" s="255">
        <f t="shared" si="4"/>
        <v>0</v>
      </c>
      <c r="K70" s="249"/>
      <c r="L70" s="265"/>
      <c r="N70" s="255">
        <f t="shared" si="5"/>
        <v>0</v>
      </c>
      <c r="O70" s="258"/>
      <c r="P70" s="281"/>
      <c r="Q70" s="260"/>
      <c r="R70" s="278"/>
      <c r="S70" s="258"/>
      <c r="T70" s="281"/>
      <c r="U70" s="260"/>
      <c r="V70" s="278"/>
    </row>
    <row r="71" spans="1:22" x14ac:dyDescent="0.2">
      <c r="A71" s="213"/>
      <c r="B71" s="265"/>
      <c r="C71" s="249"/>
      <c r="D71" s="265"/>
      <c r="F71" s="255">
        <f t="shared" si="3"/>
        <v>0</v>
      </c>
      <c r="G71" s="249"/>
      <c r="H71" s="265"/>
      <c r="J71" s="255">
        <f t="shared" si="4"/>
        <v>0</v>
      </c>
      <c r="K71" s="249"/>
      <c r="L71" s="265"/>
      <c r="N71" s="255">
        <f t="shared" si="5"/>
        <v>0</v>
      </c>
      <c r="O71" s="258"/>
      <c r="P71" s="281"/>
      <c r="Q71" s="260"/>
      <c r="R71" s="278"/>
      <c r="S71" s="258"/>
      <c r="T71" s="281"/>
      <c r="U71" s="260"/>
      <c r="V71" s="278"/>
    </row>
    <row r="72" spans="1:22" x14ac:dyDescent="0.2">
      <c r="A72" s="213"/>
      <c r="B72" s="265"/>
      <c r="C72" s="249"/>
      <c r="D72" s="265"/>
      <c r="F72" s="255">
        <f t="shared" si="3"/>
        <v>0</v>
      </c>
      <c r="G72" s="249"/>
      <c r="H72" s="265"/>
      <c r="J72" s="255">
        <f t="shared" si="4"/>
        <v>0</v>
      </c>
      <c r="K72" s="249"/>
      <c r="L72" s="265"/>
      <c r="N72" s="255">
        <f t="shared" si="5"/>
        <v>0</v>
      </c>
      <c r="O72" s="258"/>
      <c r="P72" s="281"/>
      <c r="Q72" s="260"/>
      <c r="R72" s="278"/>
      <c r="S72" s="258"/>
      <c r="T72" s="281"/>
      <c r="U72" s="260"/>
      <c r="V72" s="278"/>
    </row>
    <row r="73" spans="1:22" x14ac:dyDescent="0.2">
      <c r="A73" s="213"/>
      <c r="B73" s="265"/>
      <c r="C73" s="249"/>
      <c r="D73" s="265"/>
      <c r="F73" s="255">
        <f t="shared" si="3"/>
        <v>0</v>
      </c>
      <c r="G73" s="249"/>
      <c r="H73" s="265"/>
      <c r="J73" s="255">
        <f t="shared" si="4"/>
        <v>0</v>
      </c>
      <c r="K73" s="249"/>
      <c r="L73" s="265"/>
      <c r="N73" s="255">
        <f t="shared" si="5"/>
        <v>0</v>
      </c>
      <c r="O73" s="258"/>
      <c r="P73" s="281"/>
      <c r="Q73" s="260"/>
      <c r="R73" s="278"/>
      <c r="S73" s="258"/>
      <c r="T73" s="281"/>
      <c r="U73" s="260"/>
      <c r="V73" s="278"/>
    </row>
    <row r="74" spans="1:22" x14ac:dyDescent="0.2">
      <c r="A74" s="213"/>
      <c r="B74" s="265"/>
      <c r="C74" s="249"/>
      <c r="D74" s="265"/>
      <c r="F74" s="255">
        <f t="shared" si="3"/>
        <v>0</v>
      </c>
      <c r="G74" s="249"/>
      <c r="H74" s="265"/>
      <c r="J74" s="255">
        <f t="shared" si="4"/>
        <v>0</v>
      </c>
      <c r="K74" s="249"/>
      <c r="L74" s="265"/>
      <c r="N74" s="255">
        <f t="shared" si="5"/>
        <v>0</v>
      </c>
      <c r="O74" s="258"/>
      <c r="P74" s="281"/>
      <c r="Q74" s="260"/>
      <c r="R74" s="278"/>
      <c r="S74" s="258"/>
      <c r="T74" s="281"/>
      <c r="U74" s="260"/>
      <c r="V74" s="278"/>
    </row>
    <row r="75" spans="1:22" x14ac:dyDescent="0.2">
      <c r="A75" s="213"/>
      <c r="B75" s="265"/>
      <c r="C75" s="249"/>
      <c r="G75" s="249"/>
      <c r="K75" s="249"/>
      <c r="O75" s="258"/>
      <c r="P75" s="260"/>
      <c r="Q75" s="260"/>
      <c r="R75" s="258"/>
      <c r="S75" s="258"/>
      <c r="T75" s="260"/>
      <c r="U75" s="260"/>
      <c r="V75" s="258"/>
    </row>
    <row r="76" spans="1:22" x14ac:dyDescent="0.2">
      <c r="A76" s="254" t="s">
        <v>170</v>
      </c>
      <c r="C76" s="249"/>
      <c r="F76" s="256">
        <f>SUM(F50:F75)</f>
        <v>0</v>
      </c>
      <c r="G76" s="249"/>
      <c r="J76" s="256">
        <f>SUM(J50:J75)</f>
        <v>0</v>
      </c>
      <c r="K76" s="249"/>
      <c r="N76" s="256">
        <f>SUM(N50:N75)</f>
        <v>0</v>
      </c>
      <c r="O76" s="258"/>
      <c r="P76" s="260"/>
      <c r="Q76" s="260"/>
      <c r="R76" s="259"/>
      <c r="S76" s="258"/>
      <c r="T76" s="260"/>
      <c r="U76" s="260"/>
      <c r="V76" s="259"/>
    </row>
    <row r="77" spans="1:22" s="258" customFormat="1" x14ac:dyDescent="0.2">
      <c r="B77" s="259"/>
      <c r="D77" s="260"/>
      <c r="E77" s="260"/>
      <c r="H77" s="260"/>
      <c r="I77" s="260"/>
      <c r="L77" s="260"/>
      <c r="M77" s="260"/>
      <c r="P77" s="260"/>
      <c r="Q77" s="260"/>
      <c r="T77" s="260"/>
      <c r="U77" s="260"/>
    </row>
    <row r="78" spans="1:22" s="258" customFormat="1" x14ac:dyDescent="0.2">
      <c r="B78" s="259"/>
      <c r="D78" s="260"/>
      <c r="E78" s="260"/>
      <c r="H78" s="260"/>
      <c r="I78" s="260"/>
      <c r="L78" s="260"/>
      <c r="M78" s="260"/>
      <c r="P78" s="260"/>
      <c r="Q78" s="260"/>
      <c r="T78" s="260"/>
      <c r="U78" s="260"/>
    </row>
    <row r="79" spans="1:22" s="258" customFormat="1" x14ac:dyDescent="0.2">
      <c r="B79" s="259"/>
      <c r="D79" s="260"/>
      <c r="E79" s="260"/>
      <c r="H79" s="260"/>
      <c r="I79" s="260"/>
      <c r="L79" s="260"/>
      <c r="M79" s="260"/>
      <c r="P79" s="260"/>
      <c r="Q79" s="260"/>
      <c r="T79" s="260"/>
      <c r="U79" s="260"/>
    </row>
    <row r="80" spans="1:22" s="258" customFormat="1" x14ac:dyDescent="0.2">
      <c r="B80" s="259"/>
      <c r="D80" s="260"/>
      <c r="E80" s="260"/>
      <c r="H80" s="260"/>
      <c r="I80" s="260"/>
      <c r="L80" s="260"/>
      <c r="M80" s="260"/>
      <c r="P80" s="260"/>
      <c r="Q80" s="260"/>
      <c r="T80" s="260"/>
      <c r="U80" s="260"/>
    </row>
    <row r="81" spans="1:23" s="258" customFormat="1" x14ac:dyDescent="0.2">
      <c r="B81" s="259"/>
      <c r="D81" s="260"/>
      <c r="E81" s="260"/>
      <c r="H81" s="260"/>
      <c r="I81" s="260"/>
      <c r="L81" s="260"/>
      <c r="M81" s="260"/>
      <c r="P81" s="260"/>
      <c r="Q81" s="260"/>
      <c r="T81" s="260"/>
      <c r="U81" s="260"/>
    </row>
    <row r="82" spans="1:23" s="234" customFormat="1" ht="14.25" x14ac:dyDescent="0.2">
      <c r="A82" s="241"/>
      <c r="B82" s="241"/>
      <c r="C82" s="241"/>
      <c r="D82" s="241"/>
      <c r="E82" s="241"/>
      <c r="F82" s="241"/>
      <c r="G82" s="241"/>
      <c r="H82" s="241"/>
      <c r="I82" s="241"/>
      <c r="J82" s="241"/>
      <c r="K82" s="241"/>
      <c r="L82" s="241"/>
      <c r="M82" s="241"/>
      <c r="N82" s="241"/>
      <c r="O82" s="257"/>
      <c r="P82" s="257"/>
      <c r="Q82" s="257"/>
      <c r="R82" s="257"/>
      <c r="S82" s="257"/>
      <c r="T82" s="257"/>
      <c r="U82" s="257"/>
      <c r="V82" s="257"/>
      <c r="W82" s="241"/>
    </row>
    <row r="83" spans="1:23" s="234" customFormat="1" ht="15" x14ac:dyDescent="0.25">
      <c r="A83" s="252" t="s">
        <v>184</v>
      </c>
      <c r="B83" s="245"/>
      <c r="C83" s="245"/>
      <c r="D83" s="257"/>
      <c r="E83" s="257"/>
      <c r="F83" s="241"/>
      <c r="G83" s="241"/>
      <c r="H83" s="241"/>
      <c r="I83" s="241"/>
      <c r="J83" s="241"/>
      <c r="K83" s="241"/>
      <c r="L83" s="241"/>
      <c r="M83" s="241"/>
      <c r="N83" s="241"/>
      <c r="O83" s="257"/>
      <c r="P83" s="257"/>
      <c r="Q83" s="257"/>
      <c r="R83" s="257"/>
      <c r="S83" s="257"/>
      <c r="T83" s="257"/>
      <c r="U83" s="257"/>
      <c r="V83" s="257"/>
      <c r="W83" s="241"/>
    </row>
    <row r="84" spans="1:23" s="234" customFormat="1" ht="14.25" x14ac:dyDescent="0.2">
      <c r="B84" s="236"/>
      <c r="C84" s="236"/>
      <c r="D84" s="239"/>
      <c r="E84" s="239"/>
      <c r="H84" s="239"/>
      <c r="I84" s="239"/>
      <c r="L84" s="239"/>
      <c r="M84" s="239"/>
      <c r="O84" s="273"/>
      <c r="P84" s="274"/>
      <c r="Q84" s="274"/>
      <c r="R84" s="273"/>
      <c r="S84" s="273"/>
      <c r="T84" s="274"/>
      <c r="U84" s="274"/>
      <c r="V84" s="273"/>
    </row>
    <row r="85" spans="1:23" s="233" customFormat="1" x14ac:dyDescent="0.2">
      <c r="B85" s="237"/>
      <c r="C85" s="247"/>
      <c r="D85" s="422" t="s">
        <v>68</v>
      </c>
      <c r="E85" s="422"/>
      <c r="F85" s="422"/>
      <c r="G85" s="247"/>
      <c r="H85" s="422" t="s">
        <v>75</v>
      </c>
      <c r="I85" s="422"/>
      <c r="J85" s="422"/>
      <c r="K85" s="247"/>
      <c r="L85" s="422" t="s">
        <v>76</v>
      </c>
      <c r="M85" s="422"/>
      <c r="N85" s="422"/>
      <c r="O85" s="275"/>
      <c r="P85" s="423"/>
      <c r="Q85" s="423"/>
      <c r="R85" s="423"/>
      <c r="S85" s="275"/>
      <c r="T85" s="423"/>
      <c r="U85" s="423"/>
      <c r="V85" s="423"/>
    </row>
    <row r="86" spans="1:23" s="233" customFormat="1" x14ac:dyDescent="0.2">
      <c r="A86" s="233" t="s">
        <v>178</v>
      </c>
      <c r="B86" s="237" t="s">
        <v>83</v>
      </c>
      <c r="C86" s="247"/>
      <c r="D86" s="262" t="s">
        <v>187</v>
      </c>
      <c r="E86" s="240"/>
      <c r="F86" s="233" t="s">
        <v>2</v>
      </c>
      <c r="G86" s="247"/>
      <c r="H86" s="262" t="s">
        <v>187</v>
      </c>
      <c r="I86" s="240"/>
      <c r="J86" s="233" t="s">
        <v>2</v>
      </c>
      <c r="K86" s="247"/>
      <c r="L86" s="262" t="s">
        <v>187</v>
      </c>
      <c r="M86" s="240"/>
      <c r="N86" s="233" t="s">
        <v>2</v>
      </c>
      <c r="O86" s="275"/>
      <c r="P86" s="282"/>
      <c r="Q86" s="276"/>
      <c r="R86" s="275"/>
      <c r="S86" s="275"/>
      <c r="T86" s="282"/>
      <c r="U86" s="276"/>
      <c r="V86" s="275"/>
    </row>
    <row r="87" spans="1:23" x14ac:dyDescent="0.2">
      <c r="A87" s="242" t="s">
        <v>180</v>
      </c>
      <c r="B87" s="243">
        <v>40000</v>
      </c>
      <c r="C87" s="248"/>
      <c r="D87" s="243">
        <v>2</v>
      </c>
      <c r="E87" s="244"/>
      <c r="F87" s="243">
        <f>ROUND((($B87/12)*D87),0)</f>
        <v>6667</v>
      </c>
      <c r="G87" s="248"/>
      <c r="H87" s="243">
        <v>2</v>
      </c>
      <c r="I87" s="244"/>
      <c r="J87" s="243">
        <f>ROUND(((($B87/12)*(1+$G$7))*H87),0)</f>
        <v>6867</v>
      </c>
      <c r="K87" s="248"/>
      <c r="L87" s="243">
        <v>2</v>
      </c>
      <c r="M87" s="244"/>
      <c r="N87" s="243">
        <f>ROUND((((($B87/12)*(1+$G$7))*(1+$G$7))*L87),0)</f>
        <v>7073</v>
      </c>
      <c r="O87" s="258"/>
      <c r="P87" s="278"/>
      <c r="Q87" s="277"/>
      <c r="R87" s="278"/>
      <c r="S87" s="258"/>
      <c r="T87" s="278"/>
      <c r="U87" s="277"/>
      <c r="V87" s="278"/>
    </row>
    <row r="88" spans="1:23" x14ac:dyDescent="0.2">
      <c r="A88" s="213"/>
      <c r="B88" s="265"/>
      <c r="C88" s="249"/>
      <c r="D88" s="265"/>
      <c r="F88" s="255">
        <f>ROUND((($B88/12)*D88),0)</f>
        <v>0</v>
      </c>
      <c r="G88" s="249"/>
      <c r="H88" s="265"/>
      <c r="J88" s="255">
        <f>ROUND(((($B88/12)*(1+$G$7))*H88),0)</f>
        <v>0</v>
      </c>
      <c r="K88" s="249"/>
      <c r="L88" s="265"/>
      <c r="N88" s="255">
        <f>ROUND((((($B88/12)*(1+$G$7))*(1+$G$7))*L88),0)</f>
        <v>0</v>
      </c>
      <c r="O88" s="258"/>
      <c r="P88" s="281"/>
      <c r="Q88" s="260"/>
      <c r="R88" s="278"/>
      <c r="S88" s="258"/>
      <c r="T88" s="281"/>
      <c r="U88" s="260"/>
      <c r="V88" s="278"/>
    </row>
    <row r="89" spans="1:23" x14ac:dyDescent="0.2">
      <c r="A89" s="213"/>
      <c r="B89" s="265"/>
      <c r="C89" s="249"/>
      <c r="D89" s="265"/>
      <c r="F89" s="255">
        <f t="shared" ref="F89:F112" si="6">ROUND((($B89/12)*D89),0)</f>
        <v>0</v>
      </c>
      <c r="G89" s="249"/>
      <c r="H89" s="265"/>
      <c r="J89" s="255">
        <f t="shared" ref="J89:J112" si="7">ROUND(((($B89/12)*(1+$G$7))*H89),0)</f>
        <v>0</v>
      </c>
      <c r="K89" s="249"/>
      <c r="L89" s="265"/>
      <c r="N89" s="255">
        <f t="shared" ref="N89:N112" si="8">ROUND((((($B89/12)*(1+$G$7))*(1+$G$7))*L89),0)</f>
        <v>0</v>
      </c>
      <c r="O89" s="258"/>
      <c r="P89" s="281"/>
      <c r="Q89" s="260"/>
      <c r="R89" s="278"/>
      <c r="S89" s="258"/>
      <c r="T89" s="281"/>
      <c r="U89" s="260"/>
      <c r="V89" s="278"/>
    </row>
    <row r="90" spans="1:23" x14ac:dyDescent="0.2">
      <c r="A90" s="213"/>
      <c r="B90" s="265"/>
      <c r="C90" s="249"/>
      <c r="D90" s="265"/>
      <c r="F90" s="255">
        <f t="shared" si="6"/>
        <v>0</v>
      </c>
      <c r="G90" s="249"/>
      <c r="H90" s="265"/>
      <c r="J90" s="255">
        <f t="shared" si="7"/>
        <v>0</v>
      </c>
      <c r="K90" s="249"/>
      <c r="L90" s="265"/>
      <c r="N90" s="255">
        <f t="shared" si="8"/>
        <v>0</v>
      </c>
      <c r="O90" s="258"/>
      <c r="P90" s="281"/>
      <c r="Q90" s="260"/>
      <c r="R90" s="278"/>
      <c r="S90" s="258"/>
      <c r="T90" s="281"/>
      <c r="U90" s="260"/>
      <c r="V90" s="278"/>
    </row>
    <row r="91" spans="1:23" x14ac:dyDescent="0.2">
      <c r="A91" s="213"/>
      <c r="B91" s="265"/>
      <c r="C91" s="249"/>
      <c r="D91" s="265"/>
      <c r="F91" s="255">
        <f t="shared" si="6"/>
        <v>0</v>
      </c>
      <c r="G91" s="249"/>
      <c r="H91" s="265"/>
      <c r="J91" s="255">
        <f t="shared" si="7"/>
        <v>0</v>
      </c>
      <c r="K91" s="249"/>
      <c r="L91" s="265"/>
      <c r="N91" s="255">
        <f t="shared" si="8"/>
        <v>0</v>
      </c>
      <c r="O91" s="258"/>
      <c r="P91" s="281"/>
      <c r="Q91" s="260"/>
      <c r="R91" s="278"/>
      <c r="S91" s="258"/>
      <c r="T91" s="281"/>
      <c r="U91" s="260"/>
      <c r="V91" s="278"/>
    </row>
    <row r="92" spans="1:23" x14ac:dyDescent="0.2">
      <c r="A92" s="213"/>
      <c r="B92" s="265"/>
      <c r="C92" s="249"/>
      <c r="D92" s="265"/>
      <c r="F92" s="255">
        <f t="shared" si="6"/>
        <v>0</v>
      </c>
      <c r="G92" s="249"/>
      <c r="H92" s="265"/>
      <c r="J92" s="255">
        <f t="shared" si="7"/>
        <v>0</v>
      </c>
      <c r="K92" s="249"/>
      <c r="L92" s="265"/>
      <c r="N92" s="255">
        <f t="shared" si="8"/>
        <v>0</v>
      </c>
      <c r="O92" s="258"/>
      <c r="P92" s="281"/>
      <c r="Q92" s="260"/>
      <c r="R92" s="278"/>
      <c r="S92" s="258"/>
      <c r="T92" s="281"/>
      <c r="U92" s="260"/>
      <c r="V92" s="278"/>
    </row>
    <row r="93" spans="1:23" x14ac:dyDescent="0.2">
      <c r="A93" s="213"/>
      <c r="B93" s="265"/>
      <c r="C93" s="249"/>
      <c r="D93" s="265"/>
      <c r="F93" s="255">
        <f t="shared" si="6"/>
        <v>0</v>
      </c>
      <c r="G93" s="249"/>
      <c r="H93" s="265"/>
      <c r="J93" s="255">
        <f t="shared" si="7"/>
        <v>0</v>
      </c>
      <c r="K93" s="249"/>
      <c r="L93" s="265"/>
      <c r="N93" s="255">
        <f t="shared" si="8"/>
        <v>0</v>
      </c>
      <c r="O93" s="258"/>
      <c r="P93" s="281"/>
      <c r="Q93" s="260"/>
      <c r="R93" s="278"/>
      <c r="S93" s="258"/>
      <c r="T93" s="281"/>
      <c r="U93" s="260"/>
      <c r="V93" s="278"/>
    </row>
    <row r="94" spans="1:23" x14ac:dyDescent="0.2">
      <c r="A94" s="213"/>
      <c r="B94" s="265"/>
      <c r="C94" s="249"/>
      <c r="D94" s="265"/>
      <c r="F94" s="255">
        <f t="shared" si="6"/>
        <v>0</v>
      </c>
      <c r="G94" s="249"/>
      <c r="H94" s="265"/>
      <c r="J94" s="255">
        <f t="shared" si="7"/>
        <v>0</v>
      </c>
      <c r="K94" s="249"/>
      <c r="L94" s="265"/>
      <c r="N94" s="255">
        <f t="shared" si="8"/>
        <v>0</v>
      </c>
      <c r="O94" s="258"/>
      <c r="P94" s="281"/>
      <c r="Q94" s="260"/>
      <c r="R94" s="278"/>
      <c r="S94" s="258"/>
      <c r="T94" s="281"/>
      <c r="U94" s="260"/>
      <c r="V94" s="278"/>
    </row>
    <row r="95" spans="1:23" x14ac:dyDescent="0.2">
      <c r="A95" s="213"/>
      <c r="B95" s="265"/>
      <c r="C95" s="249"/>
      <c r="D95" s="265"/>
      <c r="F95" s="255">
        <f t="shared" si="6"/>
        <v>0</v>
      </c>
      <c r="G95" s="249"/>
      <c r="H95" s="265"/>
      <c r="J95" s="255">
        <f t="shared" si="7"/>
        <v>0</v>
      </c>
      <c r="K95" s="249"/>
      <c r="L95" s="265"/>
      <c r="N95" s="255">
        <f t="shared" si="8"/>
        <v>0</v>
      </c>
      <c r="O95" s="258"/>
      <c r="P95" s="281"/>
      <c r="Q95" s="260"/>
      <c r="R95" s="278"/>
      <c r="S95" s="258"/>
      <c r="T95" s="281"/>
      <c r="U95" s="260"/>
      <c r="V95" s="278"/>
    </row>
    <row r="96" spans="1:23" x14ac:dyDescent="0.2">
      <c r="A96" s="213"/>
      <c r="B96" s="265"/>
      <c r="C96" s="249"/>
      <c r="D96" s="265"/>
      <c r="F96" s="255">
        <f t="shared" si="6"/>
        <v>0</v>
      </c>
      <c r="G96" s="249"/>
      <c r="H96" s="265"/>
      <c r="J96" s="255">
        <f t="shared" si="7"/>
        <v>0</v>
      </c>
      <c r="K96" s="249"/>
      <c r="L96" s="265"/>
      <c r="N96" s="255">
        <f t="shared" si="8"/>
        <v>0</v>
      </c>
      <c r="O96" s="258"/>
      <c r="P96" s="281"/>
      <c r="Q96" s="260"/>
      <c r="R96" s="278"/>
      <c r="S96" s="258"/>
      <c r="T96" s="281"/>
      <c r="U96" s="260"/>
      <c r="V96" s="278"/>
    </row>
    <row r="97" spans="1:22" x14ac:dyDescent="0.2">
      <c r="A97" s="213"/>
      <c r="B97" s="265"/>
      <c r="C97" s="249"/>
      <c r="D97" s="265"/>
      <c r="F97" s="255">
        <f t="shared" si="6"/>
        <v>0</v>
      </c>
      <c r="G97" s="249"/>
      <c r="H97" s="265"/>
      <c r="J97" s="255">
        <f t="shared" si="7"/>
        <v>0</v>
      </c>
      <c r="K97" s="249"/>
      <c r="L97" s="265"/>
      <c r="N97" s="255">
        <f t="shared" si="8"/>
        <v>0</v>
      </c>
      <c r="O97" s="258"/>
      <c r="P97" s="281"/>
      <c r="Q97" s="260"/>
      <c r="R97" s="278"/>
      <c r="S97" s="258"/>
      <c r="T97" s="281"/>
      <c r="U97" s="260"/>
      <c r="V97" s="278"/>
    </row>
    <row r="98" spans="1:22" x14ac:dyDescent="0.2">
      <c r="A98" s="95"/>
      <c r="B98" s="265"/>
      <c r="C98" s="249"/>
      <c r="D98" s="265"/>
      <c r="F98" s="255">
        <f t="shared" si="6"/>
        <v>0</v>
      </c>
      <c r="G98" s="249"/>
      <c r="H98" s="265"/>
      <c r="J98" s="255">
        <f t="shared" si="7"/>
        <v>0</v>
      </c>
      <c r="K98" s="249"/>
      <c r="L98" s="265"/>
      <c r="N98" s="255">
        <f t="shared" si="8"/>
        <v>0</v>
      </c>
      <c r="O98" s="258"/>
      <c r="P98" s="281"/>
      <c r="Q98" s="260"/>
      <c r="R98" s="278"/>
      <c r="S98" s="258"/>
      <c r="T98" s="281"/>
      <c r="U98" s="260"/>
      <c r="V98" s="278"/>
    </row>
    <row r="99" spans="1:22" x14ac:dyDescent="0.2">
      <c r="A99" s="213"/>
      <c r="B99" s="265"/>
      <c r="C99" s="249"/>
      <c r="D99" s="265"/>
      <c r="F99" s="255">
        <f t="shared" si="6"/>
        <v>0</v>
      </c>
      <c r="G99" s="249"/>
      <c r="H99" s="265"/>
      <c r="J99" s="255">
        <f t="shared" si="7"/>
        <v>0</v>
      </c>
      <c r="K99" s="249"/>
      <c r="L99" s="265"/>
      <c r="N99" s="255">
        <f t="shared" si="8"/>
        <v>0</v>
      </c>
      <c r="O99" s="258"/>
      <c r="P99" s="281"/>
      <c r="Q99" s="260"/>
      <c r="R99" s="278"/>
      <c r="S99" s="258"/>
      <c r="T99" s="281"/>
      <c r="U99" s="260"/>
      <c r="V99" s="278"/>
    </row>
    <row r="100" spans="1:22" x14ac:dyDescent="0.2">
      <c r="A100" s="213"/>
      <c r="B100" s="265"/>
      <c r="C100" s="249"/>
      <c r="D100" s="265"/>
      <c r="F100" s="255">
        <f t="shared" si="6"/>
        <v>0</v>
      </c>
      <c r="G100" s="249"/>
      <c r="H100" s="265"/>
      <c r="J100" s="255">
        <f t="shared" si="7"/>
        <v>0</v>
      </c>
      <c r="K100" s="249"/>
      <c r="L100" s="265"/>
      <c r="N100" s="255">
        <f t="shared" si="8"/>
        <v>0</v>
      </c>
      <c r="O100" s="258"/>
      <c r="P100" s="281"/>
      <c r="Q100" s="260"/>
      <c r="R100" s="278"/>
      <c r="S100" s="258"/>
      <c r="T100" s="281"/>
      <c r="U100" s="260"/>
      <c r="V100" s="278"/>
    </row>
    <row r="101" spans="1:22" x14ac:dyDescent="0.2">
      <c r="A101" s="213"/>
      <c r="B101" s="265"/>
      <c r="C101" s="249"/>
      <c r="D101" s="265"/>
      <c r="F101" s="255">
        <f t="shared" si="6"/>
        <v>0</v>
      </c>
      <c r="G101" s="249"/>
      <c r="H101" s="265"/>
      <c r="J101" s="255">
        <f t="shared" si="7"/>
        <v>0</v>
      </c>
      <c r="K101" s="249"/>
      <c r="L101" s="265"/>
      <c r="N101" s="255">
        <f t="shared" si="8"/>
        <v>0</v>
      </c>
      <c r="O101" s="258"/>
      <c r="P101" s="281"/>
      <c r="Q101" s="260"/>
      <c r="R101" s="278"/>
      <c r="S101" s="258"/>
      <c r="T101" s="281"/>
      <c r="U101" s="260"/>
      <c r="V101" s="278"/>
    </row>
    <row r="102" spans="1:22" x14ac:dyDescent="0.2">
      <c r="A102" s="213"/>
      <c r="B102" s="265"/>
      <c r="C102" s="249"/>
      <c r="D102" s="265"/>
      <c r="F102" s="255">
        <f t="shared" si="6"/>
        <v>0</v>
      </c>
      <c r="G102" s="249"/>
      <c r="H102" s="265"/>
      <c r="J102" s="255">
        <f t="shared" si="7"/>
        <v>0</v>
      </c>
      <c r="K102" s="249"/>
      <c r="L102" s="265"/>
      <c r="N102" s="255">
        <f t="shared" si="8"/>
        <v>0</v>
      </c>
      <c r="O102" s="258"/>
      <c r="P102" s="281"/>
      <c r="Q102" s="260"/>
      <c r="R102" s="278"/>
      <c r="S102" s="258"/>
      <c r="T102" s="281"/>
      <c r="U102" s="260"/>
      <c r="V102" s="278"/>
    </row>
    <row r="103" spans="1:22" x14ac:dyDescent="0.2">
      <c r="A103" s="213"/>
      <c r="B103" s="265"/>
      <c r="C103" s="249"/>
      <c r="D103" s="265"/>
      <c r="F103" s="255">
        <f t="shared" si="6"/>
        <v>0</v>
      </c>
      <c r="G103" s="249"/>
      <c r="H103" s="265"/>
      <c r="J103" s="255">
        <f t="shared" si="7"/>
        <v>0</v>
      </c>
      <c r="K103" s="249"/>
      <c r="L103" s="265"/>
      <c r="N103" s="255">
        <f t="shared" si="8"/>
        <v>0</v>
      </c>
      <c r="O103" s="258"/>
      <c r="P103" s="281"/>
      <c r="Q103" s="260"/>
      <c r="R103" s="278"/>
      <c r="S103" s="258"/>
      <c r="T103" s="281"/>
      <c r="U103" s="260"/>
      <c r="V103" s="278"/>
    </row>
    <row r="104" spans="1:22" x14ac:dyDescent="0.2">
      <c r="A104" s="213"/>
      <c r="B104" s="265"/>
      <c r="C104" s="249"/>
      <c r="D104" s="265"/>
      <c r="F104" s="255">
        <f t="shared" si="6"/>
        <v>0</v>
      </c>
      <c r="G104" s="249"/>
      <c r="H104" s="265"/>
      <c r="J104" s="255">
        <f t="shared" si="7"/>
        <v>0</v>
      </c>
      <c r="K104" s="249"/>
      <c r="L104" s="265"/>
      <c r="N104" s="255">
        <f t="shared" si="8"/>
        <v>0</v>
      </c>
      <c r="O104" s="258"/>
      <c r="P104" s="281"/>
      <c r="Q104" s="260"/>
      <c r="R104" s="278"/>
      <c r="S104" s="258"/>
      <c r="T104" s="281"/>
      <c r="U104" s="260"/>
      <c r="V104" s="278"/>
    </row>
    <row r="105" spans="1:22" x14ac:dyDescent="0.2">
      <c r="A105" s="213"/>
      <c r="B105" s="265"/>
      <c r="C105" s="249"/>
      <c r="D105" s="265"/>
      <c r="F105" s="255">
        <f t="shared" si="6"/>
        <v>0</v>
      </c>
      <c r="G105" s="249"/>
      <c r="H105" s="265"/>
      <c r="J105" s="255">
        <f t="shared" si="7"/>
        <v>0</v>
      </c>
      <c r="K105" s="249"/>
      <c r="L105" s="265"/>
      <c r="N105" s="255">
        <f t="shared" si="8"/>
        <v>0</v>
      </c>
      <c r="O105" s="258"/>
      <c r="P105" s="281"/>
      <c r="Q105" s="260"/>
      <c r="R105" s="278"/>
      <c r="S105" s="258"/>
      <c r="T105" s="281"/>
      <c r="U105" s="260"/>
      <c r="V105" s="278"/>
    </row>
    <row r="106" spans="1:22" x14ac:dyDescent="0.2">
      <c r="A106" s="213"/>
      <c r="B106" s="265"/>
      <c r="C106" s="249"/>
      <c r="D106" s="265"/>
      <c r="F106" s="255">
        <f t="shared" si="6"/>
        <v>0</v>
      </c>
      <c r="G106" s="249"/>
      <c r="H106" s="265"/>
      <c r="J106" s="255">
        <f t="shared" si="7"/>
        <v>0</v>
      </c>
      <c r="K106" s="249"/>
      <c r="L106" s="265"/>
      <c r="N106" s="255">
        <f t="shared" si="8"/>
        <v>0</v>
      </c>
      <c r="O106" s="258"/>
      <c r="P106" s="281"/>
      <c r="Q106" s="260"/>
      <c r="R106" s="278"/>
      <c r="S106" s="258"/>
      <c r="T106" s="281"/>
      <c r="U106" s="260"/>
      <c r="V106" s="278"/>
    </row>
    <row r="107" spans="1:22" x14ac:dyDescent="0.2">
      <c r="A107" s="213"/>
      <c r="B107" s="265"/>
      <c r="C107" s="249"/>
      <c r="D107" s="265"/>
      <c r="F107" s="255">
        <f t="shared" si="6"/>
        <v>0</v>
      </c>
      <c r="G107" s="249"/>
      <c r="H107" s="265"/>
      <c r="J107" s="255">
        <f t="shared" si="7"/>
        <v>0</v>
      </c>
      <c r="K107" s="249"/>
      <c r="L107" s="265"/>
      <c r="N107" s="255">
        <f t="shared" si="8"/>
        <v>0</v>
      </c>
      <c r="O107" s="258"/>
      <c r="P107" s="281"/>
      <c r="Q107" s="260"/>
      <c r="R107" s="278"/>
      <c r="S107" s="258"/>
      <c r="T107" s="281"/>
      <c r="U107" s="260"/>
      <c r="V107" s="278"/>
    </row>
    <row r="108" spans="1:22" x14ac:dyDescent="0.2">
      <c r="A108" s="213"/>
      <c r="B108" s="265"/>
      <c r="C108" s="249"/>
      <c r="D108" s="265"/>
      <c r="F108" s="255">
        <f t="shared" si="6"/>
        <v>0</v>
      </c>
      <c r="G108" s="249"/>
      <c r="H108" s="265"/>
      <c r="J108" s="255">
        <f t="shared" si="7"/>
        <v>0</v>
      </c>
      <c r="K108" s="249"/>
      <c r="L108" s="265"/>
      <c r="N108" s="255">
        <f t="shared" si="8"/>
        <v>0</v>
      </c>
      <c r="O108" s="258"/>
      <c r="P108" s="281"/>
      <c r="Q108" s="260"/>
      <c r="R108" s="278"/>
      <c r="S108" s="258"/>
      <c r="T108" s="281"/>
      <c r="U108" s="260"/>
      <c r="V108" s="278"/>
    </row>
    <row r="109" spans="1:22" x14ac:dyDescent="0.2">
      <c r="A109" s="213"/>
      <c r="B109" s="265"/>
      <c r="C109" s="249"/>
      <c r="D109" s="265"/>
      <c r="F109" s="255">
        <f t="shared" si="6"/>
        <v>0</v>
      </c>
      <c r="G109" s="249"/>
      <c r="H109" s="265"/>
      <c r="J109" s="255">
        <f t="shared" si="7"/>
        <v>0</v>
      </c>
      <c r="K109" s="249"/>
      <c r="L109" s="265"/>
      <c r="N109" s="255">
        <f t="shared" si="8"/>
        <v>0</v>
      </c>
      <c r="O109" s="258"/>
      <c r="P109" s="281"/>
      <c r="Q109" s="260"/>
      <c r="R109" s="278"/>
      <c r="S109" s="258"/>
      <c r="T109" s="281"/>
      <c r="U109" s="260"/>
      <c r="V109" s="278"/>
    </row>
    <row r="110" spans="1:22" x14ac:dyDescent="0.2">
      <c r="A110" s="213"/>
      <c r="B110" s="265"/>
      <c r="C110" s="249"/>
      <c r="D110" s="265"/>
      <c r="F110" s="255">
        <f t="shared" si="6"/>
        <v>0</v>
      </c>
      <c r="G110" s="249"/>
      <c r="H110" s="265"/>
      <c r="J110" s="255">
        <f t="shared" si="7"/>
        <v>0</v>
      </c>
      <c r="K110" s="249"/>
      <c r="L110" s="265"/>
      <c r="N110" s="255">
        <f t="shared" si="8"/>
        <v>0</v>
      </c>
      <c r="O110" s="258"/>
      <c r="P110" s="281"/>
      <c r="Q110" s="260"/>
      <c r="R110" s="278"/>
      <c r="S110" s="258"/>
      <c r="T110" s="281"/>
      <c r="U110" s="260"/>
      <c r="V110" s="278"/>
    </row>
    <row r="111" spans="1:22" x14ac:dyDescent="0.2">
      <c r="A111" s="213"/>
      <c r="B111" s="265"/>
      <c r="C111" s="249"/>
      <c r="D111" s="265"/>
      <c r="F111" s="255">
        <f t="shared" si="6"/>
        <v>0</v>
      </c>
      <c r="G111" s="249"/>
      <c r="H111" s="265"/>
      <c r="J111" s="255">
        <f t="shared" si="7"/>
        <v>0</v>
      </c>
      <c r="K111" s="249"/>
      <c r="L111" s="265"/>
      <c r="N111" s="255">
        <f t="shared" si="8"/>
        <v>0</v>
      </c>
      <c r="O111" s="258"/>
      <c r="P111" s="281"/>
      <c r="Q111" s="260"/>
      <c r="R111" s="278"/>
      <c r="S111" s="258"/>
      <c r="T111" s="281"/>
      <c r="U111" s="260"/>
      <c r="V111" s="278"/>
    </row>
    <row r="112" spans="1:22" x14ac:dyDescent="0.2">
      <c r="A112" s="213"/>
      <c r="B112" s="265"/>
      <c r="C112" s="249"/>
      <c r="D112" s="265"/>
      <c r="F112" s="255">
        <f t="shared" si="6"/>
        <v>0</v>
      </c>
      <c r="G112" s="249"/>
      <c r="H112" s="265"/>
      <c r="J112" s="255">
        <f t="shared" si="7"/>
        <v>0</v>
      </c>
      <c r="K112" s="249"/>
      <c r="L112" s="265"/>
      <c r="N112" s="255">
        <f t="shared" si="8"/>
        <v>0</v>
      </c>
      <c r="O112" s="258"/>
      <c r="P112" s="281"/>
      <c r="Q112" s="260"/>
      <c r="R112" s="278"/>
      <c r="S112" s="258"/>
      <c r="T112" s="281"/>
      <c r="U112" s="260"/>
      <c r="V112" s="278"/>
    </row>
    <row r="113" spans="1:22" x14ac:dyDescent="0.2">
      <c r="C113" s="249"/>
      <c r="G113" s="249"/>
      <c r="K113" s="249"/>
      <c r="O113" s="258"/>
      <c r="P113" s="260"/>
      <c r="Q113" s="260"/>
      <c r="R113" s="258"/>
      <c r="S113" s="258"/>
      <c r="T113" s="260"/>
      <c r="U113" s="260"/>
      <c r="V113" s="258"/>
    </row>
    <row r="114" spans="1:22" x14ac:dyDescent="0.2">
      <c r="A114" s="254" t="s">
        <v>170</v>
      </c>
      <c r="C114" s="249"/>
      <c r="F114" s="256">
        <f>SUM(F88:F113)</f>
        <v>0</v>
      </c>
      <c r="G114" s="249"/>
      <c r="J114" s="256">
        <f>SUM(J88:J113)</f>
        <v>0</v>
      </c>
      <c r="K114" s="249"/>
      <c r="N114" s="256">
        <f>SUM(N88:N113)</f>
        <v>0</v>
      </c>
      <c r="O114" s="258"/>
      <c r="P114" s="260"/>
      <c r="Q114" s="260"/>
      <c r="R114" s="259"/>
      <c r="S114" s="258"/>
      <c r="T114" s="260"/>
      <c r="U114" s="260"/>
      <c r="V114" s="259"/>
    </row>
    <row r="115" spans="1:22" x14ac:dyDescent="0.2">
      <c r="O115" s="258"/>
      <c r="P115" s="260"/>
      <c r="Q115" s="260"/>
      <c r="R115" s="258"/>
      <c r="S115" s="258"/>
      <c r="T115" s="260"/>
      <c r="U115" s="260"/>
      <c r="V115" s="258"/>
    </row>
    <row r="116" spans="1:22" x14ac:dyDescent="0.2">
      <c r="O116" s="258"/>
      <c r="P116" s="260"/>
      <c r="Q116" s="260"/>
      <c r="R116" s="258"/>
      <c r="S116" s="258"/>
      <c r="T116" s="260"/>
      <c r="U116" s="260"/>
      <c r="V116" s="258"/>
    </row>
    <row r="117" spans="1:22" x14ac:dyDescent="0.2">
      <c r="O117" s="258"/>
      <c r="P117" s="260"/>
      <c r="Q117" s="260"/>
      <c r="R117" s="258"/>
      <c r="S117" s="258"/>
      <c r="T117" s="260"/>
      <c r="U117" s="260"/>
      <c r="V117" s="258"/>
    </row>
    <row r="118" spans="1:22" x14ac:dyDescent="0.2">
      <c r="O118" s="258"/>
      <c r="P118" s="260"/>
      <c r="Q118" s="260"/>
      <c r="R118" s="258"/>
      <c r="S118" s="258"/>
      <c r="T118" s="260"/>
      <c r="U118" s="260"/>
      <c r="V118" s="258"/>
    </row>
    <row r="119" spans="1:22" x14ac:dyDescent="0.2">
      <c r="O119" s="258"/>
      <c r="P119" s="260"/>
      <c r="Q119" s="260"/>
      <c r="R119" s="258"/>
      <c r="S119" s="258"/>
      <c r="T119" s="260"/>
      <c r="U119" s="260"/>
      <c r="V119" s="258"/>
    </row>
    <row r="120" spans="1:22" x14ac:dyDescent="0.2">
      <c r="O120" s="258"/>
      <c r="P120" s="260"/>
      <c r="Q120" s="260"/>
      <c r="R120" s="258"/>
      <c r="S120" s="258"/>
      <c r="T120" s="260"/>
      <c r="U120" s="260"/>
      <c r="V120" s="258"/>
    </row>
    <row r="121" spans="1:22" x14ac:dyDescent="0.2">
      <c r="O121" s="258"/>
      <c r="P121" s="260"/>
      <c r="Q121" s="260"/>
      <c r="R121" s="258"/>
      <c r="S121" s="258"/>
      <c r="T121" s="260"/>
      <c r="U121" s="260"/>
      <c r="V121" s="258"/>
    </row>
    <row r="122" spans="1:22" x14ac:dyDescent="0.2">
      <c r="O122" s="258"/>
      <c r="P122" s="260"/>
      <c r="Q122" s="260"/>
      <c r="R122" s="258"/>
      <c r="S122" s="258"/>
      <c r="T122" s="260"/>
      <c r="U122" s="260"/>
      <c r="V122" s="258"/>
    </row>
    <row r="123" spans="1:22" x14ac:dyDescent="0.2">
      <c r="O123" s="258"/>
      <c r="P123" s="260"/>
      <c r="Q123" s="260"/>
      <c r="R123" s="258"/>
      <c r="S123" s="258"/>
      <c r="T123" s="260"/>
      <c r="U123" s="260"/>
      <c r="V123" s="258"/>
    </row>
    <row r="124" spans="1:22" x14ac:dyDescent="0.2">
      <c r="O124" s="258"/>
      <c r="P124" s="260"/>
      <c r="Q124" s="260"/>
      <c r="R124" s="258"/>
      <c r="S124" s="258"/>
      <c r="T124" s="260"/>
      <c r="U124" s="260"/>
      <c r="V124" s="258"/>
    </row>
    <row r="125" spans="1:22" x14ac:dyDescent="0.2">
      <c r="O125" s="258"/>
      <c r="P125" s="260"/>
      <c r="Q125" s="260"/>
      <c r="R125" s="258"/>
      <c r="S125" s="258"/>
      <c r="T125" s="260"/>
      <c r="U125" s="260"/>
      <c r="V125" s="258"/>
    </row>
    <row r="126" spans="1:22" x14ac:dyDescent="0.2">
      <c r="O126" s="258"/>
      <c r="P126" s="260"/>
      <c r="Q126" s="260"/>
      <c r="R126" s="258"/>
      <c r="S126" s="258"/>
      <c r="T126" s="260"/>
      <c r="U126" s="260"/>
      <c r="V126" s="258"/>
    </row>
    <row r="127" spans="1:22" x14ac:dyDescent="0.2">
      <c r="O127" s="258"/>
      <c r="P127" s="260"/>
      <c r="Q127" s="260"/>
      <c r="R127" s="258"/>
      <c r="S127" s="258"/>
      <c r="T127" s="260"/>
      <c r="U127" s="260"/>
      <c r="V127" s="258"/>
    </row>
    <row r="128" spans="1:22" x14ac:dyDescent="0.2">
      <c r="O128" s="258"/>
      <c r="P128" s="260"/>
      <c r="Q128" s="260"/>
      <c r="R128" s="258"/>
      <c r="S128" s="258"/>
      <c r="T128" s="260"/>
      <c r="U128" s="260"/>
      <c r="V128" s="258"/>
    </row>
    <row r="129" spans="15:22" x14ac:dyDescent="0.2">
      <c r="O129" s="258"/>
      <c r="P129" s="260"/>
      <c r="Q129" s="260"/>
      <c r="R129" s="258"/>
      <c r="S129" s="258"/>
      <c r="T129" s="260"/>
      <c r="U129" s="260"/>
      <c r="V129" s="258"/>
    </row>
    <row r="130" spans="15:22" x14ac:dyDescent="0.2">
      <c r="O130" s="258"/>
      <c r="P130" s="260"/>
      <c r="Q130" s="260"/>
      <c r="R130" s="258"/>
      <c r="S130" s="258"/>
      <c r="T130" s="260"/>
      <c r="U130" s="260"/>
      <c r="V130" s="258"/>
    </row>
    <row r="131" spans="15:22" x14ac:dyDescent="0.2">
      <c r="O131" s="258"/>
      <c r="P131" s="260"/>
      <c r="Q131" s="260"/>
      <c r="R131" s="258"/>
      <c r="S131" s="258"/>
      <c r="T131" s="260"/>
      <c r="U131" s="260"/>
      <c r="V131" s="258"/>
    </row>
    <row r="132" spans="15:22" x14ac:dyDescent="0.2">
      <c r="O132" s="258"/>
      <c r="P132" s="260"/>
      <c r="Q132" s="260"/>
      <c r="R132" s="258"/>
      <c r="S132" s="258"/>
      <c r="T132" s="260"/>
      <c r="U132" s="260"/>
      <c r="V132" s="258"/>
    </row>
    <row r="133" spans="15:22" x14ac:dyDescent="0.2">
      <c r="O133" s="258"/>
      <c r="P133" s="260"/>
      <c r="Q133" s="260"/>
      <c r="R133" s="258"/>
      <c r="S133" s="258"/>
      <c r="T133" s="260"/>
      <c r="U133" s="260"/>
      <c r="V133" s="258"/>
    </row>
    <row r="134" spans="15:22" x14ac:dyDescent="0.2">
      <c r="O134" s="258"/>
      <c r="P134" s="260"/>
      <c r="Q134" s="260"/>
      <c r="R134" s="258"/>
      <c r="S134" s="258"/>
      <c r="T134" s="260"/>
      <c r="U134" s="260"/>
      <c r="V134" s="258"/>
    </row>
    <row r="135" spans="15:22" x14ac:dyDescent="0.2">
      <c r="O135" s="258"/>
      <c r="P135" s="260"/>
      <c r="Q135" s="260"/>
      <c r="R135" s="258"/>
      <c r="S135" s="258"/>
      <c r="T135" s="260"/>
      <c r="U135" s="260"/>
      <c r="V135" s="258"/>
    </row>
    <row r="136" spans="15:22" x14ac:dyDescent="0.2">
      <c r="O136" s="258"/>
      <c r="P136" s="260"/>
      <c r="Q136" s="260"/>
      <c r="R136" s="258"/>
      <c r="S136" s="258"/>
      <c r="T136" s="260"/>
      <c r="U136" s="260"/>
      <c r="V136" s="258"/>
    </row>
    <row r="137" spans="15:22" x14ac:dyDescent="0.2">
      <c r="O137" s="258"/>
      <c r="P137" s="260"/>
      <c r="Q137" s="260"/>
      <c r="R137" s="258"/>
      <c r="S137" s="258"/>
      <c r="T137" s="260"/>
      <c r="U137" s="260"/>
      <c r="V137" s="258"/>
    </row>
    <row r="138" spans="15:22" x14ac:dyDescent="0.2">
      <c r="O138" s="258"/>
      <c r="P138" s="260"/>
      <c r="Q138" s="260"/>
      <c r="R138" s="258"/>
      <c r="S138" s="258"/>
      <c r="T138" s="260"/>
      <c r="U138" s="260"/>
      <c r="V138" s="258"/>
    </row>
    <row r="139" spans="15:22" x14ac:dyDescent="0.2">
      <c r="O139" s="258"/>
      <c r="P139" s="260"/>
      <c r="Q139" s="260"/>
      <c r="R139" s="258"/>
      <c r="S139" s="258"/>
      <c r="T139" s="260"/>
      <c r="U139" s="260"/>
      <c r="V139" s="258"/>
    </row>
    <row r="140" spans="15:22" x14ac:dyDescent="0.2">
      <c r="O140" s="258"/>
      <c r="P140" s="260"/>
      <c r="Q140" s="260"/>
      <c r="R140" s="258"/>
      <c r="S140" s="258"/>
      <c r="T140" s="260"/>
      <c r="U140" s="260"/>
      <c r="V140" s="258"/>
    </row>
    <row r="141" spans="15:22" x14ac:dyDescent="0.2">
      <c r="O141" s="258"/>
      <c r="P141" s="260"/>
      <c r="Q141" s="260"/>
      <c r="R141" s="258"/>
      <c r="S141" s="258"/>
      <c r="T141" s="260"/>
      <c r="U141" s="260"/>
      <c r="V141" s="258"/>
    </row>
    <row r="142" spans="15:22" x14ac:dyDescent="0.2">
      <c r="O142" s="258"/>
      <c r="P142" s="260"/>
      <c r="Q142" s="260"/>
      <c r="R142" s="258"/>
      <c r="S142" s="258"/>
      <c r="T142" s="260"/>
      <c r="U142" s="260"/>
      <c r="V142" s="258"/>
    </row>
    <row r="143" spans="15:22" x14ac:dyDescent="0.2">
      <c r="O143" s="258"/>
      <c r="P143" s="260"/>
      <c r="Q143" s="260"/>
      <c r="R143" s="258"/>
      <c r="S143" s="258"/>
      <c r="T143" s="260"/>
      <c r="U143" s="260"/>
      <c r="V143" s="258"/>
    </row>
    <row r="144" spans="15:22" x14ac:dyDescent="0.2">
      <c r="O144" s="258"/>
      <c r="P144" s="260"/>
      <c r="Q144" s="260"/>
      <c r="R144" s="258"/>
      <c r="S144" s="258"/>
      <c r="T144" s="260"/>
      <c r="U144" s="260"/>
      <c r="V144" s="258"/>
    </row>
    <row r="145" spans="15:22" x14ac:dyDescent="0.2">
      <c r="O145" s="258"/>
      <c r="P145" s="260"/>
      <c r="Q145" s="260"/>
      <c r="R145" s="258"/>
      <c r="S145" s="258"/>
      <c r="T145" s="260"/>
      <c r="U145" s="260"/>
      <c r="V145" s="258"/>
    </row>
    <row r="146" spans="15:22" x14ac:dyDescent="0.2">
      <c r="O146" s="258"/>
      <c r="P146" s="260"/>
      <c r="Q146" s="260"/>
      <c r="R146" s="258"/>
      <c r="S146" s="258"/>
      <c r="T146" s="260"/>
      <c r="U146" s="260"/>
      <c r="V146" s="258"/>
    </row>
    <row r="147" spans="15:22" x14ac:dyDescent="0.2">
      <c r="O147" s="258"/>
      <c r="P147" s="260"/>
      <c r="Q147" s="260"/>
      <c r="R147" s="258"/>
      <c r="S147" s="258"/>
      <c r="T147" s="260"/>
      <c r="U147" s="260"/>
      <c r="V147" s="258"/>
    </row>
    <row r="148" spans="15:22" x14ac:dyDescent="0.2">
      <c r="O148" s="258"/>
      <c r="P148" s="260"/>
      <c r="Q148" s="260"/>
      <c r="R148" s="258"/>
      <c r="S148" s="258"/>
      <c r="T148" s="260"/>
      <c r="U148" s="260"/>
      <c r="V148" s="258"/>
    </row>
    <row r="149" spans="15:22" x14ac:dyDescent="0.2">
      <c r="O149" s="258"/>
      <c r="P149" s="260"/>
      <c r="Q149" s="260"/>
      <c r="R149" s="258"/>
      <c r="S149" s="258"/>
      <c r="T149" s="260"/>
      <c r="U149" s="260"/>
      <c r="V149" s="258"/>
    </row>
    <row r="150" spans="15:22" x14ac:dyDescent="0.2">
      <c r="O150" s="258"/>
      <c r="P150" s="260"/>
      <c r="Q150" s="260"/>
      <c r="R150" s="258"/>
      <c r="S150" s="258"/>
      <c r="T150" s="260"/>
      <c r="U150" s="260"/>
      <c r="V150" s="258"/>
    </row>
    <row r="151" spans="15:22" x14ac:dyDescent="0.2">
      <c r="O151" s="258"/>
      <c r="P151" s="260"/>
      <c r="Q151" s="260"/>
      <c r="R151" s="258"/>
      <c r="S151" s="258"/>
      <c r="T151" s="260"/>
      <c r="U151" s="260"/>
      <c r="V151" s="258"/>
    </row>
    <row r="152" spans="15:22" x14ac:dyDescent="0.2">
      <c r="O152" s="258"/>
      <c r="P152" s="260"/>
      <c r="Q152" s="260"/>
      <c r="R152" s="258"/>
      <c r="S152" s="258"/>
      <c r="T152" s="260"/>
      <c r="U152" s="260"/>
      <c r="V152" s="258"/>
    </row>
    <row r="153" spans="15:22" x14ac:dyDescent="0.2">
      <c r="O153" s="258"/>
      <c r="P153" s="260"/>
      <c r="Q153" s="260"/>
      <c r="R153" s="258"/>
      <c r="S153" s="258"/>
      <c r="T153" s="260"/>
      <c r="U153" s="260"/>
      <c r="V153" s="258"/>
    </row>
    <row r="154" spans="15:22" x14ac:dyDescent="0.2">
      <c r="O154" s="258"/>
      <c r="P154" s="260"/>
      <c r="Q154" s="260"/>
      <c r="R154" s="258"/>
      <c r="S154" s="258"/>
      <c r="T154" s="260"/>
      <c r="U154" s="260"/>
      <c r="V154" s="258"/>
    </row>
    <row r="155" spans="15:22" x14ac:dyDescent="0.2">
      <c r="O155" s="258"/>
      <c r="P155" s="260"/>
      <c r="Q155" s="260"/>
      <c r="R155" s="258"/>
      <c r="S155" s="258"/>
      <c r="T155" s="260"/>
      <c r="U155" s="260"/>
      <c r="V155" s="258"/>
    </row>
    <row r="156" spans="15:22" x14ac:dyDescent="0.2">
      <c r="O156" s="258"/>
      <c r="P156" s="260"/>
      <c r="Q156" s="260"/>
      <c r="R156" s="258"/>
      <c r="S156" s="258"/>
      <c r="T156" s="260"/>
      <c r="U156" s="260"/>
      <c r="V156" s="258"/>
    </row>
    <row r="157" spans="15:22" x14ac:dyDescent="0.2">
      <c r="O157" s="258"/>
      <c r="P157" s="260"/>
      <c r="Q157" s="260"/>
      <c r="R157" s="258"/>
      <c r="S157" s="258"/>
      <c r="T157" s="260"/>
      <c r="U157" s="260"/>
      <c r="V157" s="258"/>
    </row>
    <row r="158" spans="15:22" x14ac:dyDescent="0.2">
      <c r="O158" s="258"/>
      <c r="P158" s="260"/>
      <c r="Q158" s="260"/>
      <c r="R158" s="258"/>
      <c r="S158" s="258"/>
      <c r="T158" s="260"/>
      <c r="U158" s="260"/>
      <c r="V158" s="258"/>
    </row>
    <row r="159" spans="15:22" x14ac:dyDescent="0.2">
      <c r="O159" s="258"/>
      <c r="P159" s="260"/>
      <c r="Q159" s="260"/>
      <c r="R159" s="258"/>
      <c r="S159" s="258"/>
      <c r="T159" s="260"/>
      <c r="U159" s="260"/>
      <c r="V159" s="258"/>
    </row>
    <row r="160" spans="15:22" x14ac:dyDescent="0.2">
      <c r="O160" s="258"/>
      <c r="P160" s="260"/>
      <c r="Q160" s="260"/>
      <c r="R160" s="258"/>
      <c r="S160" s="258"/>
      <c r="T160" s="260"/>
      <c r="U160" s="260"/>
      <c r="V160" s="258"/>
    </row>
    <row r="161" spans="15:22" x14ac:dyDescent="0.2">
      <c r="O161" s="258"/>
      <c r="P161" s="260"/>
      <c r="Q161" s="260"/>
      <c r="R161" s="258"/>
      <c r="S161" s="258"/>
      <c r="T161" s="260"/>
      <c r="U161" s="260"/>
      <c r="V161" s="258"/>
    </row>
    <row r="162" spans="15:22" x14ac:dyDescent="0.2">
      <c r="O162" s="258"/>
      <c r="P162" s="260"/>
      <c r="Q162" s="260"/>
      <c r="R162" s="258"/>
      <c r="S162" s="258"/>
      <c r="T162" s="260"/>
      <c r="U162" s="260"/>
      <c r="V162" s="258"/>
    </row>
    <row r="163" spans="15:22" x14ac:dyDescent="0.2">
      <c r="O163" s="258"/>
      <c r="P163" s="260"/>
      <c r="Q163" s="260"/>
      <c r="R163" s="258"/>
      <c r="S163" s="258"/>
      <c r="T163" s="260"/>
      <c r="U163" s="260"/>
      <c r="V163" s="258"/>
    </row>
    <row r="164" spans="15:22" x14ac:dyDescent="0.2">
      <c r="O164" s="258"/>
      <c r="P164" s="260"/>
      <c r="Q164" s="260"/>
      <c r="R164" s="258"/>
      <c r="S164" s="258"/>
      <c r="T164" s="260"/>
      <c r="U164" s="260"/>
      <c r="V164" s="258"/>
    </row>
    <row r="165" spans="15:22" x14ac:dyDescent="0.2">
      <c r="O165" s="258"/>
      <c r="P165" s="260"/>
      <c r="Q165" s="260"/>
      <c r="R165" s="258"/>
      <c r="S165" s="258"/>
      <c r="T165" s="260"/>
      <c r="U165" s="260"/>
      <c r="V165" s="258"/>
    </row>
    <row r="166" spans="15:22" x14ac:dyDescent="0.2">
      <c r="O166" s="258"/>
      <c r="P166" s="260"/>
      <c r="Q166" s="260"/>
      <c r="R166" s="258"/>
      <c r="S166" s="258"/>
      <c r="T166" s="260"/>
      <c r="U166" s="260"/>
      <c r="V166" s="258"/>
    </row>
    <row r="167" spans="15:22" x14ac:dyDescent="0.2">
      <c r="O167" s="258"/>
      <c r="P167" s="260"/>
      <c r="Q167" s="260"/>
      <c r="R167" s="258"/>
      <c r="S167" s="258"/>
      <c r="T167" s="260"/>
      <c r="U167" s="260"/>
      <c r="V167" s="258"/>
    </row>
    <row r="168" spans="15:22" x14ac:dyDescent="0.2">
      <c r="O168" s="258"/>
      <c r="P168" s="260"/>
      <c r="Q168" s="260"/>
      <c r="R168" s="258"/>
      <c r="S168" s="258"/>
      <c r="T168" s="260"/>
      <c r="U168" s="260"/>
      <c r="V168" s="258"/>
    </row>
    <row r="169" spans="15:22" x14ac:dyDescent="0.2">
      <c r="O169" s="258"/>
      <c r="P169" s="260"/>
      <c r="Q169" s="260"/>
      <c r="R169" s="258"/>
      <c r="S169" s="258"/>
      <c r="T169" s="260"/>
      <c r="U169" s="260"/>
      <c r="V169" s="258"/>
    </row>
    <row r="170" spans="15:22" x14ac:dyDescent="0.2">
      <c r="O170" s="258"/>
      <c r="P170" s="260"/>
      <c r="Q170" s="260"/>
      <c r="R170" s="258"/>
      <c r="S170" s="258"/>
      <c r="T170" s="260"/>
      <c r="U170" s="260"/>
      <c r="V170" s="258"/>
    </row>
    <row r="171" spans="15:22" x14ac:dyDescent="0.2">
      <c r="O171" s="258"/>
      <c r="P171" s="260"/>
      <c r="Q171" s="260"/>
      <c r="R171" s="258"/>
      <c r="S171" s="258"/>
      <c r="T171" s="260"/>
      <c r="U171" s="260"/>
      <c r="V171" s="258"/>
    </row>
    <row r="172" spans="15:22" x14ac:dyDescent="0.2">
      <c r="O172" s="258"/>
      <c r="P172" s="260"/>
      <c r="Q172" s="260"/>
      <c r="R172" s="258"/>
      <c r="S172" s="258"/>
      <c r="T172" s="260"/>
      <c r="U172" s="260"/>
      <c r="V172" s="258"/>
    </row>
    <row r="173" spans="15:22" x14ac:dyDescent="0.2">
      <c r="O173" s="258"/>
      <c r="P173" s="260"/>
      <c r="Q173" s="260"/>
      <c r="R173" s="258"/>
      <c r="S173" s="258"/>
      <c r="T173" s="260"/>
      <c r="U173" s="260"/>
      <c r="V173" s="258"/>
    </row>
    <row r="174" spans="15:22" x14ac:dyDescent="0.2">
      <c r="O174" s="258"/>
      <c r="P174" s="260"/>
      <c r="Q174" s="260"/>
      <c r="R174" s="258"/>
      <c r="S174" s="258"/>
      <c r="T174" s="260"/>
      <c r="U174" s="260"/>
      <c r="V174" s="258"/>
    </row>
    <row r="175" spans="15:22" x14ac:dyDescent="0.2">
      <c r="O175" s="258"/>
      <c r="P175" s="260"/>
      <c r="Q175" s="260"/>
      <c r="R175" s="258"/>
      <c r="S175" s="258"/>
      <c r="T175" s="260"/>
      <c r="U175" s="260"/>
      <c r="V175" s="258"/>
    </row>
    <row r="176" spans="15:22" x14ac:dyDescent="0.2">
      <c r="O176" s="258"/>
      <c r="P176" s="260"/>
      <c r="Q176" s="260"/>
      <c r="R176" s="258"/>
      <c r="S176" s="258"/>
      <c r="T176" s="260"/>
      <c r="U176" s="260"/>
      <c r="V176" s="258"/>
    </row>
    <row r="177" spans="15:22" x14ac:dyDescent="0.2">
      <c r="O177" s="258"/>
      <c r="P177" s="260"/>
      <c r="Q177" s="260"/>
      <c r="R177" s="258"/>
      <c r="S177" s="258"/>
      <c r="T177" s="260"/>
      <c r="U177" s="260"/>
      <c r="V177" s="258"/>
    </row>
    <row r="178" spans="15:22" x14ac:dyDescent="0.2">
      <c r="O178" s="258"/>
      <c r="P178" s="260"/>
      <c r="Q178" s="260"/>
      <c r="R178" s="258"/>
      <c r="S178" s="258"/>
      <c r="T178" s="260"/>
      <c r="U178" s="260"/>
      <c r="V178" s="258"/>
    </row>
    <row r="179" spans="15:22" x14ac:dyDescent="0.2">
      <c r="O179" s="258"/>
      <c r="P179" s="260"/>
      <c r="Q179" s="260"/>
      <c r="R179" s="258"/>
      <c r="S179" s="258"/>
      <c r="T179" s="260"/>
      <c r="U179" s="260"/>
      <c r="V179" s="258"/>
    </row>
    <row r="180" spans="15:22" x14ac:dyDescent="0.2">
      <c r="O180" s="258"/>
      <c r="P180" s="260"/>
      <c r="Q180" s="260"/>
      <c r="R180" s="258"/>
      <c r="S180" s="258"/>
      <c r="T180" s="260"/>
      <c r="U180" s="260"/>
      <c r="V180" s="258"/>
    </row>
    <row r="181" spans="15:22" x14ac:dyDescent="0.2">
      <c r="O181" s="258"/>
      <c r="P181" s="260"/>
      <c r="Q181" s="260"/>
      <c r="R181" s="258"/>
      <c r="S181" s="258"/>
      <c r="T181" s="260"/>
      <c r="U181" s="260"/>
      <c r="V181" s="258"/>
    </row>
    <row r="182" spans="15:22" x14ac:dyDescent="0.2">
      <c r="O182" s="258"/>
      <c r="P182" s="260"/>
      <c r="Q182" s="260"/>
      <c r="R182" s="258"/>
      <c r="S182" s="258"/>
      <c r="T182" s="260"/>
      <c r="U182" s="260"/>
      <c r="V182" s="258"/>
    </row>
    <row r="183" spans="15:22" x14ac:dyDescent="0.2">
      <c r="O183" s="258"/>
      <c r="P183" s="260"/>
      <c r="Q183" s="260"/>
      <c r="R183" s="258"/>
      <c r="S183" s="258"/>
      <c r="T183" s="260"/>
      <c r="U183" s="260"/>
      <c r="V183" s="258"/>
    </row>
    <row r="184" spans="15:22" x14ac:dyDescent="0.2">
      <c r="O184" s="258"/>
      <c r="P184" s="260"/>
      <c r="Q184" s="260"/>
      <c r="R184" s="258"/>
      <c r="S184" s="258"/>
      <c r="T184" s="260"/>
      <c r="U184" s="260"/>
      <c r="V184" s="258"/>
    </row>
    <row r="185" spans="15:22" x14ac:dyDescent="0.2">
      <c r="O185" s="258"/>
      <c r="P185" s="260"/>
      <c r="Q185" s="260"/>
      <c r="R185" s="258"/>
      <c r="S185" s="258"/>
      <c r="T185" s="260"/>
      <c r="U185" s="260"/>
      <c r="V185" s="258"/>
    </row>
    <row r="186" spans="15:22" x14ac:dyDescent="0.2">
      <c r="O186" s="258"/>
      <c r="P186" s="260"/>
      <c r="Q186" s="260"/>
      <c r="R186" s="258"/>
      <c r="S186" s="258"/>
      <c r="T186" s="260"/>
      <c r="U186" s="260"/>
      <c r="V186" s="258"/>
    </row>
    <row r="187" spans="15:22" x14ac:dyDescent="0.2">
      <c r="O187" s="258"/>
      <c r="P187" s="260"/>
      <c r="Q187" s="260"/>
      <c r="R187" s="258"/>
      <c r="S187" s="258"/>
      <c r="T187" s="260"/>
      <c r="U187" s="260"/>
      <c r="V187" s="258"/>
    </row>
    <row r="188" spans="15:22" x14ac:dyDescent="0.2">
      <c r="O188" s="258"/>
      <c r="P188" s="260"/>
      <c r="Q188" s="260"/>
      <c r="R188" s="258"/>
      <c r="S188" s="258"/>
      <c r="T188" s="260"/>
      <c r="U188" s="260"/>
      <c r="V188" s="258"/>
    </row>
    <row r="189" spans="15:22" x14ac:dyDescent="0.2">
      <c r="O189" s="258"/>
      <c r="P189" s="260"/>
      <c r="Q189" s="260"/>
      <c r="R189" s="258"/>
      <c r="S189" s="258"/>
      <c r="T189" s="260"/>
      <c r="U189" s="260"/>
      <c r="V189" s="258"/>
    </row>
    <row r="190" spans="15:22" x14ac:dyDescent="0.2">
      <c r="O190" s="258"/>
      <c r="P190" s="260"/>
      <c r="Q190" s="260"/>
      <c r="R190" s="258"/>
      <c r="S190" s="258"/>
      <c r="T190" s="260"/>
      <c r="U190" s="260"/>
      <c r="V190" s="258"/>
    </row>
    <row r="191" spans="15:22" x14ac:dyDescent="0.2">
      <c r="O191" s="258"/>
      <c r="P191" s="260"/>
      <c r="Q191" s="260"/>
      <c r="R191" s="258"/>
      <c r="S191" s="258"/>
      <c r="T191" s="260"/>
      <c r="U191" s="260"/>
      <c r="V191" s="258"/>
    </row>
    <row r="192" spans="15:22" x14ac:dyDescent="0.2">
      <c r="O192" s="258"/>
      <c r="P192" s="260"/>
      <c r="Q192" s="260"/>
      <c r="R192" s="258"/>
      <c r="S192" s="258"/>
      <c r="T192" s="260"/>
      <c r="U192" s="260"/>
      <c r="V192" s="258"/>
    </row>
    <row r="193" spans="15:22" x14ac:dyDescent="0.2">
      <c r="O193" s="258"/>
      <c r="P193" s="260"/>
      <c r="Q193" s="260"/>
      <c r="R193" s="258"/>
      <c r="S193" s="258"/>
      <c r="T193" s="260"/>
      <c r="U193" s="260"/>
      <c r="V193" s="258"/>
    </row>
    <row r="194" spans="15:22" x14ac:dyDescent="0.2">
      <c r="O194" s="258"/>
      <c r="P194" s="260"/>
      <c r="Q194" s="260"/>
      <c r="R194" s="258"/>
      <c r="S194" s="258"/>
      <c r="T194" s="260"/>
      <c r="U194" s="260"/>
      <c r="V194" s="258"/>
    </row>
    <row r="195" spans="15:22" x14ac:dyDescent="0.2">
      <c r="O195" s="258"/>
      <c r="P195" s="260"/>
      <c r="Q195" s="260"/>
      <c r="R195" s="258"/>
      <c r="S195" s="258"/>
      <c r="T195" s="260"/>
      <c r="U195" s="260"/>
      <c r="V195" s="258"/>
    </row>
    <row r="196" spans="15:22" x14ac:dyDescent="0.2">
      <c r="O196" s="258"/>
      <c r="P196" s="260"/>
      <c r="Q196" s="260"/>
      <c r="R196" s="258"/>
      <c r="S196" s="258"/>
      <c r="T196" s="260"/>
      <c r="U196" s="260"/>
      <c r="V196" s="258"/>
    </row>
    <row r="197" spans="15:22" x14ac:dyDescent="0.2">
      <c r="O197" s="258"/>
      <c r="P197" s="260"/>
      <c r="Q197" s="260"/>
      <c r="R197" s="258"/>
      <c r="S197" s="258"/>
      <c r="T197" s="260"/>
      <c r="U197" s="260"/>
      <c r="V197" s="258"/>
    </row>
    <row r="198" spans="15:22" x14ac:dyDescent="0.2">
      <c r="O198" s="258"/>
      <c r="P198" s="260"/>
      <c r="Q198" s="260"/>
      <c r="R198" s="258"/>
      <c r="S198" s="258"/>
      <c r="T198" s="260"/>
      <c r="U198" s="260"/>
      <c r="V198" s="258"/>
    </row>
    <row r="199" spans="15:22" x14ac:dyDescent="0.2">
      <c r="O199" s="258"/>
      <c r="P199" s="260"/>
      <c r="Q199" s="260"/>
      <c r="R199" s="258"/>
      <c r="S199" s="258"/>
      <c r="T199" s="260"/>
      <c r="U199" s="260"/>
      <c r="V199" s="258"/>
    </row>
    <row r="200" spans="15:22" x14ac:dyDescent="0.2">
      <c r="O200" s="258"/>
      <c r="P200" s="260"/>
      <c r="Q200" s="260"/>
      <c r="R200" s="258"/>
      <c r="S200" s="258"/>
      <c r="T200" s="260"/>
      <c r="U200" s="260"/>
      <c r="V200" s="258"/>
    </row>
    <row r="201" spans="15:22" x14ac:dyDescent="0.2">
      <c r="O201" s="258"/>
      <c r="P201" s="260"/>
      <c r="Q201" s="260"/>
      <c r="R201" s="258"/>
      <c r="S201" s="258"/>
      <c r="T201" s="260"/>
      <c r="U201" s="260"/>
      <c r="V201" s="258"/>
    </row>
    <row r="202" spans="15:22" x14ac:dyDescent="0.2">
      <c r="O202" s="258"/>
      <c r="P202" s="260"/>
      <c r="Q202" s="260"/>
      <c r="R202" s="258"/>
      <c r="S202" s="258"/>
      <c r="T202" s="260"/>
      <c r="U202" s="260"/>
      <c r="V202" s="258"/>
    </row>
    <row r="203" spans="15:22" x14ac:dyDescent="0.2">
      <c r="O203" s="258"/>
      <c r="P203" s="260"/>
      <c r="Q203" s="260"/>
      <c r="R203" s="258"/>
      <c r="S203" s="258"/>
      <c r="T203" s="260"/>
      <c r="U203" s="260"/>
      <c r="V203" s="258"/>
    </row>
    <row r="204" spans="15:22" x14ac:dyDescent="0.2">
      <c r="O204" s="258"/>
      <c r="P204" s="260"/>
      <c r="Q204" s="260"/>
      <c r="R204" s="258"/>
      <c r="S204" s="258"/>
      <c r="T204" s="260"/>
      <c r="U204" s="260"/>
      <c r="V204" s="258"/>
    </row>
    <row r="205" spans="15:22" x14ac:dyDescent="0.2">
      <c r="O205" s="258"/>
      <c r="P205" s="260"/>
      <c r="Q205" s="260"/>
      <c r="R205" s="258"/>
      <c r="S205" s="258"/>
      <c r="T205" s="260"/>
      <c r="U205" s="260"/>
      <c r="V205" s="258"/>
    </row>
    <row r="206" spans="15:22" x14ac:dyDescent="0.2">
      <c r="O206" s="258"/>
      <c r="P206" s="260"/>
      <c r="Q206" s="260"/>
      <c r="R206" s="258"/>
      <c r="S206" s="258"/>
      <c r="T206" s="260"/>
      <c r="U206" s="260"/>
      <c r="V206" s="258"/>
    </row>
    <row r="207" spans="15:22" x14ac:dyDescent="0.2">
      <c r="O207" s="258"/>
      <c r="P207" s="260"/>
      <c r="Q207" s="260"/>
      <c r="R207" s="258"/>
      <c r="S207" s="258"/>
      <c r="T207" s="260"/>
      <c r="U207" s="260"/>
      <c r="V207" s="258"/>
    </row>
    <row r="208" spans="15:22" x14ac:dyDescent="0.2">
      <c r="O208" s="258"/>
      <c r="P208" s="260"/>
      <c r="Q208" s="260"/>
      <c r="R208" s="258"/>
      <c r="S208" s="258"/>
      <c r="T208" s="260"/>
      <c r="U208" s="260"/>
      <c r="V208" s="258"/>
    </row>
    <row r="209" spans="15:22" x14ac:dyDescent="0.2">
      <c r="O209" s="258"/>
      <c r="P209" s="260"/>
      <c r="Q209" s="260"/>
      <c r="R209" s="258"/>
      <c r="S209" s="258"/>
      <c r="T209" s="260"/>
      <c r="U209" s="260"/>
      <c r="V209" s="258"/>
    </row>
    <row r="210" spans="15:22" x14ac:dyDescent="0.2">
      <c r="O210" s="258"/>
      <c r="P210" s="260"/>
      <c r="Q210" s="260"/>
      <c r="R210" s="258"/>
      <c r="S210" s="258"/>
      <c r="T210" s="260"/>
      <c r="U210" s="260"/>
      <c r="V210" s="258"/>
    </row>
    <row r="211" spans="15:22" x14ac:dyDescent="0.2">
      <c r="O211" s="258"/>
      <c r="P211" s="260"/>
      <c r="Q211" s="260"/>
      <c r="R211" s="258"/>
      <c r="S211" s="258"/>
      <c r="T211" s="260"/>
      <c r="U211" s="260"/>
      <c r="V211" s="258"/>
    </row>
    <row r="212" spans="15:22" x14ac:dyDescent="0.2">
      <c r="O212" s="258"/>
      <c r="P212" s="260"/>
      <c r="Q212" s="260"/>
      <c r="R212" s="258"/>
      <c r="S212" s="258"/>
      <c r="T212" s="260"/>
      <c r="U212" s="260"/>
      <c r="V212" s="258"/>
    </row>
    <row r="213" spans="15:22" x14ac:dyDescent="0.2">
      <c r="O213" s="258"/>
      <c r="P213" s="260"/>
      <c r="Q213" s="260"/>
      <c r="R213" s="258"/>
      <c r="S213" s="258"/>
      <c r="T213" s="260"/>
      <c r="U213" s="260"/>
      <c r="V213" s="258"/>
    </row>
    <row r="214" spans="15:22" x14ac:dyDescent="0.2">
      <c r="O214" s="258"/>
      <c r="P214" s="260"/>
      <c r="Q214" s="260"/>
      <c r="R214" s="258"/>
      <c r="S214" s="258"/>
      <c r="T214" s="260"/>
      <c r="U214" s="260"/>
      <c r="V214" s="258"/>
    </row>
    <row r="215" spans="15:22" x14ac:dyDescent="0.2">
      <c r="O215" s="258"/>
      <c r="P215" s="260"/>
      <c r="Q215" s="260"/>
      <c r="R215" s="258"/>
      <c r="S215" s="258"/>
      <c r="T215" s="260"/>
      <c r="U215" s="260"/>
      <c r="V215" s="258"/>
    </row>
    <row r="216" spans="15:22" x14ac:dyDescent="0.2">
      <c r="O216" s="258"/>
      <c r="P216" s="260"/>
      <c r="Q216" s="260"/>
      <c r="R216" s="258"/>
      <c r="S216" s="258"/>
      <c r="T216" s="260"/>
      <c r="U216" s="260"/>
      <c r="V216" s="258"/>
    </row>
    <row r="217" spans="15:22" x14ac:dyDescent="0.2">
      <c r="O217" s="258"/>
      <c r="P217" s="260"/>
      <c r="Q217" s="260"/>
      <c r="R217" s="258"/>
      <c r="S217" s="258"/>
      <c r="T217" s="260"/>
      <c r="U217" s="260"/>
      <c r="V217" s="258"/>
    </row>
    <row r="218" spans="15:22" x14ac:dyDescent="0.2">
      <c r="O218" s="258"/>
      <c r="P218" s="260"/>
      <c r="Q218" s="260"/>
      <c r="R218" s="258"/>
      <c r="S218" s="258"/>
      <c r="T218" s="260"/>
      <c r="U218" s="260"/>
      <c r="V218" s="258"/>
    </row>
    <row r="219" spans="15:22" x14ac:dyDescent="0.2">
      <c r="O219" s="258"/>
      <c r="P219" s="260"/>
      <c r="Q219" s="260"/>
      <c r="R219" s="258"/>
      <c r="S219" s="258"/>
      <c r="T219" s="260"/>
      <c r="U219" s="260"/>
      <c r="V219" s="258"/>
    </row>
    <row r="220" spans="15:22" x14ac:dyDescent="0.2">
      <c r="O220" s="258"/>
      <c r="P220" s="260"/>
      <c r="Q220" s="260"/>
      <c r="R220" s="258"/>
      <c r="S220" s="258"/>
      <c r="T220" s="260"/>
      <c r="U220" s="260"/>
      <c r="V220" s="258"/>
    </row>
    <row r="221" spans="15:22" x14ac:dyDescent="0.2">
      <c r="O221" s="258"/>
      <c r="P221" s="260"/>
      <c r="Q221" s="260"/>
      <c r="R221" s="258"/>
      <c r="S221" s="258"/>
      <c r="T221" s="260"/>
      <c r="U221" s="260"/>
      <c r="V221" s="258"/>
    </row>
    <row r="222" spans="15:22" x14ac:dyDescent="0.2">
      <c r="O222" s="258"/>
      <c r="P222" s="260"/>
      <c r="Q222" s="260"/>
      <c r="R222" s="258"/>
      <c r="S222" s="258"/>
      <c r="T222" s="260"/>
      <c r="U222" s="260"/>
      <c r="V222" s="258"/>
    </row>
    <row r="223" spans="15:22" x14ac:dyDescent="0.2">
      <c r="O223" s="258"/>
      <c r="P223" s="260"/>
      <c r="Q223" s="260"/>
      <c r="R223" s="258"/>
      <c r="S223" s="258"/>
      <c r="T223" s="260"/>
      <c r="U223" s="260"/>
      <c r="V223" s="258"/>
    </row>
    <row r="224" spans="15:22" x14ac:dyDescent="0.2">
      <c r="O224" s="258"/>
      <c r="P224" s="260"/>
      <c r="Q224" s="260"/>
      <c r="R224" s="258"/>
      <c r="S224" s="258"/>
      <c r="T224" s="260"/>
      <c r="U224" s="260"/>
      <c r="V224" s="258"/>
    </row>
    <row r="225" spans="15:22" x14ac:dyDescent="0.2">
      <c r="O225" s="258"/>
      <c r="P225" s="260"/>
      <c r="Q225" s="260"/>
      <c r="R225" s="258"/>
      <c r="S225" s="258"/>
      <c r="T225" s="260"/>
      <c r="U225" s="260"/>
      <c r="V225" s="258"/>
    </row>
    <row r="226" spans="15:22" x14ac:dyDescent="0.2">
      <c r="O226" s="258"/>
      <c r="P226" s="260"/>
      <c r="Q226" s="260"/>
      <c r="R226" s="258"/>
      <c r="S226" s="258"/>
      <c r="T226" s="260"/>
      <c r="U226" s="260"/>
      <c r="V226" s="258"/>
    </row>
    <row r="227" spans="15:22" x14ac:dyDescent="0.2">
      <c r="O227" s="258"/>
      <c r="P227" s="260"/>
      <c r="Q227" s="260"/>
      <c r="R227" s="258"/>
      <c r="S227" s="258"/>
      <c r="T227" s="260"/>
      <c r="U227" s="260"/>
      <c r="V227" s="258"/>
    </row>
    <row r="228" spans="15:22" x14ac:dyDescent="0.2">
      <c r="O228" s="258"/>
      <c r="P228" s="260"/>
      <c r="Q228" s="260"/>
      <c r="R228" s="258"/>
      <c r="S228" s="258"/>
      <c r="T228" s="260"/>
      <c r="U228" s="260"/>
      <c r="V228" s="258"/>
    </row>
    <row r="229" spans="15:22" x14ac:dyDescent="0.2">
      <c r="O229" s="258"/>
      <c r="P229" s="260"/>
      <c r="Q229" s="260"/>
      <c r="R229" s="258"/>
      <c r="S229" s="258"/>
      <c r="T229" s="260"/>
      <c r="U229" s="260"/>
      <c r="V229" s="258"/>
    </row>
    <row r="230" spans="15:22" x14ac:dyDescent="0.2">
      <c r="O230" s="258"/>
      <c r="P230" s="260"/>
      <c r="Q230" s="260"/>
      <c r="R230" s="258"/>
      <c r="S230" s="258"/>
      <c r="T230" s="260"/>
      <c r="U230" s="260"/>
      <c r="V230" s="258"/>
    </row>
    <row r="231" spans="15:22" x14ac:dyDescent="0.2">
      <c r="O231" s="258"/>
      <c r="P231" s="260"/>
      <c r="Q231" s="260"/>
      <c r="R231" s="258"/>
      <c r="S231" s="258"/>
      <c r="T231" s="260"/>
      <c r="U231" s="260"/>
      <c r="V231" s="258"/>
    </row>
    <row r="232" spans="15:22" x14ac:dyDescent="0.2">
      <c r="O232" s="258"/>
      <c r="P232" s="260"/>
      <c r="Q232" s="260"/>
      <c r="R232" s="258"/>
      <c r="S232" s="258"/>
      <c r="T232" s="260"/>
      <c r="U232" s="260"/>
      <c r="V232" s="258"/>
    </row>
    <row r="233" spans="15:22" x14ac:dyDescent="0.2">
      <c r="O233" s="258"/>
      <c r="P233" s="260"/>
      <c r="Q233" s="260"/>
      <c r="R233" s="258"/>
      <c r="S233" s="258"/>
      <c r="T233" s="260"/>
      <c r="U233" s="260"/>
      <c r="V233" s="258"/>
    </row>
    <row r="234" spans="15:22" x14ac:dyDescent="0.2">
      <c r="O234" s="258"/>
      <c r="P234" s="260"/>
      <c r="Q234" s="260"/>
      <c r="R234" s="258"/>
      <c r="S234" s="258"/>
      <c r="T234" s="260"/>
      <c r="U234" s="260"/>
      <c r="V234" s="258"/>
    </row>
    <row r="235" spans="15:22" x14ac:dyDescent="0.2">
      <c r="O235" s="258"/>
      <c r="P235" s="260"/>
      <c r="Q235" s="260"/>
      <c r="R235" s="258"/>
      <c r="S235" s="258"/>
      <c r="T235" s="260"/>
      <c r="U235" s="260"/>
      <c r="V235" s="258"/>
    </row>
    <row r="236" spans="15:22" x14ac:dyDescent="0.2">
      <c r="O236" s="258"/>
      <c r="P236" s="260"/>
      <c r="Q236" s="260"/>
      <c r="R236" s="258"/>
      <c r="S236" s="258"/>
      <c r="T236" s="260"/>
      <c r="U236" s="260"/>
      <c r="V236" s="258"/>
    </row>
    <row r="237" spans="15:22" x14ac:dyDescent="0.2">
      <c r="O237" s="258"/>
      <c r="P237" s="260"/>
      <c r="Q237" s="260"/>
      <c r="R237" s="258"/>
      <c r="S237" s="258"/>
      <c r="T237" s="260"/>
      <c r="U237" s="260"/>
      <c r="V237" s="258"/>
    </row>
    <row r="238" spans="15:22" x14ac:dyDescent="0.2">
      <c r="O238" s="258"/>
      <c r="P238" s="260"/>
      <c r="Q238" s="260"/>
      <c r="R238" s="258"/>
      <c r="S238" s="258"/>
      <c r="T238" s="260"/>
      <c r="U238" s="260"/>
      <c r="V238" s="258"/>
    </row>
    <row r="239" spans="15:22" x14ac:dyDescent="0.2">
      <c r="O239" s="258"/>
      <c r="P239" s="260"/>
      <c r="Q239" s="260"/>
      <c r="R239" s="258"/>
      <c r="S239" s="258"/>
      <c r="T239" s="260"/>
      <c r="U239" s="260"/>
      <c r="V239" s="258"/>
    </row>
    <row r="240" spans="15:22" x14ac:dyDescent="0.2">
      <c r="O240" s="258"/>
      <c r="P240" s="260"/>
      <c r="Q240" s="260"/>
      <c r="R240" s="258"/>
      <c r="S240" s="258"/>
      <c r="T240" s="260"/>
      <c r="U240" s="260"/>
      <c r="V240" s="258"/>
    </row>
    <row r="241" spans="15:22" x14ac:dyDescent="0.2">
      <c r="O241" s="258"/>
      <c r="P241" s="260"/>
      <c r="Q241" s="260"/>
      <c r="R241" s="258"/>
      <c r="S241" s="258"/>
      <c r="T241" s="260"/>
      <c r="U241" s="260"/>
      <c r="V241" s="258"/>
    </row>
    <row r="242" spans="15:22" x14ac:dyDescent="0.2">
      <c r="O242" s="258"/>
      <c r="P242" s="260"/>
      <c r="Q242" s="260"/>
      <c r="R242" s="258"/>
      <c r="S242" s="258"/>
      <c r="T242" s="260"/>
      <c r="U242" s="260"/>
      <c r="V242" s="258"/>
    </row>
    <row r="243" spans="15:22" x14ac:dyDescent="0.2">
      <c r="O243" s="258"/>
      <c r="P243" s="260"/>
      <c r="Q243" s="260"/>
      <c r="R243" s="258"/>
      <c r="S243" s="258"/>
      <c r="T243" s="260"/>
      <c r="U243" s="260"/>
      <c r="V243" s="258"/>
    </row>
    <row r="244" spans="15:22" x14ac:dyDescent="0.2">
      <c r="O244" s="258"/>
      <c r="P244" s="260"/>
      <c r="Q244" s="260"/>
      <c r="R244" s="258"/>
      <c r="S244" s="258"/>
      <c r="T244" s="260"/>
      <c r="U244" s="260"/>
      <c r="V244" s="258"/>
    </row>
    <row r="245" spans="15:22" x14ac:dyDescent="0.2">
      <c r="O245" s="258"/>
      <c r="P245" s="260"/>
      <c r="Q245" s="260"/>
      <c r="R245" s="258"/>
      <c r="S245" s="258"/>
      <c r="T245" s="260"/>
      <c r="U245" s="260"/>
      <c r="V245" s="258"/>
    </row>
    <row r="246" spans="15:22" x14ac:dyDescent="0.2">
      <c r="O246" s="258"/>
      <c r="P246" s="260"/>
      <c r="Q246" s="260"/>
      <c r="R246" s="258"/>
      <c r="S246" s="258"/>
      <c r="T246" s="260"/>
      <c r="U246" s="260"/>
      <c r="V246" s="258"/>
    </row>
    <row r="247" spans="15:22" x14ac:dyDescent="0.2">
      <c r="O247" s="258"/>
      <c r="P247" s="260"/>
      <c r="Q247" s="260"/>
      <c r="R247" s="258"/>
      <c r="S247" s="258"/>
      <c r="T247" s="260"/>
      <c r="U247" s="260"/>
      <c r="V247" s="258"/>
    </row>
    <row r="248" spans="15:22" x14ac:dyDescent="0.2">
      <c r="O248" s="258"/>
      <c r="P248" s="260"/>
      <c r="Q248" s="260"/>
      <c r="R248" s="258"/>
      <c r="S248" s="258"/>
      <c r="T248" s="260"/>
      <c r="U248" s="260"/>
      <c r="V248" s="258"/>
    </row>
    <row r="249" spans="15:22" x14ac:dyDescent="0.2">
      <c r="O249" s="258"/>
      <c r="P249" s="260"/>
      <c r="Q249" s="260"/>
      <c r="R249" s="258"/>
      <c r="S249" s="258"/>
      <c r="T249" s="260"/>
      <c r="U249" s="260"/>
      <c r="V249" s="258"/>
    </row>
    <row r="250" spans="15:22" x14ac:dyDescent="0.2">
      <c r="O250" s="258"/>
      <c r="P250" s="260"/>
      <c r="Q250" s="260"/>
      <c r="R250" s="258"/>
      <c r="S250" s="258"/>
      <c r="T250" s="260"/>
      <c r="U250" s="260"/>
      <c r="V250" s="258"/>
    </row>
    <row r="251" spans="15:22" x14ac:dyDescent="0.2">
      <c r="O251" s="258"/>
      <c r="P251" s="260"/>
      <c r="Q251" s="260"/>
      <c r="R251" s="258"/>
      <c r="S251" s="258"/>
      <c r="T251" s="260"/>
      <c r="U251" s="260"/>
      <c r="V251" s="258"/>
    </row>
    <row r="252" spans="15:22" x14ac:dyDescent="0.2">
      <c r="O252" s="258"/>
      <c r="P252" s="260"/>
      <c r="Q252" s="260"/>
      <c r="R252" s="258"/>
      <c r="S252" s="258"/>
      <c r="T252" s="260"/>
      <c r="U252" s="260"/>
      <c r="V252" s="258"/>
    </row>
    <row r="253" spans="15:22" x14ac:dyDescent="0.2">
      <c r="O253" s="258"/>
      <c r="P253" s="260"/>
      <c r="Q253" s="260"/>
      <c r="R253" s="258"/>
      <c r="S253" s="258"/>
      <c r="T253" s="260"/>
      <c r="U253" s="260"/>
      <c r="V253" s="258"/>
    </row>
    <row r="254" spans="15:22" x14ac:dyDescent="0.2">
      <c r="O254" s="258"/>
      <c r="P254" s="260"/>
      <c r="Q254" s="260"/>
      <c r="R254" s="258"/>
      <c r="S254" s="258"/>
      <c r="T254" s="260"/>
      <c r="U254" s="260"/>
      <c r="V254" s="258"/>
    </row>
    <row r="255" spans="15:22" x14ac:dyDescent="0.2">
      <c r="O255" s="258"/>
      <c r="P255" s="260"/>
      <c r="Q255" s="260"/>
      <c r="R255" s="258"/>
      <c r="S255" s="258"/>
      <c r="T255" s="260"/>
      <c r="U255" s="260"/>
      <c r="V255" s="258"/>
    </row>
    <row r="256" spans="15:22" x14ac:dyDescent="0.2">
      <c r="O256" s="258"/>
      <c r="P256" s="260"/>
      <c r="Q256" s="260"/>
      <c r="R256" s="258"/>
      <c r="S256" s="258"/>
      <c r="T256" s="260"/>
      <c r="U256" s="260"/>
      <c r="V256" s="258"/>
    </row>
    <row r="257" spans="15:22" x14ac:dyDescent="0.2">
      <c r="O257" s="258"/>
      <c r="P257" s="260"/>
      <c r="Q257" s="260"/>
      <c r="R257" s="258"/>
      <c r="S257" s="258"/>
      <c r="T257" s="260"/>
      <c r="U257" s="260"/>
      <c r="V257" s="258"/>
    </row>
  </sheetData>
  <sheetProtection sheet="1" objects="1" scenarios="1" selectLockedCells="1"/>
  <mergeCells count="18">
    <mergeCell ref="D47:F47"/>
    <mergeCell ref="H47:J47"/>
    <mergeCell ref="L47:N47"/>
    <mergeCell ref="P47:R47"/>
    <mergeCell ref="T47:V47"/>
    <mergeCell ref="D85:F85"/>
    <mergeCell ref="H85:J85"/>
    <mergeCell ref="L85:N85"/>
    <mergeCell ref="P85:R85"/>
    <mergeCell ref="T85:V85"/>
    <mergeCell ref="A1:T1"/>
    <mergeCell ref="A3:T3"/>
    <mergeCell ref="A6:F6"/>
    <mergeCell ref="D11:F11"/>
    <mergeCell ref="H11:J11"/>
    <mergeCell ref="L11:N11"/>
    <mergeCell ref="P11:R11"/>
    <mergeCell ref="T11:V1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171"/>
  <sheetViews>
    <sheetView zoomScale="90" zoomScaleNormal="90" workbookViewId="0">
      <selection activeCell="M23" sqref="M23"/>
    </sheetView>
  </sheetViews>
  <sheetFormatPr defaultRowHeight="12.75" x14ac:dyDescent="0.2"/>
  <cols>
    <col min="1" max="1" width="3.28515625" style="8" customWidth="1"/>
    <col min="2" max="2" width="37.140625" style="8" customWidth="1"/>
    <col min="3" max="3" width="10.7109375" style="97" customWidth="1"/>
    <col min="4" max="4" width="18.140625" style="97" hidden="1" customWidth="1"/>
    <col min="5" max="5" width="12.42578125" style="97" hidden="1" customWidth="1"/>
    <col min="6" max="6" width="10.7109375" style="8" customWidth="1"/>
    <col min="7" max="7" width="18.140625" style="8" hidden="1" customWidth="1"/>
    <col min="8" max="8" width="12.42578125" style="8" hidden="1" customWidth="1"/>
    <col min="9" max="9" width="10.7109375" style="8" customWidth="1"/>
    <col min="10" max="10" width="18.140625" style="8" hidden="1" customWidth="1"/>
    <col min="11" max="11" width="12.42578125" style="8" hidden="1" customWidth="1"/>
    <col min="12" max="12" width="15.7109375" style="8" customWidth="1"/>
    <col min="13" max="13" width="1.5703125" style="8" customWidth="1"/>
    <col min="14" max="15" width="15.7109375" style="8" customWidth="1"/>
    <col min="16" max="16384" width="9.140625" style="8"/>
  </cols>
  <sheetData>
    <row r="1" spans="1:15" ht="18" x14ac:dyDescent="0.25">
      <c r="B1" s="154" t="s">
        <v>67</v>
      </c>
      <c r="O1" s="154"/>
    </row>
    <row r="2" spans="1:15" ht="18" x14ac:dyDescent="0.25">
      <c r="B2" s="154" t="s">
        <v>99</v>
      </c>
      <c r="G2" s="190"/>
      <c r="N2" s="158"/>
      <c r="O2" s="159" t="str">
        <f>"= do not edit"</f>
        <v>= do not edit</v>
      </c>
    </row>
    <row r="3" spans="1:15" ht="18" x14ac:dyDescent="0.25">
      <c r="B3" s="309" t="s">
        <v>211</v>
      </c>
      <c r="N3" s="154"/>
      <c r="O3" s="154"/>
    </row>
    <row r="4" spans="1:15" ht="18" x14ac:dyDescent="0.25">
      <c r="B4" s="309"/>
      <c r="N4" s="309"/>
      <c r="O4" s="309"/>
    </row>
    <row r="5" spans="1:15" ht="25.5" x14ac:dyDescent="0.2">
      <c r="B5" s="191" t="s">
        <v>95</v>
      </c>
      <c r="C5" s="166" t="s">
        <v>68</v>
      </c>
      <c r="D5" s="109" t="s">
        <v>103</v>
      </c>
      <c r="E5" s="197" t="s">
        <v>102</v>
      </c>
      <c r="F5" s="166" t="s">
        <v>75</v>
      </c>
      <c r="G5" s="109" t="s">
        <v>103</v>
      </c>
      <c r="H5" s="197" t="s">
        <v>102</v>
      </c>
      <c r="I5" s="166" t="s">
        <v>76</v>
      </c>
      <c r="J5" s="109" t="s">
        <v>103</v>
      </c>
      <c r="K5" s="197" t="s">
        <v>102</v>
      </c>
      <c r="L5" s="198" t="s">
        <v>96</v>
      </c>
      <c r="M5" s="199"/>
      <c r="N5" s="74" t="s">
        <v>97</v>
      </c>
      <c r="O5" s="74" t="s">
        <v>98</v>
      </c>
    </row>
    <row r="6" spans="1:15" ht="20.100000000000001" customHeight="1" x14ac:dyDescent="0.2">
      <c r="A6" s="8">
        <v>1</v>
      </c>
      <c r="B6" s="33"/>
      <c r="C6" s="175"/>
      <c r="D6" s="71">
        <f t="shared" ref="D6:D11" si="0">IF(C6&gt;=25000,25000,C6)</f>
        <v>0</v>
      </c>
      <c r="E6" s="71">
        <f t="shared" ref="E6:E11" si="1">C6-D6</f>
        <v>0</v>
      </c>
      <c r="F6" s="175"/>
      <c r="G6" s="71">
        <f t="shared" ref="G6:G15" si="2">IF((C6+F6)&gt;=25000,(25000-D6),F6)</f>
        <v>0</v>
      </c>
      <c r="H6" s="71">
        <f t="shared" ref="H6:H11" si="3">IF(($D6+$G6)&lt;25000,0,($F6-$G6))</f>
        <v>0</v>
      </c>
      <c r="I6" s="175"/>
      <c r="J6" s="71">
        <f t="shared" ref="J6:J11" si="4">IF(($C6+$F6+$I6)&gt;=25000,(25000-$D6-$G6),$I6)</f>
        <v>0</v>
      </c>
      <c r="K6" s="71">
        <f t="shared" ref="K6:K11" si="5">IF(($D6+$G6+$I6)&lt;25000,0,($I6-$J6))</f>
        <v>0</v>
      </c>
      <c r="L6" s="71">
        <f>C6+F6+I6</f>
        <v>0</v>
      </c>
      <c r="M6" s="200"/>
      <c r="N6" s="71">
        <f>D6+G6+J6</f>
        <v>0</v>
      </c>
      <c r="O6" s="71">
        <f>E6+H6+K6</f>
        <v>0</v>
      </c>
    </row>
    <row r="7" spans="1:15" ht="20.100000000000001" customHeight="1" x14ac:dyDescent="0.2">
      <c r="A7" s="8">
        <v>2</v>
      </c>
      <c r="B7" s="33"/>
      <c r="C7" s="175"/>
      <c r="D7" s="71">
        <f t="shared" si="0"/>
        <v>0</v>
      </c>
      <c r="E7" s="71">
        <f t="shared" si="1"/>
        <v>0</v>
      </c>
      <c r="F7" s="175"/>
      <c r="G7" s="71">
        <f t="shared" si="2"/>
        <v>0</v>
      </c>
      <c r="H7" s="71">
        <f t="shared" si="3"/>
        <v>0</v>
      </c>
      <c r="I7" s="175"/>
      <c r="J7" s="71">
        <f t="shared" si="4"/>
        <v>0</v>
      </c>
      <c r="K7" s="71">
        <f t="shared" si="5"/>
        <v>0</v>
      </c>
      <c r="L7" s="71">
        <f t="shared" ref="L7:L15" si="6">C7+F7+I7</f>
        <v>0</v>
      </c>
      <c r="M7" s="201"/>
      <c r="N7" s="71">
        <f t="shared" ref="N7:N15" si="7">D7+G7+J7</f>
        <v>0</v>
      </c>
      <c r="O7" s="71">
        <f t="shared" ref="O7:O15" si="8">E7+H7+K7</f>
        <v>0</v>
      </c>
    </row>
    <row r="8" spans="1:15" ht="20.100000000000001" customHeight="1" x14ac:dyDescent="0.2">
      <c r="A8" s="8">
        <v>3</v>
      </c>
      <c r="B8" s="192"/>
      <c r="C8" s="175"/>
      <c r="D8" s="71">
        <f t="shared" si="0"/>
        <v>0</v>
      </c>
      <c r="E8" s="71">
        <f t="shared" si="1"/>
        <v>0</v>
      </c>
      <c r="F8" s="175"/>
      <c r="G8" s="71">
        <f t="shared" si="2"/>
        <v>0</v>
      </c>
      <c r="H8" s="71">
        <f t="shared" si="3"/>
        <v>0</v>
      </c>
      <c r="I8" s="175"/>
      <c r="J8" s="71">
        <f t="shared" si="4"/>
        <v>0</v>
      </c>
      <c r="K8" s="71">
        <f t="shared" si="5"/>
        <v>0</v>
      </c>
      <c r="L8" s="71">
        <f t="shared" si="6"/>
        <v>0</v>
      </c>
      <c r="M8" s="201"/>
      <c r="N8" s="71">
        <f t="shared" si="7"/>
        <v>0</v>
      </c>
      <c r="O8" s="71">
        <f t="shared" si="8"/>
        <v>0</v>
      </c>
    </row>
    <row r="9" spans="1:15" ht="20.100000000000001" customHeight="1" x14ac:dyDescent="0.2">
      <c r="A9" s="16">
        <v>4</v>
      </c>
      <c r="B9" s="192"/>
      <c r="C9" s="175"/>
      <c r="D9" s="71">
        <f t="shared" si="0"/>
        <v>0</v>
      </c>
      <c r="E9" s="71">
        <f t="shared" si="1"/>
        <v>0</v>
      </c>
      <c r="F9" s="175"/>
      <c r="G9" s="71">
        <f t="shared" si="2"/>
        <v>0</v>
      </c>
      <c r="H9" s="71">
        <f t="shared" si="3"/>
        <v>0</v>
      </c>
      <c r="I9" s="175"/>
      <c r="J9" s="71">
        <f t="shared" si="4"/>
        <v>0</v>
      </c>
      <c r="K9" s="71">
        <f t="shared" si="5"/>
        <v>0</v>
      </c>
      <c r="L9" s="71">
        <f t="shared" si="6"/>
        <v>0</v>
      </c>
      <c r="M9" s="201"/>
      <c r="N9" s="71">
        <f t="shared" si="7"/>
        <v>0</v>
      </c>
      <c r="O9" s="71">
        <f t="shared" si="8"/>
        <v>0</v>
      </c>
    </row>
    <row r="10" spans="1:15" ht="20.100000000000001" customHeight="1" x14ac:dyDescent="0.2">
      <c r="A10" s="16">
        <v>5</v>
      </c>
      <c r="B10" s="192"/>
      <c r="C10" s="175"/>
      <c r="D10" s="71">
        <f t="shared" si="0"/>
        <v>0</v>
      </c>
      <c r="E10" s="71">
        <f t="shared" si="1"/>
        <v>0</v>
      </c>
      <c r="F10" s="175"/>
      <c r="G10" s="71">
        <f t="shared" si="2"/>
        <v>0</v>
      </c>
      <c r="H10" s="71">
        <f t="shared" si="3"/>
        <v>0</v>
      </c>
      <c r="I10" s="175"/>
      <c r="J10" s="71">
        <f t="shared" si="4"/>
        <v>0</v>
      </c>
      <c r="K10" s="71">
        <f t="shared" si="5"/>
        <v>0</v>
      </c>
      <c r="L10" s="71">
        <f t="shared" si="6"/>
        <v>0</v>
      </c>
      <c r="M10" s="200"/>
      <c r="N10" s="71">
        <f t="shared" si="7"/>
        <v>0</v>
      </c>
      <c r="O10" s="71">
        <f t="shared" si="8"/>
        <v>0</v>
      </c>
    </row>
    <row r="11" spans="1:15" ht="20.100000000000001" customHeight="1" x14ac:dyDescent="0.2">
      <c r="A11" s="16">
        <v>6</v>
      </c>
      <c r="B11" s="192"/>
      <c r="C11" s="175"/>
      <c r="D11" s="71">
        <f t="shared" si="0"/>
        <v>0</v>
      </c>
      <c r="E11" s="71">
        <f t="shared" si="1"/>
        <v>0</v>
      </c>
      <c r="F11" s="175"/>
      <c r="G11" s="71">
        <f t="shared" si="2"/>
        <v>0</v>
      </c>
      <c r="H11" s="71">
        <f t="shared" si="3"/>
        <v>0</v>
      </c>
      <c r="I11" s="175"/>
      <c r="J11" s="71">
        <f t="shared" si="4"/>
        <v>0</v>
      </c>
      <c r="K11" s="71">
        <f t="shared" si="5"/>
        <v>0</v>
      </c>
      <c r="L11" s="71">
        <f t="shared" si="6"/>
        <v>0</v>
      </c>
      <c r="M11" s="201"/>
      <c r="N11" s="71">
        <f t="shared" si="7"/>
        <v>0</v>
      </c>
      <c r="O11" s="71">
        <f t="shared" si="8"/>
        <v>0</v>
      </c>
    </row>
    <row r="12" spans="1:15" ht="20.100000000000001" customHeight="1" x14ac:dyDescent="0.2">
      <c r="A12" s="16">
        <v>7</v>
      </c>
      <c r="B12" s="192"/>
      <c r="C12" s="175"/>
      <c r="D12" s="71">
        <f>IF(C12&gt;=25000,25000,C12)</f>
        <v>0</v>
      </c>
      <c r="E12" s="71">
        <f>C12-D12</f>
        <v>0</v>
      </c>
      <c r="F12" s="175"/>
      <c r="G12" s="71">
        <f t="shared" si="2"/>
        <v>0</v>
      </c>
      <c r="H12" s="71">
        <f>IF(($D12+$G12)&lt;25000,0,($F12-$G12))</f>
        <v>0</v>
      </c>
      <c r="I12" s="175"/>
      <c r="J12" s="71">
        <f>IF(($C12+$F12+$I12)&gt;=25000,(25000-$D12-$G12),$I12)</f>
        <v>0</v>
      </c>
      <c r="K12" s="71">
        <f>IF(($D12+$G12+$I12)&lt;25000,0,($I12-$J12))</f>
        <v>0</v>
      </c>
      <c r="L12" s="71">
        <f t="shared" si="6"/>
        <v>0</v>
      </c>
      <c r="M12" s="201"/>
      <c r="N12" s="71">
        <f t="shared" si="7"/>
        <v>0</v>
      </c>
      <c r="O12" s="71">
        <f t="shared" si="8"/>
        <v>0</v>
      </c>
    </row>
    <row r="13" spans="1:15" ht="20.100000000000001" customHeight="1" x14ac:dyDescent="0.2">
      <c r="A13" s="16">
        <v>8</v>
      </c>
      <c r="B13" s="192"/>
      <c r="C13" s="175"/>
      <c r="D13" s="71">
        <f>IF(C13&gt;=25000,25000,C13)</f>
        <v>0</v>
      </c>
      <c r="E13" s="71">
        <f>C13-D13</f>
        <v>0</v>
      </c>
      <c r="F13" s="175"/>
      <c r="G13" s="71">
        <f t="shared" si="2"/>
        <v>0</v>
      </c>
      <c r="H13" s="71">
        <f>IF(($D13+$G13)&lt;25000,0,($F13-$G13))</f>
        <v>0</v>
      </c>
      <c r="I13" s="175"/>
      <c r="J13" s="71">
        <f>IF(($C13+$F13+$I13)&gt;=25000,(25000-$D13-$G13),$I13)</f>
        <v>0</v>
      </c>
      <c r="K13" s="71">
        <f>IF(($D13+$G13+$I13)&lt;25000,0,($I13-$J13))</f>
        <v>0</v>
      </c>
      <c r="L13" s="71">
        <f t="shared" si="6"/>
        <v>0</v>
      </c>
      <c r="M13" s="201"/>
      <c r="N13" s="71">
        <f t="shared" si="7"/>
        <v>0</v>
      </c>
      <c r="O13" s="71">
        <f t="shared" si="8"/>
        <v>0</v>
      </c>
    </row>
    <row r="14" spans="1:15" ht="20.100000000000001" customHeight="1" x14ac:dyDescent="0.2">
      <c r="A14" s="16">
        <v>9</v>
      </c>
      <c r="B14" s="33"/>
      <c r="C14" s="175"/>
      <c r="D14" s="71">
        <f>IF(C14&gt;=25000,25000,C14)</f>
        <v>0</v>
      </c>
      <c r="E14" s="71">
        <f>C14-D14</f>
        <v>0</v>
      </c>
      <c r="F14" s="175"/>
      <c r="G14" s="71">
        <f t="shared" si="2"/>
        <v>0</v>
      </c>
      <c r="H14" s="71">
        <f>IF(($D14+$G14)&lt;25000,0,($F14-$G14))</f>
        <v>0</v>
      </c>
      <c r="I14" s="175"/>
      <c r="J14" s="71">
        <f>IF(($C14+$F14+$I14)&gt;=25000,(25000-$D14-$G14),$I14)</f>
        <v>0</v>
      </c>
      <c r="K14" s="71">
        <f>IF(($D14+$G14+$I14)&lt;25000,0,($I14-$J14))</f>
        <v>0</v>
      </c>
      <c r="L14" s="71">
        <f t="shared" si="6"/>
        <v>0</v>
      </c>
      <c r="M14" s="201"/>
      <c r="N14" s="71">
        <f t="shared" si="7"/>
        <v>0</v>
      </c>
      <c r="O14" s="71">
        <f t="shared" si="8"/>
        <v>0</v>
      </c>
    </row>
    <row r="15" spans="1:15" ht="20.100000000000001" customHeight="1" x14ac:dyDescent="0.2">
      <c r="A15" s="16">
        <v>10</v>
      </c>
      <c r="B15" s="193"/>
      <c r="C15" s="175"/>
      <c r="D15" s="71">
        <f>IF(C15&gt;=25000,25000,C15)</f>
        <v>0</v>
      </c>
      <c r="E15" s="71">
        <f>C15-D15</f>
        <v>0</v>
      </c>
      <c r="F15" s="175"/>
      <c r="G15" s="71">
        <f t="shared" si="2"/>
        <v>0</v>
      </c>
      <c r="H15" s="71">
        <f>IF(($D15+$G15)&lt;25000,0,($F15-$G15))</f>
        <v>0</v>
      </c>
      <c r="I15" s="175"/>
      <c r="J15" s="71">
        <f>IF(($C15+$F15+$I15)&gt;=25000,(25000-$D15-$G15),$I15)</f>
        <v>0</v>
      </c>
      <c r="K15" s="71">
        <f>IF(($D15+$G15+$I15)&lt;25000,0,($I15-$J15))</f>
        <v>0</v>
      </c>
      <c r="L15" s="71">
        <f t="shared" si="6"/>
        <v>0</v>
      </c>
      <c r="M15" s="201"/>
      <c r="N15" s="71">
        <f t="shared" si="7"/>
        <v>0</v>
      </c>
      <c r="O15" s="71">
        <f t="shared" si="8"/>
        <v>0</v>
      </c>
    </row>
    <row r="16" spans="1:15" ht="22.5" customHeight="1" x14ac:dyDescent="0.2">
      <c r="A16" s="16"/>
      <c r="B16" s="161"/>
      <c r="C16" s="16"/>
      <c r="D16" s="16"/>
      <c r="E16" s="16"/>
      <c r="F16" s="16"/>
      <c r="G16" s="16"/>
      <c r="H16" s="16"/>
      <c r="I16" s="16"/>
      <c r="J16" s="16"/>
      <c r="K16" s="16"/>
      <c r="L16" s="162"/>
      <c r="M16" s="162"/>
      <c r="N16" s="72">
        <f>SUM(N6:N15)</f>
        <v>0</v>
      </c>
      <c r="O16" s="73">
        <f>SUM(O6:O15)</f>
        <v>0</v>
      </c>
    </row>
    <row r="17" spans="1:15" ht="22.5" customHeight="1" x14ac:dyDescent="0.2">
      <c r="A17" s="16"/>
      <c r="B17" s="161"/>
      <c r="C17" s="16"/>
      <c r="D17" s="16"/>
      <c r="E17" s="16"/>
      <c r="F17" s="16"/>
      <c r="G17" s="16"/>
      <c r="H17" s="16"/>
      <c r="I17" s="16"/>
      <c r="J17" s="16"/>
      <c r="K17" s="16"/>
      <c r="L17" s="162"/>
      <c r="M17" s="162"/>
      <c r="N17" s="61"/>
      <c r="O17" s="194"/>
    </row>
    <row r="18" spans="1:15" ht="20.25" customHeight="1" x14ac:dyDescent="0.2">
      <c r="B18" s="163"/>
      <c r="G18" s="97"/>
      <c r="H18" s="97"/>
      <c r="J18" s="97"/>
      <c r="K18" s="97"/>
      <c r="L18" s="107" t="s">
        <v>96</v>
      </c>
      <c r="M18" s="165"/>
      <c r="N18" s="15"/>
      <c r="O18" s="93"/>
    </row>
    <row r="19" spans="1:15" s="167" customFormat="1" ht="17.25" customHeight="1" x14ac:dyDescent="0.2">
      <c r="B19" s="110"/>
      <c r="C19" s="204" t="s">
        <v>68</v>
      </c>
      <c r="D19" s="205"/>
      <c r="E19" s="205"/>
      <c r="F19" s="206" t="s">
        <v>75</v>
      </c>
      <c r="G19" s="205"/>
      <c r="H19" s="205"/>
      <c r="I19" s="206" t="s">
        <v>76</v>
      </c>
      <c r="J19" s="205"/>
      <c r="K19" s="205"/>
      <c r="L19" s="111" t="s">
        <v>2</v>
      </c>
      <c r="M19" s="169"/>
      <c r="N19" s="15"/>
      <c r="O19" s="93"/>
    </row>
    <row r="20" spans="1:15" ht="20.25" customHeight="1" x14ac:dyDescent="0.2">
      <c r="B20" s="115" t="s">
        <v>210</v>
      </c>
      <c r="C20" s="207">
        <f>SUM(D6:D15)</f>
        <v>0</v>
      </c>
      <c r="D20" s="208"/>
      <c r="E20" s="208"/>
      <c r="F20" s="208">
        <f>SUM(G6:G15)</f>
        <v>0</v>
      </c>
      <c r="G20" s="208"/>
      <c r="H20" s="208"/>
      <c r="I20" s="208">
        <f>SUM(J6:J15)</f>
        <v>0</v>
      </c>
      <c r="J20" s="208"/>
      <c r="K20" s="208"/>
      <c r="L20" s="202">
        <f>SUM(C20:K20)</f>
        <v>0</v>
      </c>
      <c r="M20" s="173"/>
      <c r="N20" s="15"/>
      <c r="O20" s="93"/>
    </row>
    <row r="21" spans="1:15" ht="20.25" customHeight="1" x14ac:dyDescent="0.2">
      <c r="B21" s="88" t="s">
        <v>159</v>
      </c>
      <c r="C21" s="209">
        <f>SUM(E6:E15)</f>
        <v>0</v>
      </c>
      <c r="D21" s="210"/>
      <c r="E21" s="210"/>
      <c r="F21" s="210">
        <f>SUM(H6:H15)</f>
        <v>0</v>
      </c>
      <c r="G21" s="210"/>
      <c r="H21" s="210"/>
      <c r="I21" s="210">
        <f>SUM(K6:K15)</f>
        <v>0</v>
      </c>
      <c r="J21" s="210"/>
      <c r="K21" s="210"/>
      <c r="L21" s="203">
        <f>SUM(C21:K21)</f>
        <v>0</v>
      </c>
      <c r="M21" s="195"/>
      <c r="N21" s="15"/>
      <c r="O21" s="93"/>
    </row>
    <row r="22" spans="1:15" s="160" customFormat="1" ht="20.25" customHeight="1" x14ac:dyDescent="0.2">
      <c r="C22" s="97"/>
      <c r="D22" s="97"/>
      <c r="E22" s="97"/>
      <c r="F22" s="8"/>
      <c r="G22" s="8"/>
      <c r="H22" s="8"/>
      <c r="I22" s="8"/>
      <c r="J22" s="8"/>
      <c r="K22" s="8"/>
      <c r="L22" s="180"/>
      <c r="M22" s="180"/>
      <c r="N22" s="8"/>
      <c r="O22" s="8"/>
    </row>
    <row r="23" spans="1:15" s="16" customFormat="1" ht="38.25" customHeight="1" x14ac:dyDescent="0.2">
      <c r="B23" s="433" t="s">
        <v>158</v>
      </c>
      <c r="C23" s="433"/>
      <c r="D23" s="433"/>
      <c r="E23" s="433"/>
      <c r="F23" s="433"/>
      <c r="G23" s="433"/>
      <c r="H23" s="433"/>
      <c r="I23" s="433"/>
      <c r="J23" s="433"/>
      <c r="K23" s="433"/>
      <c r="L23" s="433"/>
      <c r="M23" s="196"/>
      <c r="N23" s="196"/>
      <c r="O23" s="196"/>
    </row>
    <row r="24" spans="1:15" s="16" customFormat="1" x14ac:dyDescent="0.2">
      <c r="B24" s="319" t="s">
        <v>74</v>
      </c>
      <c r="N24" s="185"/>
      <c r="O24" s="186"/>
    </row>
    <row r="25" spans="1:15" s="16" customFormat="1" x14ac:dyDescent="0.2">
      <c r="N25" s="185"/>
      <c r="O25" s="186"/>
    </row>
    <row r="26" spans="1:15" s="16" customFormat="1" x14ac:dyDescent="0.2">
      <c r="N26" s="185"/>
      <c r="O26" s="186"/>
    </row>
    <row r="27" spans="1:15" s="16" customFormat="1" x14ac:dyDescent="0.2">
      <c r="N27" s="185"/>
      <c r="O27" s="186"/>
    </row>
    <row r="28" spans="1:15" s="16" customFormat="1" x14ac:dyDescent="0.2">
      <c r="B28" s="94"/>
      <c r="C28" s="8"/>
      <c r="D28" s="8"/>
      <c r="E28" s="8"/>
      <c r="F28" s="8"/>
      <c r="G28" s="8"/>
      <c r="H28" s="8"/>
      <c r="I28" s="8"/>
      <c r="J28" s="8"/>
      <c r="K28" s="8"/>
      <c r="L28" s="94"/>
      <c r="M28" s="94"/>
      <c r="N28" s="187"/>
      <c r="O28" s="188"/>
    </row>
    <row r="29" spans="1:15" s="16" customFormat="1" x14ac:dyDescent="0.2">
      <c r="B29" s="94"/>
      <c r="C29" s="8"/>
      <c r="D29" s="190"/>
      <c r="E29" s="8"/>
      <c r="F29" s="8"/>
      <c r="G29" s="8"/>
      <c r="H29" s="8"/>
      <c r="I29" s="8"/>
      <c r="J29" s="8"/>
      <c r="K29" s="8"/>
      <c r="L29" s="94"/>
      <c r="M29" s="94"/>
      <c r="N29" s="189"/>
      <c r="O29" s="97"/>
    </row>
    <row r="30" spans="1:15" s="16" customFormat="1" x14ac:dyDescent="0.2">
      <c r="C30" s="8"/>
      <c r="D30" s="8"/>
      <c r="E30" s="8"/>
      <c r="F30" s="8"/>
      <c r="G30" s="8"/>
      <c r="H30" s="8"/>
      <c r="I30" s="8"/>
      <c r="J30" s="8"/>
      <c r="K30" s="8"/>
      <c r="N30" s="189"/>
      <c r="O30" s="97"/>
    </row>
    <row r="31" spans="1:15" s="16" customFormat="1" x14ac:dyDescent="0.2">
      <c r="C31" s="8"/>
      <c r="D31" s="8"/>
      <c r="E31" s="8"/>
      <c r="F31" s="8"/>
      <c r="G31" s="8"/>
      <c r="H31" s="8"/>
      <c r="I31" s="8"/>
      <c r="J31" s="8"/>
      <c r="K31" s="8"/>
      <c r="L31" s="94"/>
      <c r="M31" s="94"/>
      <c r="N31" s="189"/>
      <c r="O31" s="97"/>
    </row>
    <row r="32" spans="1:15" s="16" customFormat="1" x14ac:dyDescent="0.2">
      <c r="C32" s="8"/>
      <c r="D32" s="8"/>
      <c r="E32" s="8"/>
      <c r="F32" s="8"/>
      <c r="G32" s="8"/>
      <c r="H32" s="8"/>
      <c r="I32" s="8"/>
      <c r="J32" s="8"/>
      <c r="K32" s="8"/>
      <c r="N32" s="189"/>
      <c r="O32" s="97"/>
    </row>
    <row r="33" spans="3:15" s="16" customFormat="1" x14ac:dyDescent="0.2">
      <c r="C33" s="8"/>
      <c r="D33" s="8"/>
      <c r="E33" s="8"/>
      <c r="F33" s="8"/>
      <c r="G33" s="8"/>
      <c r="H33" s="8"/>
      <c r="I33" s="8"/>
      <c r="J33" s="8"/>
      <c r="K33" s="8"/>
      <c r="N33" s="189"/>
      <c r="O33" s="97"/>
    </row>
    <row r="34" spans="3:15" s="16" customFormat="1" x14ac:dyDescent="0.2">
      <c r="C34" s="8"/>
      <c r="D34" s="8"/>
      <c r="E34" s="8"/>
      <c r="F34" s="8"/>
      <c r="G34" s="8"/>
      <c r="H34" s="8"/>
      <c r="I34" s="8"/>
      <c r="J34" s="8"/>
      <c r="K34" s="8"/>
      <c r="N34" s="189"/>
      <c r="O34" s="97"/>
    </row>
    <row r="35" spans="3:15" s="16" customFormat="1" x14ac:dyDescent="0.2">
      <c r="C35" s="8"/>
      <c r="D35" s="8"/>
      <c r="E35" s="8"/>
      <c r="F35" s="8"/>
      <c r="G35" s="8"/>
      <c r="H35" s="8"/>
      <c r="I35" s="8"/>
      <c r="J35" s="8"/>
      <c r="K35" s="8"/>
      <c r="N35" s="189"/>
      <c r="O35" s="97"/>
    </row>
    <row r="36" spans="3:15" x14ac:dyDescent="0.2">
      <c r="O36" s="189"/>
    </row>
    <row r="37" spans="3:15" x14ac:dyDescent="0.2">
      <c r="O37" s="189"/>
    </row>
    <row r="38" spans="3:15" x14ac:dyDescent="0.2">
      <c r="O38" s="189"/>
    </row>
    <row r="39" spans="3:15" x14ac:dyDescent="0.2">
      <c r="O39" s="189"/>
    </row>
    <row r="40" spans="3:15" x14ac:dyDescent="0.2">
      <c r="O40" s="189"/>
    </row>
    <row r="41" spans="3:15" x14ac:dyDescent="0.2">
      <c r="O41" s="189"/>
    </row>
    <row r="42" spans="3:15" x14ac:dyDescent="0.2">
      <c r="O42" s="189"/>
    </row>
    <row r="43" spans="3:15" x14ac:dyDescent="0.2">
      <c r="O43" s="189"/>
    </row>
    <row r="44" spans="3:15" x14ac:dyDescent="0.2">
      <c r="O44" s="189"/>
    </row>
    <row r="45" spans="3:15" x14ac:dyDescent="0.2">
      <c r="O45" s="189"/>
    </row>
    <row r="46" spans="3:15" x14ac:dyDescent="0.2">
      <c r="O46" s="189"/>
    </row>
    <row r="47" spans="3:15" x14ac:dyDescent="0.2">
      <c r="O47" s="189"/>
    </row>
    <row r="48" spans="3:15" x14ac:dyDescent="0.2">
      <c r="O48" s="189"/>
    </row>
    <row r="49" spans="15:15" x14ac:dyDescent="0.2">
      <c r="O49" s="189"/>
    </row>
    <row r="50" spans="15:15" x14ac:dyDescent="0.2">
      <c r="O50" s="189"/>
    </row>
    <row r="51" spans="15:15" x14ac:dyDescent="0.2">
      <c r="O51" s="189"/>
    </row>
    <row r="52" spans="15:15" x14ac:dyDescent="0.2">
      <c r="O52" s="189"/>
    </row>
    <row r="53" spans="15:15" x14ac:dyDescent="0.2">
      <c r="O53" s="189"/>
    </row>
    <row r="54" spans="15:15" x14ac:dyDescent="0.2">
      <c r="O54" s="189"/>
    </row>
    <row r="55" spans="15:15" x14ac:dyDescent="0.2">
      <c r="O55" s="189"/>
    </row>
    <row r="56" spans="15:15" x14ac:dyDescent="0.2">
      <c r="O56" s="189"/>
    </row>
    <row r="57" spans="15:15" x14ac:dyDescent="0.2">
      <c r="O57" s="189"/>
    </row>
    <row r="58" spans="15:15" x14ac:dyDescent="0.2">
      <c r="O58" s="189"/>
    </row>
    <row r="59" spans="15:15" x14ac:dyDescent="0.2">
      <c r="O59" s="189"/>
    </row>
    <row r="60" spans="15:15" x14ac:dyDescent="0.2">
      <c r="O60" s="189"/>
    </row>
    <row r="61" spans="15:15" x14ac:dyDescent="0.2">
      <c r="O61" s="189"/>
    </row>
    <row r="62" spans="15:15" x14ac:dyDescent="0.2">
      <c r="O62" s="189"/>
    </row>
    <row r="63" spans="15:15" x14ac:dyDescent="0.2">
      <c r="O63" s="189"/>
    </row>
    <row r="64" spans="15:15" x14ac:dyDescent="0.2">
      <c r="O64" s="189"/>
    </row>
    <row r="65" spans="15:15" x14ac:dyDescent="0.2">
      <c r="O65" s="189"/>
    </row>
    <row r="66" spans="15:15" x14ac:dyDescent="0.2">
      <c r="O66" s="189"/>
    </row>
    <row r="67" spans="15:15" x14ac:dyDescent="0.2">
      <c r="O67" s="189"/>
    </row>
    <row r="68" spans="15:15" x14ac:dyDescent="0.2">
      <c r="O68" s="189"/>
    </row>
    <row r="69" spans="15:15" x14ac:dyDescent="0.2">
      <c r="O69" s="189"/>
    </row>
    <row r="70" spans="15:15" x14ac:dyDescent="0.2">
      <c r="O70" s="189"/>
    </row>
    <row r="71" spans="15:15" x14ac:dyDescent="0.2">
      <c r="O71" s="189"/>
    </row>
    <row r="72" spans="15:15" x14ac:dyDescent="0.2">
      <c r="O72" s="189"/>
    </row>
    <row r="73" spans="15:15" x14ac:dyDescent="0.2">
      <c r="O73" s="189"/>
    </row>
    <row r="74" spans="15:15" x14ac:dyDescent="0.2">
      <c r="O74" s="189"/>
    </row>
    <row r="75" spans="15:15" x14ac:dyDescent="0.2">
      <c r="O75" s="189"/>
    </row>
    <row r="76" spans="15:15" x14ac:dyDescent="0.2">
      <c r="O76" s="189"/>
    </row>
    <row r="77" spans="15:15" x14ac:dyDescent="0.2">
      <c r="O77" s="189"/>
    </row>
    <row r="78" spans="15:15" x14ac:dyDescent="0.2">
      <c r="O78" s="189"/>
    </row>
    <row r="79" spans="15:15" x14ac:dyDescent="0.2">
      <c r="O79" s="189"/>
    </row>
    <row r="80" spans="15:15" x14ac:dyDescent="0.2">
      <c r="O80" s="189"/>
    </row>
    <row r="81" spans="15:15" x14ac:dyDescent="0.2">
      <c r="O81" s="189"/>
    </row>
    <row r="82" spans="15:15" x14ac:dyDescent="0.2">
      <c r="O82" s="189"/>
    </row>
    <row r="83" spans="15:15" x14ac:dyDescent="0.2">
      <c r="O83" s="189"/>
    </row>
    <row r="84" spans="15:15" x14ac:dyDescent="0.2">
      <c r="O84" s="189"/>
    </row>
    <row r="85" spans="15:15" x14ac:dyDescent="0.2">
      <c r="O85" s="189"/>
    </row>
    <row r="86" spans="15:15" x14ac:dyDescent="0.2">
      <c r="O86" s="189"/>
    </row>
    <row r="87" spans="15:15" x14ac:dyDescent="0.2">
      <c r="O87" s="189"/>
    </row>
    <row r="88" spans="15:15" x14ac:dyDescent="0.2">
      <c r="O88" s="189"/>
    </row>
    <row r="89" spans="15:15" x14ac:dyDescent="0.2">
      <c r="O89" s="189"/>
    </row>
    <row r="90" spans="15:15" x14ac:dyDescent="0.2">
      <c r="O90" s="189"/>
    </row>
    <row r="91" spans="15:15" x14ac:dyDescent="0.2">
      <c r="O91" s="189"/>
    </row>
    <row r="92" spans="15:15" x14ac:dyDescent="0.2">
      <c r="O92" s="189"/>
    </row>
    <row r="93" spans="15:15" x14ac:dyDescent="0.2">
      <c r="O93" s="189"/>
    </row>
    <row r="94" spans="15:15" x14ac:dyDescent="0.2">
      <c r="O94" s="189"/>
    </row>
    <row r="95" spans="15:15" x14ac:dyDescent="0.2">
      <c r="O95" s="189"/>
    </row>
    <row r="96" spans="15:15" x14ac:dyDescent="0.2">
      <c r="O96" s="189"/>
    </row>
    <row r="97" spans="15:15" x14ac:dyDescent="0.2">
      <c r="O97" s="189"/>
    </row>
    <row r="98" spans="15:15" x14ac:dyDescent="0.2">
      <c r="O98" s="189"/>
    </row>
    <row r="99" spans="15:15" x14ac:dyDescent="0.2">
      <c r="O99" s="189"/>
    </row>
    <row r="100" spans="15:15" x14ac:dyDescent="0.2">
      <c r="O100" s="189"/>
    </row>
    <row r="101" spans="15:15" x14ac:dyDescent="0.2">
      <c r="O101" s="189"/>
    </row>
    <row r="102" spans="15:15" x14ac:dyDescent="0.2">
      <c r="O102" s="189"/>
    </row>
    <row r="103" spans="15:15" x14ac:dyDescent="0.2">
      <c r="O103" s="189"/>
    </row>
    <row r="104" spans="15:15" x14ac:dyDescent="0.2">
      <c r="O104" s="189"/>
    </row>
    <row r="105" spans="15:15" x14ac:dyDescent="0.2">
      <c r="O105" s="189"/>
    </row>
    <row r="106" spans="15:15" x14ac:dyDescent="0.2">
      <c r="O106" s="189"/>
    </row>
    <row r="107" spans="15:15" x14ac:dyDescent="0.2">
      <c r="O107" s="189"/>
    </row>
    <row r="108" spans="15:15" x14ac:dyDescent="0.2">
      <c r="O108" s="189"/>
    </row>
    <row r="109" spans="15:15" x14ac:dyDescent="0.2">
      <c r="O109" s="189"/>
    </row>
    <row r="110" spans="15:15" x14ac:dyDescent="0.2">
      <c r="O110" s="189"/>
    </row>
    <row r="111" spans="15:15" x14ac:dyDescent="0.2">
      <c r="O111" s="189"/>
    </row>
    <row r="112" spans="15:15" x14ac:dyDescent="0.2">
      <c r="O112" s="189"/>
    </row>
    <row r="113" spans="15:15" x14ac:dyDescent="0.2">
      <c r="O113" s="189"/>
    </row>
    <row r="114" spans="15:15" x14ac:dyDescent="0.2">
      <c r="O114" s="189"/>
    </row>
    <row r="115" spans="15:15" x14ac:dyDescent="0.2">
      <c r="O115" s="189"/>
    </row>
    <row r="116" spans="15:15" x14ac:dyDescent="0.2">
      <c r="O116" s="189"/>
    </row>
    <row r="117" spans="15:15" x14ac:dyDescent="0.2">
      <c r="O117" s="189"/>
    </row>
    <row r="118" spans="15:15" x14ac:dyDescent="0.2">
      <c r="O118" s="189"/>
    </row>
    <row r="119" spans="15:15" x14ac:dyDescent="0.2">
      <c r="O119" s="189"/>
    </row>
    <row r="120" spans="15:15" x14ac:dyDescent="0.2">
      <c r="O120" s="189"/>
    </row>
    <row r="121" spans="15:15" x14ac:dyDescent="0.2">
      <c r="O121" s="189"/>
    </row>
    <row r="122" spans="15:15" x14ac:dyDescent="0.2">
      <c r="O122" s="189"/>
    </row>
    <row r="123" spans="15:15" x14ac:dyDescent="0.2">
      <c r="O123" s="189"/>
    </row>
    <row r="124" spans="15:15" x14ac:dyDescent="0.2">
      <c r="O124" s="189"/>
    </row>
    <row r="125" spans="15:15" x14ac:dyDescent="0.2">
      <c r="O125" s="189"/>
    </row>
    <row r="126" spans="15:15" x14ac:dyDescent="0.2">
      <c r="O126" s="189"/>
    </row>
    <row r="127" spans="15:15" x14ac:dyDescent="0.2">
      <c r="O127" s="189"/>
    </row>
    <row r="128" spans="15:15" x14ac:dyDescent="0.2">
      <c r="O128" s="189"/>
    </row>
    <row r="129" spans="15:15" x14ac:dyDescent="0.2">
      <c r="O129" s="189"/>
    </row>
    <row r="130" spans="15:15" x14ac:dyDescent="0.2">
      <c r="O130" s="189"/>
    </row>
    <row r="131" spans="15:15" x14ac:dyDescent="0.2">
      <c r="O131" s="189"/>
    </row>
    <row r="132" spans="15:15" x14ac:dyDescent="0.2">
      <c r="O132" s="189"/>
    </row>
    <row r="133" spans="15:15" x14ac:dyDescent="0.2">
      <c r="O133" s="189"/>
    </row>
    <row r="134" spans="15:15" x14ac:dyDescent="0.2">
      <c r="O134" s="189"/>
    </row>
    <row r="135" spans="15:15" x14ac:dyDescent="0.2">
      <c r="O135" s="189"/>
    </row>
    <row r="136" spans="15:15" x14ac:dyDescent="0.2">
      <c r="O136" s="189"/>
    </row>
    <row r="137" spans="15:15" x14ac:dyDescent="0.2">
      <c r="O137" s="189"/>
    </row>
    <row r="138" spans="15:15" x14ac:dyDescent="0.2">
      <c r="O138" s="189"/>
    </row>
    <row r="139" spans="15:15" x14ac:dyDescent="0.2">
      <c r="O139" s="189"/>
    </row>
    <row r="140" spans="15:15" x14ac:dyDescent="0.2">
      <c r="O140" s="189"/>
    </row>
    <row r="141" spans="15:15" x14ac:dyDescent="0.2">
      <c r="O141" s="189"/>
    </row>
    <row r="142" spans="15:15" x14ac:dyDescent="0.2">
      <c r="O142" s="189"/>
    </row>
    <row r="143" spans="15:15" x14ac:dyDescent="0.2">
      <c r="O143" s="189"/>
    </row>
    <row r="144" spans="15:15" x14ac:dyDescent="0.2">
      <c r="O144" s="189"/>
    </row>
    <row r="145" spans="15:15" x14ac:dyDescent="0.2">
      <c r="O145" s="189"/>
    </row>
    <row r="146" spans="15:15" x14ac:dyDescent="0.2">
      <c r="O146" s="189"/>
    </row>
    <row r="147" spans="15:15" x14ac:dyDescent="0.2">
      <c r="O147" s="189"/>
    </row>
    <row r="148" spans="15:15" x14ac:dyDescent="0.2">
      <c r="O148" s="189"/>
    </row>
    <row r="149" spans="15:15" x14ac:dyDescent="0.2">
      <c r="O149" s="189"/>
    </row>
    <row r="150" spans="15:15" x14ac:dyDescent="0.2">
      <c r="O150" s="189"/>
    </row>
    <row r="151" spans="15:15" x14ac:dyDescent="0.2">
      <c r="O151" s="189"/>
    </row>
    <row r="152" spans="15:15" x14ac:dyDescent="0.2">
      <c r="O152" s="189"/>
    </row>
    <row r="153" spans="15:15" x14ac:dyDescent="0.2">
      <c r="O153" s="189"/>
    </row>
    <row r="154" spans="15:15" x14ac:dyDescent="0.2">
      <c r="O154" s="189"/>
    </row>
    <row r="155" spans="15:15" x14ac:dyDescent="0.2">
      <c r="O155" s="189"/>
    </row>
    <row r="156" spans="15:15" x14ac:dyDescent="0.2">
      <c r="O156" s="189"/>
    </row>
    <row r="157" spans="15:15" x14ac:dyDescent="0.2">
      <c r="O157" s="189"/>
    </row>
    <row r="158" spans="15:15" x14ac:dyDescent="0.2">
      <c r="O158" s="189"/>
    </row>
    <row r="159" spans="15:15" x14ac:dyDescent="0.2">
      <c r="O159" s="189"/>
    </row>
    <row r="160" spans="15:15" x14ac:dyDescent="0.2">
      <c r="O160" s="189"/>
    </row>
    <row r="161" spans="15:15" x14ac:dyDescent="0.2">
      <c r="O161" s="189"/>
    </row>
    <row r="162" spans="15:15" x14ac:dyDescent="0.2">
      <c r="O162" s="189"/>
    </row>
    <row r="163" spans="15:15" x14ac:dyDescent="0.2">
      <c r="O163" s="189"/>
    </row>
    <row r="164" spans="15:15" x14ac:dyDescent="0.2">
      <c r="O164" s="189"/>
    </row>
    <row r="165" spans="15:15" x14ac:dyDescent="0.2">
      <c r="O165" s="189"/>
    </row>
    <row r="166" spans="15:15" x14ac:dyDescent="0.2">
      <c r="O166" s="189"/>
    </row>
    <row r="167" spans="15:15" x14ac:dyDescent="0.2">
      <c r="O167" s="189"/>
    </row>
    <row r="168" spans="15:15" x14ac:dyDescent="0.2">
      <c r="O168" s="189"/>
    </row>
    <row r="169" spans="15:15" x14ac:dyDescent="0.2">
      <c r="O169" s="189"/>
    </row>
    <row r="170" spans="15:15" x14ac:dyDescent="0.2">
      <c r="O170" s="189"/>
    </row>
    <row r="171" spans="15:15" x14ac:dyDescent="0.2">
      <c r="O171" s="189"/>
    </row>
  </sheetData>
  <sheetProtection sheet="1" objects="1" scenarios="1" selectLockedCells="1"/>
  <mergeCells count="1">
    <mergeCell ref="B23:L23"/>
  </mergeCells>
  <printOptions horizontalCentered="1"/>
  <pageMargins left="0.4" right="0.4" top="0.39" bottom="0.3" header="0.75" footer="0.25"/>
  <pageSetup scale="93" fitToHeight="0"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Disclaimer</vt:lpstr>
      <vt:lpstr>Budget Summary</vt:lpstr>
      <vt:lpstr>Yr 1</vt:lpstr>
      <vt:lpstr>Yr 2</vt:lpstr>
      <vt:lpstr>Yr 3</vt:lpstr>
      <vt:lpstr>Reg Salary-% effort</vt:lpstr>
      <vt:lpstr>Reg Salary-person mths</vt:lpstr>
      <vt:lpstr>Subcontracts</vt:lpstr>
      <vt:lpstr>Tuition</vt:lpstr>
      <vt:lpstr>Salary Rates</vt:lpstr>
      <vt:lpstr>Yr 1 Justification</vt:lpstr>
      <vt:lpstr>Yr 2 Just</vt:lpstr>
      <vt:lpstr>Yr 3 Just</vt:lpstr>
      <vt:lpstr>Auto_Open21</vt:lpstr>
      <vt:lpstr>'Budget Summary'!Print_Area</vt:lpstr>
      <vt:lpstr>'Yr 1'!Print_Area</vt:lpstr>
      <vt:lpstr>'Yr 2'!Print_Area</vt:lpstr>
      <vt:lpstr>'Yr 3'!Print_Area</vt:lpstr>
    </vt:vector>
  </TitlesOfParts>
  <Company>UNO, Office of Research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Employee</dc:creator>
  <cp:lastModifiedBy>Julie Elise Landry</cp:lastModifiedBy>
  <cp:lastPrinted>2017-10-17T14:26:51Z</cp:lastPrinted>
  <dcterms:created xsi:type="dcterms:W3CDTF">1999-06-28T19:53:29Z</dcterms:created>
  <dcterms:modified xsi:type="dcterms:W3CDTF">2019-08-22T19:44:26Z</dcterms:modified>
</cp:coreProperties>
</file>