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jelandr1\Desktop\"/>
    </mc:Choice>
  </mc:AlternateContent>
  <xr:revisionPtr revIDLastSave="0" documentId="13_ncr:1_{BAF88B91-9C89-41A5-BFCE-5CFEA3B0FBB0}" xr6:coauthVersionLast="36" xr6:coauthVersionMax="36" xr10:uidLastSave="{00000000-0000-0000-0000-000000000000}"/>
  <bookViews>
    <workbookView xWindow="0" yWindow="0" windowWidth="19200" windowHeight="11385" tabRatio="954" firstSheet="1" activeTab="1" xr2:uid="{00000000-000D-0000-FFFF-FFFF00000000}"/>
  </bookViews>
  <sheets>
    <sheet name="AutoOpen Stub Data" sheetId="5" state="veryHidden" r:id="rId1"/>
    <sheet name="Disclaimer" sheetId="6" r:id="rId2"/>
    <sheet name="Budget Summary" sheetId="20" r:id="rId3"/>
    <sheet name="Yr 1" sheetId="15" r:id="rId4"/>
    <sheet name="Yr 2" sheetId="18" r:id="rId5"/>
    <sheet name="Yr 3" sheetId="19" r:id="rId6"/>
    <sheet name="Yr 4" sheetId="24" r:id="rId7"/>
    <sheet name="Yr 5" sheetId="25" r:id="rId8"/>
    <sheet name="Reg Salary-% effort" sheetId="26" r:id="rId9"/>
    <sheet name="Reg Salary-person mths" sheetId="27" r:id="rId10"/>
    <sheet name="Subcontracts" sheetId="11" r:id="rId11"/>
    <sheet name="Tuition" sheetId="17" r:id="rId12"/>
    <sheet name="Salary Rates" sheetId="9" r:id="rId13"/>
    <sheet name="Yr 1 Justification" sheetId="21" r:id="rId14"/>
    <sheet name="Yr 2 Just" sheetId="22" r:id="rId15"/>
    <sheet name="Yr 3 Just" sheetId="23" r:id="rId16"/>
    <sheet name="TemplateInformation" sheetId="4" state="veryHidden" r:id="rId17"/>
  </sheets>
  <definedNames>
    <definedName name="_xlnm.Auto_Open21">'AutoOpen Stub Data'!$A$1</definedName>
    <definedName name="_xlnm.Print_Area" localSheetId="2">'Budget Summary'!$A$1:$J$41</definedName>
    <definedName name="_xlnm.Print_Area" localSheetId="3">'Yr 1'!$A$1:$J$43</definedName>
    <definedName name="_xlnm.Print_Area" localSheetId="4">'Yr 2'!$A$1:$J$43</definedName>
    <definedName name="_xlnm.Print_Area" localSheetId="5">'Yr 3'!$A$1:$J$43</definedName>
    <definedName name="_xlnm.Print_Area" localSheetId="6">'Yr 4'!$A$1:$J$43</definedName>
    <definedName name="_xlnm.Print_Area" localSheetId="7">'Yr 5'!$A$1:$J$43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9" i="25" l="1"/>
  <c r="E39" i="24"/>
  <c r="E39" i="19"/>
  <c r="E39" i="18"/>
  <c r="E55" i="23" l="1"/>
  <c r="E12" i="23"/>
  <c r="E55" i="22"/>
  <c r="E12" i="22"/>
  <c r="E55" i="21"/>
  <c r="E12" i="21"/>
  <c r="J18" i="17" l="1"/>
  <c r="I18" i="17"/>
  <c r="H18" i="17"/>
  <c r="G18" i="17"/>
  <c r="E6" i="17" s="1"/>
  <c r="F18" i="17"/>
  <c r="E18" i="17"/>
  <c r="D18" i="17"/>
  <c r="M16" i="17"/>
  <c r="P16" i="17" s="1"/>
  <c r="L16" i="17"/>
  <c r="O16" i="17" s="1"/>
  <c r="K16" i="17"/>
  <c r="K18" i="17" s="1"/>
  <c r="I6" i="17" s="1"/>
  <c r="H6" i="17"/>
  <c r="G6" i="17"/>
  <c r="F6" i="17"/>
  <c r="F8" i="17" s="1"/>
  <c r="D6" i="17"/>
  <c r="D9" i="17" s="1"/>
  <c r="C6" i="17"/>
  <c r="B6" i="17"/>
  <c r="O18" i="17" l="1"/>
  <c r="M6" i="17" s="1"/>
  <c r="R16" i="17"/>
  <c r="G7" i="17"/>
  <c r="S16" i="17"/>
  <c r="P18" i="17"/>
  <c r="N6" i="17" s="1"/>
  <c r="G9" i="17"/>
  <c r="L18" i="17"/>
  <c r="J6" i="17" s="1"/>
  <c r="N16" i="17"/>
  <c r="M18" i="17"/>
  <c r="K6" i="17" s="1"/>
  <c r="I8" i="17" s="1"/>
  <c r="D7" i="17"/>
  <c r="C31" i="20"/>
  <c r="E31" i="20"/>
  <c r="G31" i="20"/>
  <c r="I31" i="20"/>
  <c r="C30" i="20"/>
  <c r="M9" i="17" l="1"/>
  <c r="N18" i="17"/>
  <c r="L6" i="17" s="1"/>
  <c r="L8" i="17" s="1"/>
  <c r="Q16" i="17"/>
  <c r="S18" i="17"/>
  <c r="Q6" i="17" s="1"/>
  <c r="V16" i="17"/>
  <c r="J9" i="17"/>
  <c r="J7" i="17"/>
  <c r="R18" i="17"/>
  <c r="P6" i="17" s="1"/>
  <c r="U16" i="17"/>
  <c r="X16" i="17" l="1"/>
  <c r="U18" i="17"/>
  <c r="S6" i="17" s="1"/>
  <c r="V18" i="17"/>
  <c r="T6" i="17" s="1"/>
  <c r="Y16" i="17"/>
  <c r="P9" i="17"/>
  <c r="T16" i="17"/>
  <c r="Q18" i="17"/>
  <c r="O6" i="17" s="1"/>
  <c r="G13" i="20"/>
  <c r="C14" i="20"/>
  <c r="E14" i="20"/>
  <c r="G14" i="20"/>
  <c r="I14" i="20"/>
  <c r="C15" i="20"/>
  <c r="E15" i="20"/>
  <c r="G15" i="20"/>
  <c r="I15" i="20"/>
  <c r="I21" i="25"/>
  <c r="E21" i="25"/>
  <c r="C21" i="25"/>
  <c r="I21" i="24"/>
  <c r="E21" i="24"/>
  <c r="C21" i="24"/>
  <c r="I21" i="19"/>
  <c r="E21" i="19"/>
  <c r="C21" i="19"/>
  <c r="I21" i="18"/>
  <c r="E21" i="18"/>
  <c r="C21" i="18"/>
  <c r="I21" i="15"/>
  <c r="E21" i="15"/>
  <c r="C21" i="15"/>
  <c r="S9" i="17" l="1"/>
  <c r="AA16" i="17"/>
  <c r="AA18" i="17" s="1"/>
  <c r="Y6" i="17" s="1"/>
  <c r="X18" i="17"/>
  <c r="V6" i="17" s="1"/>
  <c r="O8" i="17"/>
  <c r="M7" i="17"/>
  <c r="AB16" i="17"/>
  <c r="AB18" i="17" s="1"/>
  <c r="Y18" i="17"/>
  <c r="W6" i="17" s="1"/>
  <c r="W16" i="17"/>
  <c r="T18" i="17"/>
  <c r="R6" i="17" s="1"/>
  <c r="B55" i="23"/>
  <c r="C50" i="23" s="1"/>
  <c r="B55" i="22"/>
  <c r="B55" i="21"/>
  <c r="C50" i="21" s="1"/>
  <c r="F7" i="26"/>
  <c r="E24" i="26"/>
  <c r="E25" i="26"/>
  <c r="E61" i="26"/>
  <c r="E62" i="26"/>
  <c r="F112" i="27"/>
  <c r="F111" i="27"/>
  <c r="F110" i="27"/>
  <c r="F109" i="27"/>
  <c r="F108" i="27"/>
  <c r="F107" i="27"/>
  <c r="F106" i="27"/>
  <c r="F105" i="27"/>
  <c r="F104" i="27"/>
  <c r="F103" i="27"/>
  <c r="F102" i="27"/>
  <c r="F101" i="27"/>
  <c r="F100" i="27"/>
  <c r="F99" i="27"/>
  <c r="F98" i="27"/>
  <c r="F97" i="27"/>
  <c r="F96" i="27"/>
  <c r="F95" i="27"/>
  <c r="F94" i="27"/>
  <c r="F93" i="27"/>
  <c r="F92" i="27"/>
  <c r="F91" i="27"/>
  <c r="F90" i="27"/>
  <c r="F89" i="27"/>
  <c r="F88" i="27"/>
  <c r="F38" i="27"/>
  <c r="F37" i="27"/>
  <c r="F36" i="27"/>
  <c r="F35" i="27"/>
  <c r="F34" i="27"/>
  <c r="F33" i="27"/>
  <c r="F32" i="27"/>
  <c r="F31" i="27"/>
  <c r="F30" i="27"/>
  <c r="F29" i="27"/>
  <c r="F28" i="27"/>
  <c r="F27" i="27"/>
  <c r="F26" i="27"/>
  <c r="F25" i="27"/>
  <c r="F24" i="27"/>
  <c r="F23" i="27"/>
  <c r="F22" i="27"/>
  <c r="F21" i="27"/>
  <c r="F20" i="27"/>
  <c r="F19" i="27"/>
  <c r="F18" i="27"/>
  <c r="F17" i="27"/>
  <c r="F16" i="27"/>
  <c r="F15" i="27"/>
  <c r="F14" i="27"/>
  <c r="F74" i="27"/>
  <c r="F73" i="27"/>
  <c r="F72" i="27"/>
  <c r="F71" i="27"/>
  <c r="F70" i="27"/>
  <c r="F69" i="27"/>
  <c r="F68" i="27"/>
  <c r="F67" i="27"/>
  <c r="F66" i="27"/>
  <c r="F65" i="27"/>
  <c r="F64" i="27"/>
  <c r="F63" i="27"/>
  <c r="F62" i="27"/>
  <c r="F61" i="27"/>
  <c r="F60" i="27"/>
  <c r="F59" i="27"/>
  <c r="F58" i="27"/>
  <c r="F57" i="27"/>
  <c r="F56" i="27"/>
  <c r="F55" i="27"/>
  <c r="F54" i="27"/>
  <c r="F53" i="27"/>
  <c r="F52" i="27"/>
  <c r="F51" i="27"/>
  <c r="F50" i="27"/>
  <c r="F87" i="27"/>
  <c r="F49" i="27"/>
  <c r="F13" i="27"/>
  <c r="G7" i="27"/>
  <c r="V88" i="27" s="1"/>
  <c r="V105" i="27"/>
  <c r="R108" i="27"/>
  <c r="N91" i="27"/>
  <c r="V90" i="27"/>
  <c r="V102" i="27"/>
  <c r="V106" i="27"/>
  <c r="R97" i="27"/>
  <c r="R109" i="27"/>
  <c r="R88" i="27"/>
  <c r="N100" i="27"/>
  <c r="N104" i="27"/>
  <c r="N108" i="27"/>
  <c r="N112" i="27"/>
  <c r="J91" i="27"/>
  <c r="J95" i="27"/>
  <c r="J99" i="27"/>
  <c r="J103" i="27"/>
  <c r="J107" i="27"/>
  <c r="J111" i="27"/>
  <c r="V52" i="27"/>
  <c r="V56" i="27"/>
  <c r="V60" i="27"/>
  <c r="V64" i="27"/>
  <c r="V68" i="27"/>
  <c r="V72" i="27"/>
  <c r="R51" i="27"/>
  <c r="R55" i="27"/>
  <c r="R59" i="27"/>
  <c r="R63" i="27"/>
  <c r="R67" i="27"/>
  <c r="R71" i="27"/>
  <c r="R50" i="27"/>
  <c r="N54" i="27"/>
  <c r="N58" i="27"/>
  <c r="N62" i="27"/>
  <c r="N66" i="27"/>
  <c r="N70" i="27"/>
  <c r="N74" i="27"/>
  <c r="J53" i="27"/>
  <c r="J76" i="27" s="1"/>
  <c r="J57" i="27"/>
  <c r="J61" i="27"/>
  <c r="J65" i="27"/>
  <c r="J69" i="27"/>
  <c r="J73" i="27"/>
  <c r="V16" i="27"/>
  <c r="V20" i="27"/>
  <c r="V24" i="27"/>
  <c r="V28" i="27"/>
  <c r="V32" i="27"/>
  <c r="V36" i="27"/>
  <c r="R15" i="27"/>
  <c r="R19" i="27"/>
  <c r="R23" i="27"/>
  <c r="R27" i="27"/>
  <c r="R31" i="27"/>
  <c r="R35" i="27"/>
  <c r="R14" i="27"/>
  <c r="N18" i="27"/>
  <c r="N22" i="27"/>
  <c r="N26" i="27"/>
  <c r="N30" i="27"/>
  <c r="N34" i="27"/>
  <c r="N38" i="27"/>
  <c r="J17" i="27"/>
  <c r="J21" i="27"/>
  <c r="J25" i="27"/>
  <c r="J29" i="27"/>
  <c r="J33" i="27"/>
  <c r="J37" i="27"/>
  <c r="V103" i="27"/>
  <c r="R94" i="27"/>
  <c r="R102" i="27"/>
  <c r="R110" i="27"/>
  <c r="N89" i="27"/>
  <c r="N97" i="27"/>
  <c r="N105" i="27"/>
  <c r="N88" i="27"/>
  <c r="J96" i="27"/>
  <c r="J104" i="27"/>
  <c r="V91" i="27"/>
  <c r="V95" i="27"/>
  <c r="V99" i="27"/>
  <c r="V107" i="27"/>
  <c r="V111" i="27"/>
  <c r="R90" i="27"/>
  <c r="R98" i="27"/>
  <c r="R106" i="27"/>
  <c r="N93" i="27"/>
  <c r="N101" i="27"/>
  <c r="N109" i="27"/>
  <c r="J92" i="27"/>
  <c r="J100" i="27"/>
  <c r="V92" i="27"/>
  <c r="V96" i="27"/>
  <c r="V100" i="27"/>
  <c r="V104" i="27"/>
  <c r="V108" i="27"/>
  <c r="V112" i="27"/>
  <c r="R91" i="27"/>
  <c r="R95" i="27"/>
  <c r="R99" i="27"/>
  <c r="R103" i="27"/>
  <c r="R107" i="27"/>
  <c r="R111" i="27"/>
  <c r="N90" i="27"/>
  <c r="N94" i="27"/>
  <c r="N98" i="27"/>
  <c r="N102" i="27"/>
  <c r="N106" i="27"/>
  <c r="N110" i="27"/>
  <c r="J89" i="27"/>
  <c r="J93" i="27"/>
  <c r="J97" i="27"/>
  <c r="J101" i="27"/>
  <c r="J105" i="27"/>
  <c r="J109" i="27"/>
  <c r="J88" i="27"/>
  <c r="V54" i="27"/>
  <c r="V58" i="27"/>
  <c r="V62" i="27"/>
  <c r="V66" i="27"/>
  <c r="V70" i="27"/>
  <c r="V74" i="27"/>
  <c r="R53" i="27"/>
  <c r="R57" i="27"/>
  <c r="R61" i="27"/>
  <c r="R65" i="27"/>
  <c r="R69" i="27"/>
  <c r="R73" i="27"/>
  <c r="N52" i="27"/>
  <c r="N56" i="27"/>
  <c r="N60" i="27"/>
  <c r="N64" i="27"/>
  <c r="N68" i="27"/>
  <c r="N72" i="27"/>
  <c r="J51" i="27"/>
  <c r="J55" i="27"/>
  <c r="J59" i="27"/>
  <c r="J63" i="27"/>
  <c r="J67" i="27"/>
  <c r="J71" i="27"/>
  <c r="J50" i="27"/>
  <c r="V18" i="27"/>
  <c r="V22" i="27"/>
  <c r="V26" i="27"/>
  <c r="V30" i="27"/>
  <c r="V34" i="27"/>
  <c r="V38" i="27"/>
  <c r="R17" i="27"/>
  <c r="R21" i="27"/>
  <c r="R25" i="27"/>
  <c r="R29" i="27"/>
  <c r="R33" i="27"/>
  <c r="R37" i="27"/>
  <c r="N16" i="27"/>
  <c r="N20" i="27"/>
  <c r="N24" i="27"/>
  <c r="N28" i="27"/>
  <c r="N32" i="27"/>
  <c r="N36" i="27"/>
  <c r="J15" i="27"/>
  <c r="J19" i="27"/>
  <c r="J23" i="27"/>
  <c r="J27" i="27"/>
  <c r="J31" i="27"/>
  <c r="J35" i="27"/>
  <c r="J14" i="27"/>
  <c r="V97" i="27"/>
  <c r="V109" i="27"/>
  <c r="R92" i="27"/>
  <c r="R100" i="27"/>
  <c r="R104" i="27"/>
  <c r="R112" i="27"/>
  <c r="N95" i="27"/>
  <c r="N103" i="27"/>
  <c r="N111" i="27"/>
  <c r="J98" i="27"/>
  <c r="J110" i="27"/>
  <c r="V55" i="27"/>
  <c r="V76" i="27" s="1"/>
  <c r="V63" i="27"/>
  <c r="V71" i="27"/>
  <c r="R54" i="27"/>
  <c r="R62" i="27"/>
  <c r="R70" i="27"/>
  <c r="N53" i="27"/>
  <c r="N61" i="27"/>
  <c r="N69" i="27"/>
  <c r="J52" i="27"/>
  <c r="J60" i="27"/>
  <c r="J68" i="27"/>
  <c r="V15" i="27"/>
  <c r="V23" i="27"/>
  <c r="V31" i="27"/>
  <c r="V14" i="27"/>
  <c r="R22" i="27"/>
  <c r="R30" i="27"/>
  <c r="R38" i="27"/>
  <c r="N21" i="27"/>
  <c r="N29" i="27"/>
  <c r="N37" i="27"/>
  <c r="J20" i="27"/>
  <c r="J28" i="27"/>
  <c r="J36" i="27"/>
  <c r="J102" i="27"/>
  <c r="J112" i="27"/>
  <c r="V57" i="27"/>
  <c r="V65" i="27"/>
  <c r="V73" i="27"/>
  <c r="R56" i="27"/>
  <c r="R64" i="27"/>
  <c r="R72" i="27"/>
  <c r="N55" i="27"/>
  <c r="N63" i="27"/>
  <c r="N71" i="27"/>
  <c r="J54" i="27"/>
  <c r="J62" i="27"/>
  <c r="J70" i="27"/>
  <c r="V17" i="27"/>
  <c r="V25" i="27"/>
  <c r="V33" i="27"/>
  <c r="R16" i="27"/>
  <c r="R24" i="27"/>
  <c r="R32" i="27"/>
  <c r="N15" i="27"/>
  <c r="N23" i="27"/>
  <c r="N31" i="27"/>
  <c r="N14" i="27"/>
  <c r="J22" i="27"/>
  <c r="J30" i="27"/>
  <c r="J38" i="27"/>
  <c r="J18" i="27"/>
  <c r="J34" i="27"/>
  <c r="J106" i="27"/>
  <c r="V51" i="27"/>
  <c r="V59" i="27"/>
  <c r="V67" i="27"/>
  <c r="V50" i="27"/>
  <c r="R58" i="27"/>
  <c r="R66" i="27"/>
  <c r="R74" i="27"/>
  <c r="N57" i="27"/>
  <c r="N65" i="27"/>
  <c r="N73" i="27"/>
  <c r="J56" i="27"/>
  <c r="J64" i="27"/>
  <c r="J72" i="27"/>
  <c r="V19" i="27"/>
  <c r="V27" i="27"/>
  <c r="V35" i="27"/>
  <c r="R18" i="27"/>
  <c r="R26" i="27"/>
  <c r="R34" i="27"/>
  <c r="N17" i="27"/>
  <c r="N25" i="27"/>
  <c r="N33" i="27"/>
  <c r="J16" i="27"/>
  <c r="J24" i="27"/>
  <c r="J32" i="27"/>
  <c r="J94" i="27"/>
  <c r="J108" i="27"/>
  <c r="V53" i="27"/>
  <c r="V61" i="27"/>
  <c r="V69" i="27"/>
  <c r="R52" i="27"/>
  <c r="R60" i="27"/>
  <c r="R68" i="27"/>
  <c r="N51" i="27"/>
  <c r="N59" i="27"/>
  <c r="N67" i="27"/>
  <c r="N50" i="27"/>
  <c r="J58" i="27"/>
  <c r="J66" i="27"/>
  <c r="J74" i="27"/>
  <c r="V21" i="27"/>
  <c r="V29" i="27"/>
  <c r="V37" i="27"/>
  <c r="R20" i="27"/>
  <c r="R28" i="27"/>
  <c r="R36" i="27"/>
  <c r="N19" i="27"/>
  <c r="N27" i="27"/>
  <c r="N35" i="27"/>
  <c r="J26" i="27"/>
  <c r="V13" i="27"/>
  <c r="V49" i="27"/>
  <c r="J13" i="27"/>
  <c r="R49" i="27"/>
  <c r="R87" i="27"/>
  <c r="N13" i="27"/>
  <c r="J49" i="27"/>
  <c r="V87" i="27"/>
  <c r="R13" i="27"/>
  <c r="N49" i="27"/>
  <c r="J87" i="27"/>
  <c r="F114" i="27"/>
  <c r="E76" i="26"/>
  <c r="E75" i="26"/>
  <c r="E74" i="26"/>
  <c r="E73" i="26"/>
  <c r="E72" i="26"/>
  <c r="E71" i="26"/>
  <c r="E70" i="26"/>
  <c r="E69" i="26"/>
  <c r="E68" i="26"/>
  <c r="E67" i="26"/>
  <c r="E66" i="26"/>
  <c r="E65" i="26"/>
  <c r="E64" i="26"/>
  <c r="E63" i="26"/>
  <c r="E60" i="26"/>
  <c r="E59" i="26"/>
  <c r="E58" i="26"/>
  <c r="E57" i="26"/>
  <c r="E56" i="26"/>
  <c r="E55" i="26"/>
  <c r="E54" i="26"/>
  <c r="E53" i="26"/>
  <c r="E52" i="26"/>
  <c r="E51" i="26"/>
  <c r="E38" i="26"/>
  <c r="E37" i="26"/>
  <c r="E36" i="26"/>
  <c r="E35" i="26"/>
  <c r="E34" i="26"/>
  <c r="E33" i="26"/>
  <c r="E32" i="26"/>
  <c r="E31" i="26"/>
  <c r="E30" i="26"/>
  <c r="E29" i="26"/>
  <c r="E28" i="26"/>
  <c r="E27" i="26"/>
  <c r="E26" i="26"/>
  <c r="E23" i="26"/>
  <c r="E22" i="26"/>
  <c r="E21" i="26"/>
  <c r="E20" i="26"/>
  <c r="E19" i="26"/>
  <c r="E18" i="26"/>
  <c r="E17" i="26"/>
  <c r="E16" i="26"/>
  <c r="E15" i="26"/>
  <c r="E13" i="26"/>
  <c r="E14" i="26"/>
  <c r="K76" i="26"/>
  <c r="E20" i="25"/>
  <c r="G18" i="9"/>
  <c r="F18" i="9"/>
  <c r="E18" i="9"/>
  <c r="D18" i="9"/>
  <c r="G17" i="9"/>
  <c r="F17" i="9"/>
  <c r="E17" i="9"/>
  <c r="D17" i="9"/>
  <c r="G16" i="9"/>
  <c r="F16" i="9"/>
  <c r="E16" i="9"/>
  <c r="D16" i="9"/>
  <c r="G7" i="9"/>
  <c r="F7" i="9"/>
  <c r="E7" i="9"/>
  <c r="D7" i="9"/>
  <c r="G6" i="9"/>
  <c r="F6" i="9"/>
  <c r="E6" i="9"/>
  <c r="D6" i="9"/>
  <c r="G5" i="9"/>
  <c r="F5" i="9"/>
  <c r="E5" i="9"/>
  <c r="D5" i="9"/>
  <c r="B37" i="20"/>
  <c r="I27" i="20"/>
  <c r="G27" i="20"/>
  <c r="E27" i="20"/>
  <c r="C27" i="20"/>
  <c r="E19" i="20"/>
  <c r="C19" i="20"/>
  <c r="G24" i="15"/>
  <c r="G37" i="15" s="1"/>
  <c r="G19" i="20"/>
  <c r="I19" i="20"/>
  <c r="B6" i="20"/>
  <c r="B5" i="20"/>
  <c r="B4" i="20"/>
  <c r="D11" i="11"/>
  <c r="D10" i="11"/>
  <c r="E10" i="11" s="1"/>
  <c r="D9" i="11"/>
  <c r="E9" i="11" s="1"/>
  <c r="D8" i="11"/>
  <c r="E8" i="11" s="1"/>
  <c r="D7" i="11"/>
  <c r="E7" i="11" s="1"/>
  <c r="D6" i="11"/>
  <c r="G6" i="11" s="1"/>
  <c r="I37" i="20"/>
  <c r="I34" i="20"/>
  <c r="I33" i="20"/>
  <c r="I32" i="20"/>
  <c r="I30" i="20"/>
  <c r="I29" i="20"/>
  <c r="I28" i="20"/>
  <c r="I26" i="20"/>
  <c r="I25" i="20"/>
  <c r="I24" i="20"/>
  <c r="I23" i="20"/>
  <c r="I21" i="20"/>
  <c r="I20" i="20"/>
  <c r="I17" i="20"/>
  <c r="I16" i="20"/>
  <c r="I13" i="20"/>
  <c r="I12" i="20"/>
  <c r="I11" i="20"/>
  <c r="I10" i="20"/>
  <c r="G10" i="20"/>
  <c r="G12" i="20"/>
  <c r="G11" i="20"/>
  <c r="G24" i="20"/>
  <c r="G23" i="20"/>
  <c r="G21" i="20"/>
  <c r="G20" i="20"/>
  <c r="G18" i="20"/>
  <c r="G17" i="20"/>
  <c r="G16" i="20"/>
  <c r="G25" i="20"/>
  <c r="G26" i="20"/>
  <c r="G28" i="20"/>
  <c r="G38" i="20"/>
  <c r="G37" i="20"/>
  <c r="G36" i="20"/>
  <c r="G34" i="20"/>
  <c r="G33" i="20"/>
  <c r="G32" i="20"/>
  <c r="G30" i="20"/>
  <c r="G29" i="20"/>
  <c r="E38" i="20"/>
  <c r="E36" i="20"/>
  <c r="E34" i="20"/>
  <c r="E33" i="20"/>
  <c r="E32" i="20"/>
  <c r="E30" i="20"/>
  <c r="E29" i="20"/>
  <c r="E28" i="20"/>
  <c r="E26" i="20"/>
  <c r="E25" i="20"/>
  <c r="E24" i="20"/>
  <c r="E23" i="20"/>
  <c r="E21" i="20"/>
  <c r="E20" i="20"/>
  <c r="E17" i="20"/>
  <c r="E16" i="20"/>
  <c r="E13" i="20"/>
  <c r="E12" i="20"/>
  <c r="E11" i="20"/>
  <c r="E10" i="20"/>
  <c r="C38" i="20"/>
  <c r="C34" i="20"/>
  <c r="C33" i="20"/>
  <c r="C32" i="20"/>
  <c r="C26" i="20"/>
  <c r="C25" i="20"/>
  <c r="C24" i="20"/>
  <c r="C23" i="20"/>
  <c r="C21" i="20"/>
  <c r="C20" i="20"/>
  <c r="C17" i="20"/>
  <c r="C16" i="20"/>
  <c r="C13" i="20"/>
  <c r="C11" i="20"/>
  <c r="G24" i="25"/>
  <c r="G37" i="25" s="1"/>
  <c r="G43" i="25" s="1"/>
  <c r="I3" i="25"/>
  <c r="I2" i="25"/>
  <c r="G24" i="24"/>
  <c r="G37" i="24" s="1"/>
  <c r="G43" i="24" s="1"/>
  <c r="I3" i="24"/>
  <c r="I2" i="24"/>
  <c r="B6" i="18"/>
  <c r="B6" i="25" s="1"/>
  <c r="B5" i="18"/>
  <c r="B5" i="24" s="1"/>
  <c r="B4" i="18"/>
  <c r="B4" i="25" s="1"/>
  <c r="R6" i="11"/>
  <c r="R7" i="11"/>
  <c r="R8" i="11"/>
  <c r="R9" i="11"/>
  <c r="R10" i="11"/>
  <c r="R11" i="11"/>
  <c r="R12" i="11"/>
  <c r="R13" i="11"/>
  <c r="R14" i="11"/>
  <c r="R15" i="11"/>
  <c r="C37" i="23"/>
  <c r="C25" i="23"/>
  <c r="C19" i="23"/>
  <c r="C9" i="22"/>
  <c r="C9" i="23" s="1"/>
  <c r="B9" i="23" s="1"/>
  <c r="C14" i="22"/>
  <c r="B14" i="22"/>
  <c r="C14" i="23" s="1"/>
  <c r="B14" i="23" s="1"/>
  <c r="C19" i="22"/>
  <c r="C25" i="22"/>
  <c r="C37" i="22"/>
  <c r="C50" i="22"/>
  <c r="B9" i="21"/>
  <c r="C19" i="21"/>
  <c r="C25" i="21"/>
  <c r="C37" i="21"/>
  <c r="I2" i="20"/>
  <c r="G24" i="19"/>
  <c r="G37" i="19" s="1"/>
  <c r="G43" i="19" s="1"/>
  <c r="I3" i="19"/>
  <c r="I2" i="19"/>
  <c r="G24" i="18"/>
  <c r="G37" i="18" s="1"/>
  <c r="G43" i="18" s="1"/>
  <c r="I3" i="18"/>
  <c r="I2" i="18"/>
  <c r="G12" i="11"/>
  <c r="D12" i="11"/>
  <c r="E12" i="11" s="1"/>
  <c r="D13" i="11"/>
  <c r="D14" i="11"/>
  <c r="D15" i="11"/>
  <c r="E15" i="11" s="1"/>
  <c r="I3" i="15"/>
  <c r="I2" i="15"/>
  <c r="U2" i="11"/>
  <c r="B18" i="9"/>
  <c r="B17" i="9"/>
  <c r="B16" i="9"/>
  <c r="B7" i="9"/>
  <c r="B6" i="9"/>
  <c r="B5" i="9"/>
  <c r="C18" i="9"/>
  <c r="C17" i="9"/>
  <c r="C16" i="9"/>
  <c r="C7" i="9"/>
  <c r="C6" i="9"/>
  <c r="C5" i="9"/>
  <c r="AR8" i="4"/>
  <c r="AQ8" i="4"/>
  <c r="AP8" i="4"/>
  <c r="AO8" i="4"/>
  <c r="AN8" i="4"/>
  <c r="AM8" i="4"/>
  <c r="AL8" i="4"/>
  <c r="AK8" i="4"/>
  <c r="AJ8" i="4"/>
  <c r="AI8" i="4"/>
  <c r="AH8" i="4"/>
  <c r="AG8" i="4"/>
  <c r="AF8" i="4"/>
  <c r="AE8" i="4"/>
  <c r="AD8" i="4"/>
  <c r="AC8" i="4"/>
  <c r="AB8" i="4"/>
  <c r="AA8" i="4"/>
  <c r="Z8" i="4"/>
  <c r="Y8" i="4"/>
  <c r="X8" i="4"/>
  <c r="W8" i="4"/>
  <c r="V8" i="4"/>
  <c r="U8" i="4"/>
  <c r="T8" i="4"/>
  <c r="S8" i="4"/>
  <c r="R8" i="4"/>
  <c r="Q8" i="4"/>
  <c r="P8" i="4"/>
  <c r="O8" i="4"/>
  <c r="N8" i="4"/>
  <c r="M8" i="4"/>
  <c r="K8" i="4"/>
  <c r="J8" i="4"/>
  <c r="I8" i="4"/>
  <c r="H8" i="4"/>
  <c r="G8" i="4"/>
  <c r="F8" i="4"/>
  <c r="E8" i="4"/>
  <c r="D8" i="4"/>
  <c r="C8" i="4"/>
  <c r="B8" i="4"/>
  <c r="L8" i="4"/>
  <c r="E13" i="11"/>
  <c r="G8" i="11"/>
  <c r="G7" i="11"/>
  <c r="J8" i="11"/>
  <c r="G13" i="11"/>
  <c r="J13" i="11"/>
  <c r="G15" i="11"/>
  <c r="J15" i="11"/>
  <c r="M15" i="11" s="1"/>
  <c r="E11" i="11"/>
  <c r="G9" i="11"/>
  <c r="G11" i="11"/>
  <c r="H11" i="11" s="1"/>
  <c r="G14" i="11"/>
  <c r="Q14" i="11" s="1"/>
  <c r="J14" i="11"/>
  <c r="J12" i="11"/>
  <c r="G10" i="11"/>
  <c r="M8" i="11"/>
  <c r="M13" i="11"/>
  <c r="N13" i="11"/>
  <c r="K13" i="11"/>
  <c r="M14" i="11"/>
  <c r="P14" i="11"/>
  <c r="M12" i="11"/>
  <c r="P12" i="11" s="1"/>
  <c r="J11" i="11"/>
  <c r="M11" i="11"/>
  <c r="P8" i="11"/>
  <c r="P13" i="11"/>
  <c r="P11" i="11"/>
  <c r="E14" i="11"/>
  <c r="T14" i="11"/>
  <c r="B5" i="19"/>
  <c r="B9" i="22"/>
  <c r="H14" i="11"/>
  <c r="N14" i="11"/>
  <c r="N15" i="26"/>
  <c r="N40" i="26" s="1"/>
  <c r="H18" i="26"/>
  <c r="N23" i="26"/>
  <c r="H28" i="26"/>
  <c r="N33" i="26"/>
  <c r="H36" i="26"/>
  <c r="K53" i="26"/>
  <c r="H55" i="26"/>
  <c r="K57" i="26"/>
  <c r="H59" i="26"/>
  <c r="N63" i="26"/>
  <c r="N68" i="26"/>
  <c r="N71" i="26"/>
  <c r="N76" i="26"/>
  <c r="H14" i="26"/>
  <c r="N19" i="26"/>
  <c r="H22" i="26"/>
  <c r="N29" i="26"/>
  <c r="H32" i="26"/>
  <c r="N37" i="26"/>
  <c r="H52" i="26"/>
  <c r="H54" i="26"/>
  <c r="H56" i="26"/>
  <c r="H58" i="26"/>
  <c r="H60" i="26"/>
  <c r="N64" i="26"/>
  <c r="N67" i="26"/>
  <c r="N72" i="26"/>
  <c r="N75" i="26"/>
  <c r="N14" i="26"/>
  <c r="H17" i="26"/>
  <c r="N18" i="26"/>
  <c r="H21" i="26"/>
  <c r="N22" i="26"/>
  <c r="H27" i="26"/>
  <c r="N28" i="26"/>
  <c r="H31" i="26"/>
  <c r="N32" i="26"/>
  <c r="H35" i="26"/>
  <c r="N36" i="26"/>
  <c r="K51" i="26"/>
  <c r="N52" i="26"/>
  <c r="N53" i="26"/>
  <c r="K54" i="26"/>
  <c r="K55" i="26"/>
  <c r="N56" i="26"/>
  <c r="N57" i="26"/>
  <c r="K58" i="26"/>
  <c r="K59" i="26"/>
  <c r="N60" i="26"/>
  <c r="Q63" i="26"/>
  <c r="N66" i="26"/>
  <c r="Q67" i="26"/>
  <c r="N70" i="26"/>
  <c r="Q71" i="26"/>
  <c r="N74" i="26"/>
  <c r="Q75" i="26"/>
  <c r="H51" i="26"/>
  <c r="H13" i="26"/>
  <c r="H16" i="26"/>
  <c r="K17" i="26"/>
  <c r="H20" i="26"/>
  <c r="K21" i="26"/>
  <c r="H26" i="26"/>
  <c r="K27" i="26"/>
  <c r="H30" i="26"/>
  <c r="K31" i="26"/>
  <c r="H34" i="26"/>
  <c r="K35" i="26"/>
  <c r="H38" i="26"/>
  <c r="Q51" i="26"/>
  <c r="Q52" i="26"/>
  <c r="Q53" i="26"/>
  <c r="N54" i="26"/>
  <c r="Q55" i="26"/>
  <c r="Q56" i="26"/>
  <c r="Q57" i="26"/>
  <c r="N58" i="26"/>
  <c r="Q59" i="26"/>
  <c r="Q60" i="26"/>
  <c r="K65" i="26"/>
  <c r="Q66" i="26"/>
  <c r="K69" i="26"/>
  <c r="Q70" i="26"/>
  <c r="K73" i="26"/>
  <c r="Q74" i="26"/>
  <c r="Q13" i="26"/>
  <c r="K15" i="26"/>
  <c r="K16" i="26"/>
  <c r="K19" i="26"/>
  <c r="K20" i="26"/>
  <c r="K23" i="26"/>
  <c r="K26" i="26"/>
  <c r="K29" i="26"/>
  <c r="K30" i="26"/>
  <c r="K33" i="26"/>
  <c r="K34" i="26"/>
  <c r="K37" i="26"/>
  <c r="K38" i="26"/>
  <c r="K64" i="26"/>
  <c r="Q65" i="26"/>
  <c r="K68" i="26"/>
  <c r="Q69" i="26"/>
  <c r="K72" i="26"/>
  <c r="Q73" i="26"/>
  <c r="Q76" i="26"/>
  <c r="Q26" i="26"/>
  <c r="K25" i="26"/>
  <c r="N62" i="26"/>
  <c r="N78" i="26" s="1"/>
  <c r="H61" i="26"/>
  <c r="N24" i="26"/>
  <c r="H24" i="26"/>
  <c r="Q61" i="26"/>
  <c r="K61" i="26"/>
  <c r="H62" i="26"/>
  <c r="Q24" i="26"/>
  <c r="N25" i="26"/>
  <c r="H25" i="26"/>
  <c r="Q62" i="26"/>
  <c r="K62" i="26"/>
  <c r="Q25" i="26"/>
  <c r="K24" i="26"/>
  <c r="N61" i="26"/>
  <c r="K63" i="26"/>
  <c r="N13" i="26"/>
  <c r="Q14" i="26"/>
  <c r="Q15" i="26"/>
  <c r="N16" i="26"/>
  <c r="Q17" i="26"/>
  <c r="Q18" i="26"/>
  <c r="Q19" i="26"/>
  <c r="N20" i="26"/>
  <c r="Q21" i="26"/>
  <c r="Q22" i="26"/>
  <c r="Q23" i="26"/>
  <c r="N26" i="26"/>
  <c r="Q27" i="26"/>
  <c r="Q28" i="26"/>
  <c r="Q29" i="26"/>
  <c r="N30" i="26"/>
  <c r="Q31" i="26"/>
  <c r="Q32" i="26"/>
  <c r="Q33" i="26"/>
  <c r="N34" i="26"/>
  <c r="Q35" i="26"/>
  <c r="Q36" i="26"/>
  <c r="Q37" i="26"/>
  <c r="N38" i="26"/>
  <c r="H64" i="26"/>
  <c r="H65" i="26"/>
  <c r="H66" i="26"/>
  <c r="K67" i="26"/>
  <c r="H68" i="26"/>
  <c r="H69" i="26"/>
  <c r="H70" i="26"/>
  <c r="K71" i="26"/>
  <c r="H72" i="26"/>
  <c r="H73" i="26"/>
  <c r="H74" i="26"/>
  <c r="K75" i="26"/>
  <c r="H76" i="26"/>
  <c r="K13" i="26"/>
  <c r="K14" i="26"/>
  <c r="H15" i="26"/>
  <c r="Q16" i="26"/>
  <c r="N17" i="26"/>
  <c r="K18" i="26"/>
  <c r="H19" i="26"/>
  <c r="Q20" i="26"/>
  <c r="N21" i="26"/>
  <c r="K22" i="26"/>
  <c r="H23" i="26"/>
  <c r="N27" i="26"/>
  <c r="K28" i="26"/>
  <c r="H29" i="26"/>
  <c r="Q30" i="26"/>
  <c r="N31" i="26"/>
  <c r="K32" i="26"/>
  <c r="H33" i="26"/>
  <c r="Q34" i="26"/>
  <c r="N35" i="26"/>
  <c r="K36" i="26"/>
  <c r="H37" i="26"/>
  <c r="Q38" i="26"/>
  <c r="N51" i="26"/>
  <c r="K52" i="26"/>
  <c r="H53" i="26"/>
  <c r="Q54" i="26"/>
  <c r="N55" i="26"/>
  <c r="K56" i="26"/>
  <c r="H57" i="26"/>
  <c r="Q58" i="26"/>
  <c r="N59" i="26"/>
  <c r="K60" i="26"/>
  <c r="H63" i="26"/>
  <c r="Q64" i="26"/>
  <c r="N65" i="26"/>
  <c r="K66" i="26"/>
  <c r="H67" i="26"/>
  <c r="Q68" i="26"/>
  <c r="N69" i="26"/>
  <c r="K70" i="26"/>
  <c r="H71" i="26"/>
  <c r="Q72" i="26"/>
  <c r="N73" i="26"/>
  <c r="K74" i="26"/>
  <c r="H75" i="26"/>
  <c r="V9" i="17" l="1"/>
  <c r="R8" i="17"/>
  <c r="P7" i="17"/>
  <c r="W18" i="17"/>
  <c r="U6" i="17" s="1"/>
  <c r="Z16" i="17"/>
  <c r="Z18" i="17" s="1"/>
  <c r="X6" i="17" s="1"/>
  <c r="V7" i="17" s="1"/>
  <c r="H78" i="26"/>
  <c r="J114" i="27"/>
  <c r="K78" i="26"/>
  <c r="H40" i="26"/>
  <c r="K40" i="26"/>
  <c r="Q78" i="26"/>
  <c r="Q8" i="11"/>
  <c r="R40" i="27"/>
  <c r="V40" i="27"/>
  <c r="N76" i="27"/>
  <c r="N40" i="27"/>
  <c r="R76" i="27"/>
  <c r="C12" i="24" s="1"/>
  <c r="R93" i="27"/>
  <c r="J90" i="27"/>
  <c r="V101" i="27"/>
  <c r="Q40" i="26"/>
  <c r="B12" i="22"/>
  <c r="C45" i="22" s="1"/>
  <c r="E40" i="26"/>
  <c r="E78" i="26"/>
  <c r="C14" i="15" s="1"/>
  <c r="N87" i="27"/>
  <c r="F40" i="27"/>
  <c r="J40" i="27"/>
  <c r="F76" i="27"/>
  <c r="C12" i="15" s="1"/>
  <c r="B12" i="21"/>
  <c r="C7" i="21" s="1"/>
  <c r="B4" i="24"/>
  <c r="B5" i="25"/>
  <c r="B6" i="24"/>
  <c r="B12" i="23"/>
  <c r="C45" i="23" s="1"/>
  <c r="K11" i="11"/>
  <c r="N11" i="11"/>
  <c r="U11" i="11" s="1"/>
  <c r="K14" i="11"/>
  <c r="B4" i="19"/>
  <c r="N96" i="27"/>
  <c r="R89" i="27"/>
  <c r="N107" i="27"/>
  <c r="V93" i="27"/>
  <c r="H15" i="11"/>
  <c r="Q13" i="11"/>
  <c r="N92" i="27"/>
  <c r="V110" i="27"/>
  <c r="N99" i="27"/>
  <c r="V89" i="27"/>
  <c r="N15" i="11"/>
  <c r="N12" i="11"/>
  <c r="R105" i="27"/>
  <c r="V98" i="27"/>
  <c r="R96" i="27"/>
  <c r="Q11" i="11"/>
  <c r="R101" i="27"/>
  <c r="V94" i="27"/>
  <c r="I20" i="19"/>
  <c r="I24" i="19" s="1"/>
  <c r="I37" i="19" s="1"/>
  <c r="I38" i="19" s="1"/>
  <c r="I40" i="19" s="1"/>
  <c r="I43" i="19" s="1"/>
  <c r="E20" i="19"/>
  <c r="E24" i="19" s="1"/>
  <c r="E37" i="19" s="1"/>
  <c r="E43" i="19" s="1"/>
  <c r="E20" i="18"/>
  <c r="E24" i="18" s="1"/>
  <c r="I20" i="18"/>
  <c r="I24" i="18" s="1"/>
  <c r="I37" i="18" s="1"/>
  <c r="I20" i="15"/>
  <c r="I24" i="15" s="1"/>
  <c r="I37" i="15" s="1"/>
  <c r="I38" i="15" s="1"/>
  <c r="I40" i="15" s="1"/>
  <c r="I43" i="15" s="1"/>
  <c r="E20" i="15"/>
  <c r="E24" i="15" s="1"/>
  <c r="E37" i="15" s="1"/>
  <c r="P15" i="11"/>
  <c r="T15" i="11" s="1"/>
  <c r="Q15" i="11"/>
  <c r="E6" i="11"/>
  <c r="C21" i="11" s="1"/>
  <c r="T13" i="11"/>
  <c r="T12" i="11"/>
  <c r="T11" i="11"/>
  <c r="J7" i="11"/>
  <c r="M7" i="11" s="1"/>
  <c r="N7" i="11" s="1"/>
  <c r="C20" i="11"/>
  <c r="C30" i="15" s="1"/>
  <c r="H7" i="11"/>
  <c r="J10" i="11"/>
  <c r="M10" i="11" s="1"/>
  <c r="H10" i="11"/>
  <c r="J9" i="11"/>
  <c r="K9" i="11" s="1"/>
  <c r="H9" i="11"/>
  <c r="T8" i="11"/>
  <c r="K8" i="11"/>
  <c r="J6" i="11"/>
  <c r="M6" i="11" s="1"/>
  <c r="U14" i="11"/>
  <c r="F20" i="11"/>
  <c r="K15" i="11"/>
  <c r="K12" i="11"/>
  <c r="H6" i="11"/>
  <c r="H8" i="11"/>
  <c r="Q12" i="11"/>
  <c r="H12" i="11"/>
  <c r="N8" i="11"/>
  <c r="H13" i="11"/>
  <c r="I20" i="25"/>
  <c r="I24" i="25" s="1"/>
  <c r="I37" i="25" s="1"/>
  <c r="I38" i="25" s="1"/>
  <c r="I40" i="25" s="1"/>
  <c r="I20" i="24"/>
  <c r="E20" i="24"/>
  <c r="E24" i="24" s="1"/>
  <c r="E37" i="24" s="1"/>
  <c r="E43" i="24" s="1"/>
  <c r="G22" i="20"/>
  <c r="B6" i="19"/>
  <c r="G35" i="20"/>
  <c r="G41" i="20" s="1"/>
  <c r="G43" i="15"/>
  <c r="U8" i="17" l="1"/>
  <c r="S7" i="17"/>
  <c r="C20" i="15"/>
  <c r="C24" i="15" s="1"/>
  <c r="C38" i="15" s="1"/>
  <c r="C12" i="25"/>
  <c r="C12" i="19"/>
  <c r="C20" i="19" s="1"/>
  <c r="C24" i="19" s="1"/>
  <c r="C38" i="19" s="1"/>
  <c r="V114" i="27"/>
  <c r="C14" i="25" s="1"/>
  <c r="C45" i="21"/>
  <c r="C12" i="18"/>
  <c r="C14" i="18"/>
  <c r="C12" i="20" s="1"/>
  <c r="C7" i="22"/>
  <c r="R114" i="27"/>
  <c r="C14" i="24" s="1"/>
  <c r="C20" i="24" s="1"/>
  <c r="C24" i="24" s="1"/>
  <c r="C38" i="24" s="1"/>
  <c r="N114" i="27"/>
  <c r="C14" i="19" s="1"/>
  <c r="C20" i="25"/>
  <c r="C24" i="25" s="1"/>
  <c r="C38" i="25" s="1"/>
  <c r="U13" i="11"/>
  <c r="C7" i="23"/>
  <c r="U15" i="11"/>
  <c r="E18" i="20"/>
  <c r="P7" i="11"/>
  <c r="K7" i="11"/>
  <c r="U12" i="11"/>
  <c r="N10" i="11"/>
  <c r="P10" i="11"/>
  <c r="Q10" i="11" s="1"/>
  <c r="K10" i="11"/>
  <c r="M9" i="11"/>
  <c r="N9" i="11" s="1"/>
  <c r="I20" i="11"/>
  <c r="C30" i="19" s="1"/>
  <c r="P6" i="11"/>
  <c r="K6" i="11"/>
  <c r="N6" i="11"/>
  <c r="C30" i="18"/>
  <c r="U8" i="11"/>
  <c r="F21" i="11"/>
  <c r="C31" i="18" s="1"/>
  <c r="C31" i="15"/>
  <c r="I18" i="20"/>
  <c r="I43" i="25"/>
  <c r="I24" i="24"/>
  <c r="I37" i="24" s="1"/>
  <c r="I38" i="24" s="1"/>
  <c r="I40" i="24" s="1"/>
  <c r="I43" i="24" s="1"/>
  <c r="E24" i="25"/>
  <c r="E37" i="25" s="1"/>
  <c r="E43" i="25" s="1"/>
  <c r="I38" i="18"/>
  <c r="E37" i="18"/>
  <c r="C39" i="15" l="1"/>
  <c r="E39" i="15" s="1"/>
  <c r="C20" i="18"/>
  <c r="C24" i="18" s="1"/>
  <c r="C38" i="18" s="1"/>
  <c r="C10" i="20"/>
  <c r="U10" i="11"/>
  <c r="I21" i="11"/>
  <c r="C31" i="19" s="1"/>
  <c r="E22" i="20"/>
  <c r="T7" i="11"/>
  <c r="Q7" i="11"/>
  <c r="U7" i="11" s="1"/>
  <c r="T10" i="11"/>
  <c r="L21" i="11"/>
  <c r="C31" i="24" s="1"/>
  <c r="P9" i="11"/>
  <c r="Q9" i="11" s="1"/>
  <c r="U9" i="11" s="1"/>
  <c r="L20" i="11"/>
  <c r="C30" i="24" s="1"/>
  <c r="C37" i="19"/>
  <c r="Q6" i="11"/>
  <c r="U6" i="11" s="1"/>
  <c r="T6" i="11"/>
  <c r="C37" i="15"/>
  <c r="C37" i="18"/>
  <c r="I35" i="20"/>
  <c r="I22" i="20"/>
  <c r="I40" i="18"/>
  <c r="I36" i="20"/>
  <c r="E43" i="18"/>
  <c r="E35" i="20"/>
  <c r="E37" i="20" l="1"/>
  <c r="E41" i="20" s="1"/>
  <c r="E43" i="15"/>
  <c r="C18" i="20"/>
  <c r="C22" i="20"/>
  <c r="O20" i="11"/>
  <c r="C39" i="19"/>
  <c r="C43" i="19" s="1"/>
  <c r="C39" i="18"/>
  <c r="C43" i="18" s="1"/>
  <c r="C43" i="15"/>
  <c r="U16" i="11"/>
  <c r="O21" i="11"/>
  <c r="C31" i="25" s="1"/>
  <c r="C29" i="20" s="1"/>
  <c r="T9" i="11"/>
  <c r="T16" i="11" s="1"/>
  <c r="C37" i="24"/>
  <c r="C30" i="25"/>
  <c r="R20" i="11"/>
  <c r="I38" i="20"/>
  <c r="I41" i="20" s="1"/>
  <c r="I43" i="18"/>
  <c r="C39" i="24" l="1"/>
  <c r="C43" i="24" s="1"/>
  <c r="R21" i="11"/>
  <c r="C37" i="25"/>
  <c r="C28" i="20"/>
  <c r="C35" i="20" l="1"/>
  <c r="C39" i="25" l="1"/>
  <c r="C36" i="20"/>
  <c r="C43" i="25" l="1"/>
  <c r="C37" i="20"/>
  <c r="C41"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cmitton</author>
    <author>Carol J Mitton</author>
    <author xml:space="preserve"> </author>
  </authors>
  <commentList>
    <comment ref="A10" authorId="0" shapeId="0" xr:uid="{30879E30-EF3F-4B5B-8641-A41227436A71}">
      <text>
        <r>
          <rPr>
            <sz val="8"/>
            <color indexed="81"/>
            <rFont val="Tahoma"/>
            <family val="2"/>
          </rPr>
          <t xml:space="preserve">Please budget for a 3% cost of living increase in subsequent years.  See Salary Rates worksheet for assistance.  Detail all personnel in budget justification.  See sample.
</t>
        </r>
      </text>
    </comment>
    <comment ref="B14" authorId="1" shapeId="0" xr:uid="{00000000-0006-0000-0200-000002000000}">
      <text>
        <r>
          <rPr>
            <sz val="9"/>
            <color indexed="81"/>
            <rFont val="Tahoma"/>
            <family val="2"/>
          </rPr>
          <t>Benefit determination made by HR based on a specific indivdual.</t>
        </r>
      </text>
    </comment>
    <comment ref="B15" authorId="1" shapeId="0" xr:uid="{00000000-0006-0000-0200-000003000000}">
      <text>
        <r>
          <rPr>
            <sz val="9"/>
            <color indexed="81"/>
            <rFont val="Tahoma"/>
            <family val="2"/>
          </rPr>
          <t>Benefit determination made by HR based on a specific indivdual.</t>
        </r>
      </text>
    </comment>
    <comment ref="B29" authorId="2" shapeId="0" xr:uid="{00000000-0006-0000-0200-000004000000}">
      <text>
        <r>
          <rPr>
            <sz val="8"/>
            <color indexed="81"/>
            <rFont val="Tahoma"/>
            <family val="2"/>
          </rPr>
          <t xml:space="preserve">See Subcontracts worksheet for assistance calculating what specifically needs to be entered.
</t>
        </r>
      </text>
    </comment>
    <comment ref="B32" authorId="2" shapeId="0" xr:uid="{00000000-0006-0000-0200-000005000000}">
      <text>
        <r>
          <rPr>
            <sz val="8"/>
            <color indexed="81"/>
            <rFont val="Tahoma"/>
            <family val="2"/>
          </rPr>
          <t>See "Tuition" worksheet for appropriate rates</t>
        </r>
      </text>
    </comment>
    <comment ref="B34" authorId="1" shapeId="0" xr:uid="{00000000-0006-0000-0200-000006000000}">
      <text>
        <r>
          <rPr>
            <sz val="9"/>
            <color indexed="81"/>
            <rFont val="Tahoma"/>
            <family val="2"/>
          </rPr>
          <t>For RCS and ITRS proposals, 25% of the total cost of equipment must be covered by the university</t>
        </r>
      </text>
    </comment>
    <comment ref="B37" authorId="2" shapeId="0" xr:uid="{00000000-0006-0000-0200-000007000000}">
      <text>
        <r>
          <rPr>
            <sz val="8"/>
            <color indexed="81"/>
            <rFont val="Tahoma"/>
            <family val="2"/>
          </rPr>
          <t>The Board of Regents limits the indirect cost to 25% of salary and benefits total.  The difference between this rate and UNO's approved rate (off campus rate of 26% and on campus rate of 46%) can be included in the budget as waived indirect cost and listed as UNO cost share.  For the waived indirect cost amount, the indirect rate should be applied to total direct costs (BoR and UNO cost share), excluding: equipment, fellowships, scholarships, tuition, off-site facility rental costs and the portion of subgrants or subcontracts in excess of $25,000.  The calculation on the spreadsheet is based on the on campus rate of 46%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cmitton</author>
    <author>Carol J Mitton</author>
    <author xml:space="preserve"> </author>
  </authors>
  <commentList>
    <comment ref="A12" authorId="0" shapeId="0" xr:uid="{3F3D8AD2-81E7-4A83-A3C8-374580213E83}">
      <text>
        <r>
          <rPr>
            <sz val="8"/>
            <color indexed="81"/>
            <rFont val="Tahoma"/>
            <family val="2"/>
          </rPr>
          <t xml:space="preserve">Please budget for a 3% cost of living increase in subsequent years.  See Salary Rates worksheet for assistance.  Detail all personnel in budget justification.  See sample.
</t>
        </r>
      </text>
    </comment>
    <comment ref="B16" authorId="1" shapeId="0" xr:uid="{00117D30-7FE0-46D7-8EF9-845964E5AA07}">
      <text>
        <r>
          <rPr>
            <sz val="9"/>
            <color indexed="81"/>
            <rFont val="Tahoma"/>
            <family val="2"/>
          </rPr>
          <t>Benefit determination made by HR based on a specific indivdual.</t>
        </r>
      </text>
    </comment>
    <comment ref="B17" authorId="1" shapeId="0" xr:uid="{52C2EB33-D2BC-4D17-ABB7-BFB2E5A987AF}">
      <text>
        <r>
          <rPr>
            <sz val="9"/>
            <color indexed="81"/>
            <rFont val="Tahoma"/>
            <family val="2"/>
          </rPr>
          <t>Benefit determination made by HR based on a specific indivdual.</t>
        </r>
      </text>
    </comment>
    <comment ref="B31" authorId="2" shapeId="0" xr:uid="{3E1E2693-75F4-4403-8E87-2B76122F8AE1}">
      <text>
        <r>
          <rPr>
            <sz val="8"/>
            <color indexed="81"/>
            <rFont val="Tahoma"/>
            <family val="2"/>
          </rPr>
          <t xml:space="preserve">See Subcontracts worksheet for assistance calculating what specifically needs to be entered.
</t>
        </r>
      </text>
    </comment>
    <comment ref="B34" authorId="2" shapeId="0" xr:uid="{AB08DF55-D4FF-4639-98F0-7A98C63C477E}">
      <text>
        <r>
          <rPr>
            <sz val="8"/>
            <color indexed="81"/>
            <rFont val="Tahoma"/>
            <family val="2"/>
          </rPr>
          <t>See "Tuition" worksheet for appropriate rates</t>
        </r>
      </text>
    </comment>
    <comment ref="B36" authorId="1" shapeId="0" xr:uid="{74B8F95A-9672-4CC3-A1D1-5925168E2220}">
      <text>
        <r>
          <rPr>
            <sz val="9"/>
            <color indexed="81"/>
            <rFont val="Tahoma"/>
            <family val="2"/>
          </rPr>
          <t>For RCS and ITRS proposals, 25% of the total cost of equipment must be covered by the university</t>
        </r>
      </text>
    </comment>
    <comment ref="B39" authorId="2" shapeId="0" xr:uid="{00000000-0006-0000-0300-000007000000}">
      <text>
        <r>
          <rPr>
            <sz val="8"/>
            <color indexed="81"/>
            <rFont val="Tahoma"/>
            <family val="2"/>
          </rPr>
          <t>The Board of Regents limits the indirect cost to 25% of salary and benefits total.  The difference between this rate and UNO's approved rate (off campus rate of 26% and on campus rate of 46%) can be included in the budget as waived indirect cost and listed as UNO cost share.  For the waived indirect cost amount, the indirect rate should be applied to total direct costs (BoR and UNO cost share), excluding: equipment, fellowships, scholarships, tuition, off-site facility rental costs and the portion of subgrants or subcontracts in excess of $25,000.  The calculation on the spreadsheet is based on the on campus rate of 46%.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cmitton</author>
    <author>Carol J Mitton</author>
    <author xml:space="preserve"> </author>
  </authors>
  <commentList>
    <comment ref="A12" authorId="0" shapeId="0" xr:uid="{2F182506-93D1-446D-B782-0D833F416E69}">
      <text>
        <r>
          <rPr>
            <sz val="8"/>
            <color indexed="81"/>
            <rFont val="Tahoma"/>
            <family val="2"/>
          </rPr>
          <t xml:space="preserve">Please budget for a 3% cost of living increase in subsequent years.  See Salary Rates worksheet for assistance.  Detail all personnel in budget justification.  See sample.
</t>
        </r>
      </text>
    </comment>
    <comment ref="B16" authorId="1" shapeId="0" xr:uid="{88347602-180D-4500-B846-F1C7313453E9}">
      <text>
        <r>
          <rPr>
            <sz val="9"/>
            <color indexed="81"/>
            <rFont val="Tahoma"/>
            <family val="2"/>
          </rPr>
          <t>Benefit determination made by HR based on a specific indivdual.</t>
        </r>
      </text>
    </comment>
    <comment ref="B17" authorId="1" shapeId="0" xr:uid="{FEED4E8E-ABA2-41EB-94C6-611BC08E5A89}">
      <text>
        <r>
          <rPr>
            <sz val="9"/>
            <color indexed="81"/>
            <rFont val="Tahoma"/>
            <family val="2"/>
          </rPr>
          <t>Benefit determination made by HR based on a specific indivdual.</t>
        </r>
      </text>
    </comment>
    <comment ref="B31" authorId="2" shapeId="0" xr:uid="{0D417F58-2F63-4A39-9EF6-3F6124EC3009}">
      <text>
        <r>
          <rPr>
            <sz val="8"/>
            <color indexed="81"/>
            <rFont val="Tahoma"/>
            <family val="2"/>
          </rPr>
          <t xml:space="preserve">See Subcontracts worksheet for assistance calculating what specifically needs to be entered.
</t>
        </r>
      </text>
    </comment>
    <comment ref="B34" authorId="2" shapeId="0" xr:uid="{C819FCB6-D56F-44F5-B0EB-0190641432BA}">
      <text>
        <r>
          <rPr>
            <sz val="8"/>
            <color indexed="81"/>
            <rFont val="Tahoma"/>
            <family val="2"/>
          </rPr>
          <t>See "Tuition" worksheet for appropriate rates</t>
        </r>
      </text>
    </comment>
    <comment ref="B36" authorId="1" shapeId="0" xr:uid="{C72F1EBD-974F-4871-BE42-1E76F88A6D68}">
      <text>
        <r>
          <rPr>
            <sz val="9"/>
            <color indexed="81"/>
            <rFont val="Tahoma"/>
            <family val="2"/>
          </rPr>
          <t>For RCS and ITRS proposals, 25% of the total cost of equipment must be covered by the university</t>
        </r>
      </text>
    </comment>
    <comment ref="B39" authorId="2" shapeId="0" xr:uid="{00000000-0006-0000-0400-000007000000}">
      <text>
        <r>
          <rPr>
            <sz val="8"/>
            <color indexed="81"/>
            <rFont val="Tahoma"/>
            <family val="2"/>
          </rPr>
          <t>The Board of Regents limits the indirect cost to 25% of salary and benefits total.  The difference between this rate and UNO's approved rate (off campus rate of 26% and on campus rate of 46%) can be included in the budget as waived indirect cost and listed as UNO cost share.  For the waived indirect cost amount, the indirect rate should be applied to total direct costs (BoR and UNO cost share), excluding: equipment, fellowships, scholarships, tuition, off-site facility rental costs and the portion of subgrants or subcontracts in excess of $25,000.  The calculation on the spreadsheet is based on the on campus rate of 46%.</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cmitton</author>
    <author>Carol J Mitton</author>
    <author xml:space="preserve"> </author>
  </authors>
  <commentList>
    <comment ref="A12" authorId="0" shapeId="0" xr:uid="{55CBDB9B-2566-462C-99B6-5491F15440A6}">
      <text>
        <r>
          <rPr>
            <sz val="8"/>
            <color indexed="81"/>
            <rFont val="Tahoma"/>
            <family val="2"/>
          </rPr>
          <t xml:space="preserve">Please budget for a 3% cost of living increase in subsequent years.  See Salary Rates worksheet for assistance.  Detail all personnel in budget justification.  See sample.
</t>
        </r>
      </text>
    </comment>
    <comment ref="B16" authorId="1" shapeId="0" xr:uid="{85606673-0F4A-4DF8-B414-4069E5E4FDFA}">
      <text>
        <r>
          <rPr>
            <sz val="9"/>
            <color indexed="81"/>
            <rFont val="Tahoma"/>
            <family val="2"/>
          </rPr>
          <t>Benefit determination made by HR based on a specific indivdual.</t>
        </r>
      </text>
    </comment>
    <comment ref="B17" authorId="1" shapeId="0" xr:uid="{7DCAE27C-7064-4C42-BF82-EDDDCDAEF4A7}">
      <text>
        <r>
          <rPr>
            <sz val="9"/>
            <color indexed="81"/>
            <rFont val="Tahoma"/>
            <family val="2"/>
          </rPr>
          <t>Benefit determination made by HR based on a specific indivdual.</t>
        </r>
      </text>
    </comment>
    <comment ref="B31" authorId="2" shapeId="0" xr:uid="{7DD93D46-4553-4A81-B994-44DBA2F5CD02}">
      <text>
        <r>
          <rPr>
            <sz val="8"/>
            <color indexed="81"/>
            <rFont val="Tahoma"/>
            <family val="2"/>
          </rPr>
          <t xml:space="preserve">See Subcontracts worksheet for assistance calculating what specifically needs to be entered.
</t>
        </r>
      </text>
    </comment>
    <comment ref="B34" authorId="2" shapeId="0" xr:uid="{34702940-1E7C-4EA3-86E9-D963A709401E}">
      <text>
        <r>
          <rPr>
            <sz val="8"/>
            <color indexed="81"/>
            <rFont val="Tahoma"/>
            <family val="2"/>
          </rPr>
          <t>See "Tuition" worksheet for appropriate rates</t>
        </r>
      </text>
    </comment>
    <comment ref="B36" authorId="1" shapeId="0" xr:uid="{CFD734B7-30BB-4875-9680-72324C1C5AEE}">
      <text>
        <r>
          <rPr>
            <sz val="9"/>
            <color indexed="81"/>
            <rFont val="Tahoma"/>
            <family val="2"/>
          </rPr>
          <t>For RCS and ITRS proposals, 25% of the total cost of equipment must be covered by the university</t>
        </r>
      </text>
    </comment>
    <comment ref="B39" authorId="2" shapeId="0" xr:uid="{00000000-0006-0000-0500-000007000000}">
      <text>
        <r>
          <rPr>
            <sz val="8"/>
            <color indexed="81"/>
            <rFont val="Tahoma"/>
            <family val="2"/>
          </rPr>
          <t>The Board of Regents limits the indirect cost to 25% of salary and benefits total.  The difference between this rate and UNO's approved rate (off campus rate of 26% and on campus rate of 46%) can be included in the budget as waived indirect cost and listed as UNO cost share.  For the waived indirect cost amount, the indirect rate should be applied to total direct costs (BoR and UNO cost share), excluding: equipment, fellowships, scholarships, tuition, off-site facility rental costs and the portion of subgrants or subcontracts in excess of $25,000.  The calculation on the spreadsheet is based on the on campus rate of 46%.</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cmitton</author>
    <author>Carol J Mitton</author>
    <author xml:space="preserve"> </author>
  </authors>
  <commentList>
    <comment ref="A12" authorId="0" shapeId="0" xr:uid="{C721DEB1-65F3-46EF-A0C2-855E8DC49222}">
      <text>
        <r>
          <rPr>
            <sz val="8"/>
            <color indexed="81"/>
            <rFont val="Tahoma"/>
            <family val="2"/>
          </rPr>
          <t xml:space="preserve">Please budget for a 3% cost of living increase in subsequent years.  See Salary Rates worksheet for assistance.  Detail all personnel in budget justification.  See sample.
</t>
        </r>
      </text>
    </comment>
    <comment ref="B16" authorId="1" shapeId="0" xr:uid="{F0AAE59B-4316-4BE4-8E02-BA6A07C248C4}">
      <text>
        <r>
          <rPr>
            <sz val="9"/>
            <color indexed="81"/>
            <rFont val="Tahoma"/>
            <family val="2"/>
          </rPr>
          <t>Benefit determination made by HR based on a specific indivdual.</t>
        </r>
      </text>
    </comment>
    <comment ref="B17" authorId="1" shapeId="0" xr:uid="{3A55CFC1-93D8-48AA-9D5A-7C0133E3559D}">
      <text>
        <r>
          <rPr>
            <sz val="9"/>
            <color indexed="81"/>
            <rFont val="Tahoma"/>
            <family val="2"/>
          </rPr>
          <t>Benefit determination made by HR based on a specific indivdual.</t>
        </r>
      </text>
    </comment>
    <comment ref="B31" authorId="2" shapeId="0" xr:uid="{D252AF06-E4DF-4C13-958E-C1DBF0BAA341}">
      <text>
        <r>
          <rPr>
            <sz val="8"/>
            <color indexed="81"/>
            <rFont val="Tahoma"/>
            <family val="2"/>
          </rPr>
          <t xml:space="preserve">See Subcontracts worksheet for assistance calculating what specifically needs to be entered.
</t>
        </r>
      </text>
    </comment>
    <comment ref="B34" authorId="2" shapeId="0" xr:uid="{2964B1D1-6128-448E-9FAA-B30748392DB5}">
      <text>
        <r>
          <rPr>
            <sz val="8"/>
            <color indexed="81"/>
            <rFont val="Tahoma"/>
            <family val="2"/>
          </rPr>
          <t>See "Tuition" worksheet for appropriate rates</t>
        </r>
      </text>
    </comment>
    <comment ref="B36" authorId="1" shapeId="0" xr:uid="{304BF51A-75BE-4360-9070-9C090E97C01E}">
      <text>
        <r>
          <rPr>
            <sz val="9"/>
            <color indexed="81"/>
            <rFont val="Tahoma"/>
            <family val="2"/>
          </rPr>
          <t>For RCS and ITRS proposals, 25% of the total cost of equipment must be covered by the university</t>
        </r>
      </text>
    </comment>
    <comment ref="B39" authorId="2" shapeId="0" xr:uid="{00000000-0006-0000-0600-000007000000}">
      <text>
        <r>
          <rPr>
            <sz val="8"/>
            <color indexed="81"/>
            <rFont val="Tahoma"/>
            <family val="2"/>
          </rPr>
          <t>The Board of Regents limits the indirect cost to 25% of salary and benefits total.  The difference between this rate and UNO's approved rate (off campus rate of 26% and on campus rate of 46%) can be included in the budget as waived indirect cost and listed as UNO cost share.  For the waived indirect cost amount, the indirect rate should be applied to total direct costs (BoR and UNO cost share), excluding: equipment, fellowships, scholarships, tuition, off-site facility rental costs and the portion of subgrants or subcontracts in excess of $25,000.  The calculation on the spreadsheet is based on the on campus rate of 46%.</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cmitton</author>
    <author>Carol J Mitton</author>
    <author xml:space="preserve"> </author>
  </authors>
  <commentList>
    <comment ref="A12" authorId="0" shapeId="0" xr:uid="{B93EC269-BCB6-4CF9-B997-E5D2639DE81B}">
      <text>
        <r>
          <rPr>
            <sz val="8"/>
            <color indexed="81"/>
            <rFont val="Tahoma"/>
            <family val="2"/>
          </rPr>
          <t xml:space="preserve">Please budget for a 3% cost of living increase in subsequent years.  See Salary Rates worksheet for assistance.  Detail all personnel in budget justification.  See sample.
</t>
        </r>
      </text>
    </comment>
    <comment ref="B16" authorId="1" shapeId="0" xr:uid="{BC0CF00A-0A85-4CA0-B5C9-2D53B12EDF11}">
      <text>
        <r>
          <rPr>
            <sz val="9"/>
            <color indexed="81"/>
            <rFont val="Tahoma"/>
            <family val="2"/>
          </rPr>
          <t>Benefit determination made by HR based on a specific indivdual.</t>
        </r>
      </text>
    </comment>
    <comment ref="B17" authorId="1" shapeId="0" xr:uid="{2524C7A7-42A3-4C70-8C15-F94E8B147C49}">
      <text>
        <r>
          <rPr>
            <sz val="9"/>
            <color indexed="81"/>
            <rFont val="Tahoma"/>
            <family val="2"/>
          </rPr>
          <t>Benefit determination made by HR based on a specific indivdual.</t>
        </r>
      </text>
    </comment>
    <comment ref="B31" authorId="2" shapeId="0" xr:uid="{8C601072-57DA-42D6-8B96-72B886632E5C}">
      <text>
        <r>
          <rPr>
            <sz val="8"/>
            <color indexed="81"/>
            <rFont val="Tahoma"/>
            <family val="2"/>
          </rPr>
          <t xml:space="preserve">See Subcontracts worksheet for assistance calculating what specifically needs to be entered.
</t>
        </r>
      </text>
    </comment>
    <comment ref="B34" authorId="2" shapeId="0" xr:uid="{19B4CE51-FCF1-4536-A88F-01C8710F150D}">
      <text>
        <r>
          <rPr>
            <sz val="8"/>
            <color indexed="81"/>
            <rFont val="Tahoma"/>
            <family val="2"/>
          </rPr>
          <t>See "Tuition" worksheet for appropriate rates</t>
        </r>
      </text>
    </comment>
    <comment ref="B36" authorId="1" shapeId="0" xr:uid="{D7E0D87C-7875-480C-8767-3161C17B13B8}">
      <text>
        <r>
          <rPr>
            <sz val="9"/>
            <color indexed="81"/>
            <rFont val="Tahoma"/>
            <family val="2"/>
          </rPr>
          <t>For RCS and ITRS proposals, 25% of the total cost of equipment must be covered by the university</t>
        </r>
      </text>
    </comment>
    <comment ref="B39" authorId="2" shapeId="0" xr:uid="{00000000-0006-0000-0700-000007000000}">
      <text>
        <r>
          <rPr>
            <sz val="8"/>
            <color indexed="81"/>
            <rFont val="Tahoma"/>
            <family val="2"/>
          </rPr>
          <t>The Board of Regents limits the indirect cost to 25% of salary and benefits total.  The difference between this rate and UNO's approved rate (off campus rate of 26% and on campus rate of 46%) can be included in the budget as waived indirect cost and listed as UNO cost share.  For the waived indirect cost amount, the indirect rate should be applied to total direct costs (BoR and UNO cost share), excluding: equipment, fellowships, scholarships, tuition, off-site facility rental costs and the portion of subgrants or subcontracts in excess of $25,000.  The calculation on the spreadsheet is based on the on campus rate of 46%.</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etgordon</author>
  </authors>
  <commentList>
    <comment ref="A37" authorId="0" shapeId="0" xr:uid="{00000000-0006-0000-0D00-000001000000}">
      <text>
        <r>
          <rPr>
            <sz val="8"/>
            <color indexed="81"/>
            <rFont val="Tahoma"/>
            <family val="2"/>
          </rPr>
          <t>See Tuition worksheet for appropriate values.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etgordon</author>
  </authors>
  <commentList>
    <comment ref="A37" authorId="0" shapeId="0" xr:uid="{00000000-0006-0000-0E00-000001000000}">
      <text>
        <r>
          <rPr>
            <sz val="8"/>
            <color indexed="81"/>
            <rFont val="Tahoma"/>
            <family val="2"/>
          </rPr>
          <t>See Tuition worksheet for appropriate values.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etgordon</author>
  </authors>
  <commentList>
    <comment ref="A37" authorId="0" shapeId="0" xr:uid="{00000000-0006-0000-0F00-000001000000}">
      <text>
        <r>
          <rPr>
            <sz val="8"/>
            <color indexed="81"/>
            <rFont val="Tahoma"/>
            <family val="2"/>
          </rPr>
          <t>See Tuition worksheet for appropriate values.</t>
        </r>
      </text>
    </comment>
  </commentList>
</comments>
</file>

<file path=xl/sharedStrings.xml><?xml version="1.0" encoding="utf-8"?>
<sst xmlns="http://schemas.openxmlformats.org/spreadsheetml/2006/main" count="894" uniqueCount="296">
  <si>
    <t>Functional Area:</t>
  </si>
  <si>
    <t xml:space="preserve">Type of Cost Sharing:  </t>
  </si>
  <si>
    <t>Amount</t>
  </si>
  <si>
    <t xml:space="preserve">Total Cost - </t>
  </si>
  <si>
    <t xml:space="preserve">Cost Sharing: </t>
  </si>
  <si>
    <t>AutoTemplateWizardDONTMESSWITHIT</t>
  </si>
  <si>
    <t>Database Type:</t>
  </si>
  <si>
    <t>Excel 5.0</t>
  </si>
  <si>
    <t>Database Location:</t>
  </si>
  <si>
    <t>Reserved</t>
  </si>
  <si>
    <t>Number of Tables:</t>
  </si>
  <si>
    <t>Table Name:</t>
  </si>
  <si>
    <t>Table1</t>
  </si>
  <si>
    <t>Number of Fields:</t>
  </si>
  <si>
    <t>Field Name:</t>
  </si>
  <si>
    <t>Refers To:</t>
  </si>
  <si>
    <t>Date</t>
  </si>
  <si>
    <t>Program Name</t>
  </si>
  <si>
    <t>Principal Investigator</t>
  </si>
  <si>
    <t>Department</t>
  </si>
  <si>
    <t>Grant Amount</t>
  </si>
  <si>
    <t>Budget Amount</t>
  </si>
  <si>
    <t>Indirect Cost Rate</t>
  </si>
  <si>
    <t>Fringe Rate</t>
  </si>
  <si>
    <t>Agency</t>
  </si>
  <si>
    <t>Prime Contract No.</t>
  </si>
  <si>
    <t>Address 1</t>
  </si>
  <si>
    <t>Address 2</t>
  </si>
  <si>
    <t>Address 3</t>
  </si>
  <si>
    <t>Phone</t>
  </si>
  <si>
    <t>Fax</t>
  </si>
  <si>
    <t xml:space="preserve">C/S Grant Per. Amt  </t>
  </si>
  <si>
    <t>C/S Budget Per. Amt</t>
  </si>
  <si>
    <t>Routing 1</t>
  </si>
  <si>
    <t>Routing 2</t>
  </si>
  <si>
    <t>Routing 3</t>
  </si>
  <si>
    <t>Log No.</t>
  </si>
  <si>
    <t>Funding Agency:</t>
  </si>
  <si>
    <t>Rams No.</t>
  </si>
  <si>
    <t>Subcont. No.</t>
  </si>
  <si>
    <t>Passthru</t>
  </si>
  <si>
    <t>Proj. Per. Beg.</t>
  </si>
  <si>
    <t>Proj. Per. End</t>
  </si>
  <si>
    <t>Budget Per. Beg.</t>
  </si>
  <si>
    <t>Budget Per. End</t>
  </si>
  <si>
    <t>S:\Office-Of-Research-Public\Private\Old Shared\Comaia\Database\Activefiles.xls</t>
  </si>
  <si>
    <t>Account No.</t>
  </si>
  <si>
    <t>C/S Acct. - Research</t>
  </si>
  <si>
    <t>Date A/C in System</t>
  </si>
  <si>
    <t>Sal. C/S A/C No.</t>
  </si>
  <si>
    <t>Address 4</t>
  </si>
  <si>
    <t>File Name</t>
  </si>
  <si>
    <t>Proposal Type</t>
  </si>
  <si>
    <t>Year</t>
  </si>
  <si>
    <t>F&amp;A Cash</t>
  </si>
  <si>
    <t>F&amp;A Inkind</t>
  </si>
  <si>
    <t>Type</t>
  </si>
  <si>
    <t>Equipment / Capital Outlay</t>
  </si>
  <si>
    <t>Budget Breakdown:</t>
  </si>
  <si>
    <t xml:space="preserve">Principal Investigator:  </t>
  </si>
  <si>
    <t xml:space="preserve">Project Title:  </t>
  </si>
  <si>
    <t xml:space="preserve">Agency:  </t>
  </si>
  <si>
    <t>Source</t>
  </si>
  <si>
    <t xml:space="preserve">Total Direct Costs - </t>
  </si>
  <si>
    <t xml:space="preserve">Total Salaries &amp; Benefits - </t>
  </si>
  <si>
    <r>
      <t xml:space="preserve">Transient Emp - </t>
    </r>
    <r>
      <rPr>
        <i/>
        <sz val="10"/>
        <rFont val="Arial"/>
        <family val="2"/>
      </rPr>
      <t xml:space="preserve">Regular Pay </t>
    </r>
    <r>
      <rPr>
        <i/>
        <vertAlign val="superscript"/>
        <sz val="10"/>
        <rFont val="Arial"/>
        <family val="2"/>
      </rPr>
      <t>1</t>
    </r>
  </si>
  <si>
    <t>3rd Party Cost-Share In-kind</t>
  </si>
  <si>
    <t>UNO Office of Research</t>
  </si>
  <si>
    <t>Year 1</t>
  </si>
  <si>
    <t>However, please note that funding agencies may request the use of their own budget forms</t>
  </si>
  <si>
    <t>when submitting a proposal.  Therefore, a PI should always use the budget form included</t>
  </si>
  <si>
    <t>3rd Party Cost Sharing/InKind ($1,300)</t>
  </si>
  <si>
    <r>
      <t xml:space="preserve">Wage Employees - </t>
    </r>
    <r>
      <rPr>
        <i/>
        <sz val="10"/>
        <rFont val="Arial"/>
        <family val="2"/>
      </rPr>
      <t xml:space="preserve">Overtime </t>
    </r>
    <r>
      <rPr>
        <sz val="10"/>
        <rFont val="Arial"/>
        <family val="2"/>
      </rPr>
      <t>¹</t>
    </r>
    <r>
      <rPr>
        <i/>
        <sz val="10"/>
        <rFont val="Arial"/>
        <family val="2"/>
      </rPr>
      <t>*</t>
    </r>
  </si>
  <si>
    <r>
      <t xml:space="preserve">Transient Emp - </t>
    </r>
    <r>
      <rPr>
        <i/>
        <sz val="10"/>
        <rFont val="Arial"/>
        <family val="2"/>
      </rPr>
      <t xml:space="preserve">Overtime </t>
    </r>
    <r>
      <rPr>
        <sz val="10"/>
        <rFont val="Arial"/>
        <family val="2"/>
      </rPr>
      <t>¹</t>
    </r>
    <r>
      <rPr>
        <i/>
        <sz val="10"/>
        <rFont val="Arial"/>
        <family val="2"/>
      </rPr>
      <t>*</t>
    </r>
  </si>
  <si>
    <t>If you have any questions on this sample budget, please contact the Office of Research at 280-6836</t>
  </si>
  <si>
    <t>Year 2</t>
  </si>
  <si>
    <t>Year 3</t>
  </si>
  <si>
    <t>Faculty or GA Nine Month Appointment</t>
  </si>
  <si>
    <t>1st Employee</t>
  </si>
  <si>
    <t>2nd Employee</t>
  </si>
  <si>
    <t>3rd Employee</t>
  </si>
  <si>
    <t>4th Employee</t>
  </si>
  <si>
    <t>5th Employee</t>
  </si>
  <si>
    <t>Annual Salary</t>
  </si>
  <si>
    <t>Daily Rate - 180 days</t>
  </si>
  <si>
    <t>Weekly rate - 36 weeks</t>
  </si>
  <si>
    <t>Monthly rate - 9 months</t>
  </si>
  <si>
    <t>Faculty or GA 12 Month Appointment and Non-Classified Staff</t>
  </si>
  <si>
    <t>Daily Rate - 260 days</t>
  </si>
  <si>
    <t>Weekly rate - 52 weeks</t>
  </si>
  <si>
    <t>Monthly rate - 12 months</t>
  </si>
  <si>
    <t>If you need additional columns, copy and paste from existing columns in order to get the calculations.</t>
  </si>
  <si>
    <t>SAMPLE</t>
  </si>
  <si>
    <t>Enter the individuals annual salary in either line 4 or line 13.  The spread sheet will calculate the rates.</t>
  </si>
  <si>
    <t>Subcontracts</t>
  </si>
  <si>
    <t>Subcontractor Name</t>
  </si>
  <si>
    <t>Total Budget</t>
  </si>
  <si>
    <t>Professional Services</t>
  </si>
  <si>
    <t>Subcontract Over $25,000</t>
  </si>
  <si>
    <t>List of Subcontracts</t>
  </si>
  <si>
    <t>Agency Requested</t>
  </si>
  <si>
    <t>Equipment $1001 - $4999 for UNO classification / Supplies for sponsor classification</t>
  </si>
  <si>
    <t>Year 4</t>
  </si>
  <si>
    <t>Year 5</t>
  </si>
  <si>
    <t>Sub over 25k</t>
  </si>
  <si>
    <t>Prof serv under 25k</t>
  </si>
  <si>
    <t>9 mos starting in fall</t>
  </si>
  <si>
    <t>12 mos starting in summer</t>
  </si>
  <si>
    <t>12 mos starting in fall</t>
  </si>
  <si>
    <t>Fall</t>
  </si>
  <si>
    <t>Sum</t>
  </si>
  <si>
    <t>Spring</t>
  </si>
  <si>
    <t>Award Budget Year 1</t>
  </si>
  <si>
    <t>Award Budget Year 2</t>
  </si>
  <si>
    <t>Award Budget Year 3</t>
  </si>
  <si>
    <t>These budget worksheets are designed to serve as a guide in the preparation of a UNO budget.</t>
  </si>
  <si>
    <t>in a proposal package or Request for Proposal (RFP).</t>
  </si>
  <si>
    <t>Tuition</t>
  </si>
  <si>
    <t>Budget Justification</t>
  </si>
  <si>
    <t xml:space="preserve"> </t>
  </si>
  <si>
    <t>Other</t>
  </si>
  <si>
    <t>Operating Services</t>
  </si>
  <si>
    <t>Travel (Domestic)</t>
  </si>
  <si>
    <t>% effort</t>
  </si>
  <si>
    <t>Institutional base salary</t>
  </si>
  <si>
    <t>Funds requested</t>
  </si>
  <si>
    <t>Salaries &amp; Benefits</t>
  </si>
  <si>
    <t>Institutional Match/Cost Sharing</t>
  </si>
  <si>
    <t>Equipment</t>
  </si>
  <si>
    <t>Graduate assistant tuition</t>
  </si>
  <si>
    <r>
      <t>Consultant</t>
    </r>
    <r>
      <rPr>
        <sz val="10"/>
        <rFont val="Arial"/>
        <family val="2"/>
      </rPr>
      <t>:  Will be engaged to assist the PI in ……………………………………………………… ………………………………………..</t>
    </r>
  </si>
  <si>
    <t>To purchase materials needed to assess autonomic nervous system measures.</t>
  </si>
  <si>
    <t>Supplies</t>
  </si>
  <si>
    <t>Copying</t>
  </si>
  <si>
    <t>Postage</t>
  </si>
  <si>
    <t>Publication costs</t>
  </si>
  <si>
    <t>International</t>
  </si>
  <si>
    <t xml:space="preserve">Funds are requested for the consultant to travel to UNO to aid in the interpretation of data. </t>
  </si>
  <si>
    <t>Domestic</t>
  </si>
  <si>
    <t xml:space="preserve">Travel </t>
  </si>
  <si>
    <r>
      <rPr>
        <b/>
        <sz val="10"/>
        <rFont val="Arial"/>
        <family val="2"/>
      </rPr>
      <t xml:space="preserve">Graduate Assistant. </t>
    </r>
    <r>
      <rPr>
        <sz val="10"/>
        <rFont val="Arial"/>
        <family val="2"/>
      </rPr>
      <t xml:space="preserve"> Salary in the amount of $11,700 is requested to hire a graduate student. The student will aid in the collection and analysis of data. This student will also train the undergraduate student on the use of lab equipment.</t>
    </r>
  </si>
  <si>
    <t>Year 1 Request</t>
  </si>
  <si>
    <t xml:space="preserve">Graduate Assistant.  </t>
  </si>
  <si>
    <t>Salaries include a cost of living increase of 3%.</t>
  </si>
  <si>
    <t>Year 2 Request</t>
  </si>
  <si>
    <r>
      <rPr>
        <b/>
        <sz val="10"/>
        <rFont val="Arial"/>
        <family val="2"/>
      </rPr>
      <t>Budget Summary</t>
    </r>
    <r>
      <rPr>
        <sz val="10"/>
        <rFont val="Arial"/>
        <family val="2"/>
      </rPr>
      <t xml:space="preserve"> - Do not edit, it will sum up all budgets from each year</t>
    </r>
  </si>
  <si>
    <r>
      <rPr>
        <b/>
        <sz val="10"/>
        <rFont val="Arial"/>
        <family val="2"/>
      </rPr>
      <t>Year 1</t>
    </r>
    <r>
      <rPr>
        <sz val="10"/>
        <rFont val="Arial"/>
        <family val="2"/>
      </rPr>
      <t xml:space="preserve"> - Fill in the budget, be sure to look at comments in cells, and footnotes</t>
    </r>
  </si>
  <si>
    <r>
      <rPr>
        <b/>
        <sz val="10"/>
        <rFont val="Arial"/>
        <family val="2"/>
      </rPr>
      <t>Year 2</t>
    </r>
    <r>
      <rPr>
        <sz val="10"/>
        <rFont val="Arial"/>
        <family val="2"/>
      </rPr>
      <t xml:space="preserve"> - Fill in the budget, be sure to look at comments in cells, and footnotes</t>
    </r>
  </si>
  <si>
    <r>
      <rPr>
        <b/>
        <sz val="10"/>
        <rFont val="Arial"/>
        <family val="2"/>
      </rPr>
      <t>Year 3</t>
    </r>
    <r>
      <rPr>
        <sz val="10"/>
        <rFont val="Arial"/>
        <family val="2"/>
      </rPr>
      <t xml:space="preserve"> - Fill in the budget, be sure to look at comments in cells, and footnotes</t>
    </r>
  </si>
  <si>
    <r>
      <t xml:space="preserve">Subcontracts - </t>
    </r>
    <r>
      <rPr>
        <sz val="10"/>
        <rFont val="Arial"/>
        <family val="2"/>
      </rPr>
      <t>Enter all your subcontracts and it will calculate that portion of the budget for you</t>
    </r>
  </si>
  <si>
    <r>
      <t xml:space="preserve">Tuition - </t>
    </r>
    <r>
      <rPr>
        <sz val="10"/>
        <rFont val="Arial"/>
        <family val="2"/>
      </rPr>
      <t>Refer to this to see what you should put down for the tuition line of your budget</t>
    </r>
  </si>
  <si>
    <r>
      <t xml:space="preserve">Salary Rates - </t>
    </r>
    <r>
      <rPr>
        <sz val="10"/>
        <rFont val="Arial"/>
        <family val="2"/>
      </rPr>
      <t>Use this to help you what to put on the budget for salaries</t>
    </r>
  </si>
  <si>
    <r>
      <t xml:space="preserve">Year 1 Justification - </t>
    </r>
    <r>
      <rPr>
        <sz val="10"/>
        <rFont val="Arial"/>
        <family val="2"/>
      </rPr>
      <t>Sample justification</t>
    </r>
  </si>
  <si>
    <r>
      <t xml:space="preserve">Year 2 Justification - </t>
    </r>
    <r>
      <rPr>
        <sz val="10"/>
        <rFont val="Arial"/>
        <family val="2"/>
      </rPr>
      <t>Sample justification</t>
    </r>
  </si>
  <si>
    <t>This excel workbook includes several tabs (spreadsheets/worksheets) to assist you in creating your final budget.  The spreadsheets/worksheets included are:</t>
  </si>
  <si>
    <r>
      <t xml:space="preserve">John Doe, Ph.D. (PI) </t>
    </r>
    <r>
      <rPr>
        <sz val="10"/>
        <rFont val="Arial"/>
        <family val="2"/>
      </rPr>
      <t xml:space="preserve"> Dr. Doe will …………………………………………… ……………………….……………………….</t>
    </r>
  </si>
  <si>
    <t>Award Budget Year 4</t>
  </si>
  <si>
    <t>Award Budget Year 5</t>
  </si>
  <si>
    <r>
      <rPr>
        <b/>
        <sz val="10"/>
        <rFont val="Arial"/>
        <family val="2"/>
      </rPr>
      <t>Year 4</t>
    </r>
    <r>
      <rPr>
        <sz val="10"/>
        <rFont val="Arial"/>
        <family val="2"/>
      </rPr>
      <t xml:space="preserve"> - Fill in the budget, be sure to look at comments in cells, and footnotes</t>
    </r>
  </si>
  <si>
    <r>
      <rPr>
        <b/>
        <sz val="10"/>
        <rFont val="Arial"/>
        <family val="2"/>
      </rPr>
      <t>Year 5</t>
    </r>
    <r>
      <rPr>
        <sz val="10"/>
        <rFont val="Arial"/>
        <family val="2"/>
      </rPr>
      <t xml:space="preserve"> - Fill in the budget, be sure to look at comments in cells, and footnotes</t>
    </r>
  </si>
  <si>
    <r>
      <t xml:space="preserve">Year 3 Justification - </t>
    </r>
    <r>
      <rPr>
        <sz val="10"/>
        <rFont val="Arial"/>
        <family val="2"/>
      </rPr>
      <t>Sample justification (copy of Year 2 Justification, copy for Year 4 and 5)</t>
    </r>
  </si>
  <si>
    <t>Budget Creation Workbook 5 Years</t>
  </si>
  <si>
    <t>Scholarships &amp; Awards</t>
  </si>
  <si>
    <t>Prepare separate budgets for each year of the budget; this template will compile a summary budget.</t>
  </si>
  <si>
    <t>Award Budget Summary Years 1 - 5</t>
  </si>
  <si>
    <t>Use Year 1, 2, 3,4 and 5 worksheets, do not fill this worksheet out!</t>
  </si>
  <si>
    <t>This subcontract spreadsheet will sum the first  $25,000 from each of your subcontracts together and put it on line 29.   The remaining amounts from each subcontract will be summed and placed on line 31.</t>
  </si>
  <si>
    <t>Subcontracts over $25,001</t>
  </si>
  <si>
    <t>Fiscal Salary</t>
  </si>
  <si>
    <t>If you have any questions on this sample budget justification, please contact the Office of Research at 280-6836.</t>
  </si>
  <si>
    <t>3rd Party Cost Sharing/InKind</t>
  </si>
  <si>
    <t xml:space="preserve">Budget Period Start Date:  </t>
  </si>
  <si>
    <t xml:space="preserve">Budget Period End Date:  </t>
  </si>
  <si>
    <r>
      <t xml:space="preserve">Operating Services - </t>
    </r>
    <r>
      <rPr>
        <i/>
        <sz val="10"/>
        <rFont val="Arial"/>
        <family val="2"/>
      </rPr>
      <t>(Ex. maintenance, postage, long distance, printing, leases, etc.)</t>
    </r>
  </si>
  <si>
    <r>
      <t>Supplies (</t>
    </r>
    <r>
      <rPr>
        <i/>
        <sz val="10"/>
        <rFont val="Arial"/>
        <family val="2"/>
      </rPr>
      <t>Ex. lab supplies, office supplies software, other expendables)</t>
    </r>
  </si>
  <si>
    <r>
      <t xml:space="preserve">Wage Employees - </t>
    </r>
    <r>
      <rPr>
        <i/>
        <sz val="10"/>
        <rFont val="Arial"/>
        <family val="2"/>
      </rPr>
      <t xml:space="preserve">Regular Pay </t>
    </r>
    <r>
      <rPr>
        <i/>
        <vertAlign val="superscript"/>
        <sz val="10"/>
        <rFont val="Arial"/>
        <family val="2"/>
      </rPr>
      <t xml:space="preserve">1                   </t>
    </r>
    <r>
      <rPr>
        <i/>
        <sz val="10"/>
        <rFont val="Arial"/>
        <family val="2"/>
      </rPr>
      <t>(Ex. Classified, Secretarial)</t>
    </r>
  </si>
  <si>
    <r>
      <rPr>
        <sz val="10"/>
        <rFont val="Arial"/>
        <family val="2"/>
      </rPr>
      <t>Professional Services</t>
    </r>
    <r>
      <rPr>
        <i/>
        <sz val="10"/>
        <rFont val="Arial"/>
        <family val="2"/>
      </rPr>
      <t xml:space="preserve"> (Ex. consultants, honariums, and participant stipends)</t>
    </r>
  </si>
  <si>
    <t>Grad Enhance</t>
  </si>
  <si>
    <t>Total</t>
  </si>
  <si>
    <t>Year 3 (Copy this for Year 4 and 5)</t>
  </si>
  <si>
    <t>Year 3 Request</t>
  </si>
  <si>
    <t xml:space="preserve">      plan to ask for reimbursement for the travel, you will need to fill out this form.</t>
  </si>
  <si>
    <t>.</t>
  </si>
  <si>
    <t>Spr 18</t>
  </si>
  <si>
    <t>Disclaimer: The maximum 10% tuition increase allowed under the Grad Act is included in each year’s tuition.</t>
  </si>
  <si>
    <t>Sum 18</t>
  </si>
  <si>
    <t>Fall 18</t>
  </si>
  <si>
    <t>Name</t>
  </si>
  <si>
    <t>% of Effort</t>
  </si>
  <si>
    <t xml:space="preserve">Sample </t>
  </si>
  <si>
    <t>Inflation Percent</t>
  </si>
  <si>
    <t>Faculty, Research Associates, &amp; Unclassified Staff</t>
  </si>
  <si>
    <r>
      <t xml:space="preserve">Do you want future salary amounts to include a 3% inflation factor?  Answer Y or N         </t>
    </r>
    <r>
      <rPr>
        <b/>
        <sz val="11"/>
        <rFont val="Arial"/>
        <family val="2"/>
      </rPr>
      <t>NOTE:</t>
    </r>
    <r>
      <rPr>
        <sz val="11"/>
        <rFont val="Arial"/>
        <family val="2"/>
      </rPr>
      <t xml:space="preserve"> For NIH proposals (either direct or pass-thru), answer N</t>
    </r>
  </si>
  <si>
    <t>Wage/Classified (Civil Service) Staff</t>
  </si>
  <si>
    <t>This spreadsheet is to be used for faculty, classified (civil service/wage), and unclassified regular salary only (additional compensation/overtime is entered directly on the budget page).  Transient employees and students (graduate and undergraduate) are entered on the budget directly.  Complete either this spreadsheet or the "person month" spreadsheet for each class of employees; you do not have to use the same spreadsheet for each class of employee.</t>
  </si>
  <si>
    <t>This spreadsheet is to be used for faculty, classified (civil service/wage), and unclassified regular salary only (additional compensation/overtime is entered directly on the budget page).  Transient employees and students (graduate and undergraduate) are entered on the budget directly.  Complete either this spreadsheet or the "% of effort" spreadsheet for each class of employees; you do not have to use the same spreadsheet for each class of employee.</t>
  </si>
  <si>
    <t>Person Months</t>
  </si>
  <si>
    <t>Academic (9 month) Appointments</t>
  </si>
  <si>
    <t>Unclassified (12 month) Appointments</t>
  </si>
  <si>
    <t>Academic Person Months</t>
  </si>
  <si>
    <t>Summer Person Months</t>
  </si>
  <si>
    <t>Y</t>
  </si>
  <si>
    <r>
      <rPr>
        <b/>
        <sz val="10"/>
        <rFont val="Arial"/>
        <family val="2"/>
      </rPr>
      <t>Regular Salary - % of effort</t>
    </r>
    <r>
      <rPr>
        <sz val="10"/>
        <rFont val="Arial"/>
        <family val="2"/>
      </rPr>
      <t xml:space="preserve"> - List the faculty and classified/unclassified staff to be paid from the budget.  Utilizes percent of effort to calculate salary amounts.  Has an option to include an inflation adjustment.</t>
    </r>
  </si>
  <si>
    <r>
      <rPr>
        <b/>
        <sz val="10"/>
        <rFont val="Arial"/>
        <family val="2"/>
      </rPr>
      <t>Regular Salary - person months</t>
    </r>
    <r>
      <rPr>
        <sz val="10"/>
        <rFont val="Arial"/>
        <family val="2"/>
      </rPr>
      <t xml:space="preserve"> - List the faculty and classified/unclassified staff to be paid from the budget.  Utilizes number of person months to calculate salary amounts.  Has an option to include an inflation adjustment.</t>
    </r>
  </si>
  <si>
    <t>Fall '15</t>
  </si>
  <si>
    <t>Spr '16</t>
  </si>
  <si>
    <t>Sum '16</t>
  </si>
  <si>
    <r>
      <t xml:space="preserve">For each employee, enter their name, current annual salary, and each year's percent of effort.  An employee can have a different percent of effort each year (including no effort).  If an academic appointment employee will be working in the academic year as well as the summer term, you can have two lines for the employee - one for the academic year and one for the summer - to make the calculations easier.   If your project is only 4 years, you can leave year 5 effort percent blank.  </t>
    </r>
    <r>
      <rPr>
        <b/>
        <sz val="11"/>
        <rFont val="Arial"/>
        <family val="2"/>
      </rPr>
      <t>Do not enter an amount in the gray boxes; the amount will be calculated based on the annual salary and percent of effort.</t>
    </r>
    <r>
      <rPr>
        <sz val="11"/>
        <rFont val="Arial"/>
        <family val="2"/>
      </rPr>
      <t xml:space="preserve">  
There are two tables - one for faculty/unclassified and another for wage/classified (civil service) employees.  Please separate the employees appropriately.</t>
    </r>
  </si>
  <si>
    <r>
      <t xml:space="preserve">For each employee, enter their name, current annual salary, and each year's person months.  The person months must be the annual equilvalent of the time spent on the project and based on an average of 20 days a month for an academic appointment and 21.67 for a fiscal appointment.   For example, if a faculty member on a 9 month appointment has a 25% release time to work on the project, the person months would be 2.25.  If a 9 month appointed employee is working a certain number of days on the project, divide the total number of days by 20 to determine the annualized months; do a separate calculation for the academic year and for the summer term.  For example, a 9 month appointed employe will be working on the project 30 days in the academic year and 10 days in the summer, the person months would be 1.5 and .5 respectively.  An employee can have a different number of months for each year (including no time).  If your project is only 4 years, you can leave year 5 person months blank.  </t>
    </r>
    <r>
      <rPr>
        <b/>
        <sz val="11"/>
        <rFont val="Arial"/>
        <family val="2"/>
      </rPr>
      <t>Do not enter an amount in the gray boxes; the amount will be calculated based on the annual salary and person months.</t>
    </r>
    <r>
      <rPr>
        <sz val="11"/>
        <rFont val="Arial"/>
        <family val="2"/>
      </rPr>
      <t xml:space="preserve">  
There are three tables - one for faculty on 9 month appointments, one for unclassified on 12 month appointments, and one for wage/classified (civil service) employees.  Please separate the employees appropriately.</t>
    </r>
  </si>
  <si>
    <t>The monthly rate assumes there are 20 work days in each month.  A faculty can be paid for a maximum of 60 days (3 months) in the summer off of a grant/contract; the National Science Foundation only allows 2 months or 40 days of pay in the summer.</t>
  </si>
  <si>
    <t>For further information on Graduate Assistants working on research projects, see http://www.uno.edu/orsp/ProposalDevelopment/GraduateAssistantsonProposals.aspx.</t>
  </si>
  <si>
    <t>Sum 19</t>
  </si>
  <si>
    <t>Fall 19</t>
  </si>
  <si>
    <t>Spr 20</t>
  </si>
  <si>
    <t>Sum 20</t>
  </si>
  <si>
    <t>Fall 20</t>
  </si>
  <si>
    <t>Sum 21</t>
  </si>
  <si>
    <t>Fall 21</t>
  </si>
  <si>
    <t>Spr 22</t>
  </si>
  <si>
    <t>You may have the option of paying a stipend, without a separate tuition remisssion. See the Graduate School site for salary ranges with and without tuition: https://sharepoint.uno.edu/academicaffairs/gradschool/SitePages/GAs.aspx</t>
  </si>
  <si>
    <t xml:space="preserve">     together and put it on line 30.  The remaining amounts from each subcontract will be summed and placed on line 31.</t>
  </si>
  <si>
    <r>
      <t>Period of Appointment, no benefits</t>
    </r>
    <r>
      <rPr>
        <vertAlign val="superscript"/>
        <sz val="10"/>
        <rFont val="Arial"/>
        <family val="2"/>
      </rPr>
      <t xml:space="preserve"> 2</t>
    </r>
  </si>
  <si>
    <t>Subcontracts $25,000 and under</t>
  </si>
  <si>
    <t>(Do not enter Professional Services amounts on this tab; they are entered directly on the budget sheet.)</t>
  </si>
  <si>
    <t>Fall '16</t>
  </si>
  <si>
    <t>Spr '17</t>
  </si>
  <si>
    <t>Sum '17</t>
  </si>
  <si>
    <t>Fall '17</t>
  </si>
  <si>
    <t>Spr '18</t>
  </si>
  <si>
    <t>Sum '18</t>
  </si>
  <si>
    <r>
      <t>UNO Cost-Share CASH</t>
    </r>
    <r>
      <rPr>
        <b/>
        <vertAlign val="superscript"/>
        <sz val="10"/>
        <rFont val="Arial"/>
        <family val="2"/>
      </rPr>
      <t xml:space="preserve"> 10</t>
    </r>
  </si>
  <si>
    <r>
      <t xml:space="preserve">Participant Costs </t>
    </r>
    <r>
      <rPr>
        <b/>
        <vertAlign val="superscript"/>
        <sz val="10"/>
        <rFont val="Arial"/>
        <family val="2"/>
      </rPr>
      <t>11</t>
    </r>
  </si>
  <si>
    <r>
      <t xml:space="preserve">Travel - </t>
    </r>
    <r>
      <rPr>
        <i/>
        <sz val="10"/>
        <rFont val="Arial"/>
        <family val="2"/>
      </rPr>
      <t xml:space="preserve">Domestic </t>
    </r>
    <r>
      <rPr>
        <i/>
        <vertAlign val="superscript"/>
        <sz val="10"/>
        <rFont val="Arial"/>
        <family val="2"/>
      </rPr>
      <t>5</t>
    </r>
  </si>
  <si>
    <r>
      <t xml:space="preserve">Travel - </t>
    </r>
    <r>
      <rPr>
        <i/>
        <sz val="10"/>
        <rFont val="Arial"/>
        <family val="2"/>
      </rPr>
      <t xml:space="preserve">International </t>
    </r>
    <r>
      <rPr>
        <i/>
        <vertAlign val="superscript"/>
        <sz val="10"/>
        <rFont val="Arial"/>
        <family val="2"/>
      </rPr>
      <t>5</t>
    </r>
  </si>
  <si>
    <r>
      <t>Subcontracts $25,000 and under</t>
    </r>
    <r>
      <rPr>
        <vertAlign val="superscript"/>
        <sz val="10"/>
        <rFont val="Arial"/>
        <family val="2"/>
      </rPr>
      <t xml:space="preserve"> 6</t>
    </r>
    <r>
      <rPr>
        <sz val="10"/>
        <rFont val="Arial"/>
        <family val="2"/>
      </rPr>
      <t xml:space="preserve"> </t>
    </r>
  </si>
  <si>
    <r>
      <t xml:space="preserve">Subcontracts over $25,001 </t>
    </r>
    <r>
      <rPr>
        <vertAlign val="superscript"/>
        <sz val="10"/>
        <rFont val="Arial"/>
        <family val="2"/>
      </rPr>
      <t>6</t>
    </r>
  </si>
  <si>
    <r>
      <t xml:space="preserve">Modified Direct Cost </t>
    </r>
    <r>
      <rPr>
        <vertAlign val="superscript"/>
        <sz val="10"/>
        <rFont val="Arial"/>
        <family val="2"/>
      </rPr>
      <t>8</t>
    </r>
  </si>
  <si>
    <r>
      <t xml:space="preserve">3 - </t>
    </r>
    <r>
      <rPr>
        <b/>
        <sz val="10"/>
        <rFont val="Arial"/>
        <family val="2"/>
      </rPr>
      <t>Graduate Assistants cannot receive additional compensation.  They can work a maximum of 20 hours per week</t>
    </r>
    <r>
      <rPr>
        <sz val="10"/>
        <rFont val="Arial"/>
        <family val="2"/>
      </rPr>
      <t xml:space="preserve"> whether school is in session or not.  Contact</t>
    </r>
  </si>
  <si>
    <t xml:space="preserve">      the Graduate School with questions.</t>
  </si>
  <si>
    <t>5 - Before you travel, get permission to go by filling out the Authorization to Travel Form (found on SharePoint, Forms site) and obtaining the proper signatures.  If you</t>
  </si>
  <si>
    <t>6 - List all of your subcontracts on the subcontract tab of this excel workbook.  The subcontract spreadsheet will sum the first $25,000 from each of your subcontracts</t>
  </si>
  <si>
    <t>10 - Each line of cost share must be documented and approved on the routing form.</t>
  </si>
  <si>
    <t xml:space="preserve">        from the sponsor is necessary if changes are made to an awarded participant budget.</t>
  </si>
  <si>
    <t>Sum 22</t>
  </si>
  <si>
    <t>Fall 22</t>
  </si>
  <si>
    <t>Spr 23</t>
  </si>
  <si>
    <t>8 - Calculate modified direct cost by subtracting tuition, scholarships, stipends, subcontract amounts over $25,000, UNO classified equipment over $1,000 and any</t>
  </si>
  <si>
    <t xml:space="preserve">      Office of Research if you have questions.</t>
  </si>
  <si>
    <t>Graduate Assistants must be enrolled full time in the semester which they are hired as GA's. Full time is 9 hours for the fall and spring and 3 hours for the summer.</t>
  </si>
  <si>
    <t>The calculations for tuition are assuming 9 hours in the fall and spring and 3 hours in the summer.  For each additional credit hour, the account covering tuition will be charged an additonal amount for the Graduate Enhancement Fee.  Refer to the bursar's website for the current amount.</t>
  </si>
  <si>
    <t>Sum 23</t>
  </si>
  <si>
    <t>Fall 23</t>
  </si>
  <si>
    <t>Spr 24</t>
  </si>
  <si>
    <t>Sum 24</t>
  </si>
  <si>
    <t>Fall 24</t>
  </si>
  <si>
    <t>Spr 19</t>
  </si>
  <si>
    <t>Spr 21.</t>
  </si>
  <si>
    <t>Spr 25</t>
  </si>
  <si>
    <t>Board of Regents</t>
  </si>
  <si>
    <t>The BoR limit is 25% of salary and benefits.</t>
  </si>
  <si>
    <t xml:space="preserve">     (1) portion of subgrants/subcontracts in excess of $25,000, (2) equipment, (3) tuition and (4) fellowships and scholarships.</t>
  </si>
  <si>
    <r>
      <t xml:space="preserve">4 - </t>
    </r>
    <r>
      <rPr>
        <b/>
        <sz val="10"/>
        <rFont val="Arial"/>
        <family val="2"/>
      </rPr>
      <t>Student workers can work up to 29 hours per week</t>
    </r>
    <r>
      <rPr>
        <sz val="10"/>
        <rFont val="Arial"/>
        <family val="2"/>
      </rPr>
      <t>.  Contact Student Financial Aid with questions.</t>
    </r>
  </si>
  <si>
    <t>Office of Research</t>
  </si>
  <si>
    <r>
      <t xml:space="preserve">Salaried Employees - </t>
    </r>
    <r>
      <rPr>
        <i/>
        <sz val="10"/>
        <rFont val="Arial"/>
        <family val="2"/>
      </rPr>
      <t xml:space="preserve">Regular Pay </t>
    </r>
    <r>
      <rPr>
        <i/>
        <vertAlign val="superscript"/>
        <sz val="10"/>
        <rFont val="Arial"/>
        <family val="2"/>
      </rPr>
      <t xml:space="preserve">1                                </t>
    </r>
    <r>
      <rPr>
        <i/>
        <sz val="10"/>
        <rFont val="Arial"/>
        <family val="2"/>
      </rPr>
      <t>(Ex. Unclassified, PI, Post Docs, Summer)</t>
    </r>
  </si>
  <si>
    <r>
      <t xml:space="preserve">Salaried Employees - </t>
    </r>
    <r>
      <rPr>
        <i/>
        <sz val="10"/>
        <rFont val="Arial"/>
        <family val="2"/>
      </rPr>
      <t>Addt'l Comp 
(Not Summer Salary)</t>
    </r>
    <r>
      <rPr>
        <i/>
        <vertAlign val="superscript"/>
        <sz val="10"/>
        <rFont val="Arial"/>
        <family val="2"/>
      </rPr>
      <t>1</t>
    </r>
  </si>
  <si>
    <r>
      <t xml:space="preserve">Period of Appointment, payroll benefits required </t>
    </r>
    <r>
      <rPr>
        <vertAlign val="superscript"/>
        <sz val="10"/>
        <rFont val="Arial"/>
        <family val="2"/>
      </rPr>
      <t>2</t>
    </r>
  </si>
  <si>
    <r>
      <t xml:space="preserve">Graduate Assistant Stipend </t>
    </r>
    <r>
      <rPr>
        <vertAlign val="superscript"/>
        <sz val="10"/>
        <rFont val="Arial"/>
        <family val="2"/>
      </rPr>
      <t>3</t>
    </r>
  </si>
  <si>
    <r>
      <t>Student Worker (undergrad and grad)</t>
    </r>
    <r>
      <rPr>
        <vertAlign val="superscript"/>
        <sz val="10"/>
        <rFont val="Arial"/>
        <family val="2"/>
      </rPr>
      <t xml:space="preserve"> 4</t>
    </r>
  </si>
  <si>
    <r>
      <t xml:space="preserve">Other </t>
    </r>
    <r>
      <rPr>
        <i/>
        <sz val="10"/>
        <rFont val="Arial"/>
        <family val="2"/>
      </rPr>
      <t>(Ex. stipends, registration fees)</t>
    </r>
  </si>
  <si>
    <r>
      <t>Graduate Assistant Tuition</t>
    </r>
    <r>
      <rPr>
        <i/>
        <vertAlign val="subscript"/>
        <sz val="10"/>
        <rFont val="Arial"/>
        <family val="2"/>
      </rPr>
      <t xml:space="preserve"> </t>
    </r>
    <r>
      <rPr>
        <i/>
        <vertAlign val="superscript"/>
        <sz val="10"/>
        <rFont val="Arial"/>
        <family val="2"/>
      </rPr>
      <t>7</t>
    </r>
  </si>
  <si>
    <r>
      <t xml:space="preserve">Facility &amp; Administrative (F&amp;A) Recovery </t>
    </r>
    <r>
      <rPr>
        <vertAlign val="superscript"/>
        <sz val="10"/>
        <rFont val="Arial"/>
        <family val="2"/>
      </rPr>
      <t>9</t>
    </r>
  </si>
  <si>
    <r>
      <t xml:space="preserve">Participant Facility &amp; Administrative (F&amp;A) Recovery </t>
    </r>
    <r>
      <rPr>
        <vertAlign val="superscript"/>
        <sz val="10"/>
        <rFont val="Arial"/>
        <family val="2"/>
      </rPr>
      <t xml:space="preserve">11 </t>
    </r>
    <r>
      <rPr>
        <sz val="10"/>
        <rFont val="Arial"/>
        <family val="2"/>
      </rPr>
      <t>if applicable</t>
    </r>
  </si>
  <si>
    <r>
      <t xml:space="preserve">7 - </t>
    </r>
    <r>
      <rPr>
        <b/>
        <sz val="10"/>
        <rFont val="Arial"/>
        <family val="2"/>
      </rPr>
      <t>Please include a 10% annual increase for tuition.</t>
    </r>
    <r>
      <rPr>
        <sz val="10"/>
        <rFont val="Arial"/>
        <family val="2"/>
      </rPr>
      <t xml:space="preserve"> This increase is included in the Tuition tab figures.</t>
    </r>
  </si>
  <si>
    <t xml:space="preserve">      other unallowable costs from Total Direct Costs.  The formula on the template can be changed if the F&amp;A base needs to be altered.  Please contact the</t>
  </si>
  <si>
    <t>9 - The Board of Regents limits the Facility &amp; Administrative cost to 25% of salary and benefits total.  The difference between this rate and UNO's approved rates (off campus rate</t>
  </si>
  <si>
    <t xml:space="preserve">      of 26% and on campus rate of 46%) can be included in the budget as waived F&amp;A cost and listed as UNO cost share.  The amount is calculated in the </t>
  </si>
  <si>
    <t xml:space="preserve">     spreadsheet above.  For the waived F&amp;A cost amount, the F&amp;A rate should be applied to total direct costs (BoR and UNO cost share), excluding: </t>
  </si>
  <si>
    <t xml:space="preserve">11 - Participant costs:  If your budget includes participant costs it will be assigned a separate speedkey.  Usually the F&amp;A rate is different.  Prior approval </t>
  </si>
  <si>
    <r>
      <t xml:space="preserve">Salaried Employees - </t>
    </r>
    <r>
      <rPr>
        <i/>
        <sz val="10"/>
        <rFont val="Arial"/>
        <family val="2"/>
      </rPr>
      <t xml:space="preserve">Regular Pay </t>
    </r>
    <r>
      <rPr>
        <i/>
        <vertAlign val="superscript"/>
        <sz val="10"/>
        <rFont val="Arial"/>
        <family val="2"/>
      </rPr>
      <t xml:space="preserve">1                                
</t>
    </r>
    <r>
      <rPr>
        <i/>
        <sz val="10"/>
        <rFont val="Arial"/>
        <family val="2"/>
      </rPr>
      <t>(Ex. Unclassified, PI, Post Docs, Summer)</t>
    </r>
  </si>
  <si>
    <r>
      <t xml:space="preserve">Wage Employees - </t>
    </r>
    <r>
      <rPr>
        <i/>
        <sz val="10"/>
        <rFont val="Arial"/>
        <family val="2"/>
      </rPr>
      <t xml:space="preserve">Regular Pay </t>
    </r>
    <r>
      <rPr>
        <i/>
        <vertAlign val="superscript"/>
        <sz val="10"/>
        <rFont val="Arial"/>
        <family val="2"/>
      </rPr>
      <t xml:space="preserve">1                   
</t>
    </r>
    <r>
      <rPr>
        <i/>
        <sz val="10"/>
        <rFont val="Arial"/>
        <family val="2"/>
      </rPr>
      <t>(Ex. Classified, Secretarial)</t>
    </r>
  </si>
  <si>
    <t>UNO Tuition in Grant Budgets - Updated March 2019</t>
  </si>
  <si>
    <t>Sum 25</t>
  </si>
  <si>
    <t>Fall 25</t>
  </si>
  <si>
    <t>Spr 26</t>
  </si>
  <si>
    <t>Graduate Students hired as academic GA's may be hired as student workers or graduate assistants in the summer.</t>
  </si>
  <si>
    <t>Differential fees are not included in GA tuition.</t>
  </si>
  <si>
    <t>The University is providing unrecovered F&amp;A costs as a cash match. The negotiated indirect cost rate at UNO is 46% of MTDC.</t>
  </si>
  <si>
    <t>Facility &amp; Administrative Cost</t>
  </si>
  <si>
    <t>The University is providing unrecovered F&amp;A costs as a cash match. The negotiated F&amp;A cost rate at UNO is 46% of MTDC.</t>
  </si>
  <si>
    <r>
      <t xml:space="preserve">Payroll Benefits </t>
    </r>
    <r>
      <rPr>
        <vertAlign val="superscript"/>
        <sz val="10"/>
        <rFont val="Arial"/>
        <family val="2"/>
      </rPr>
      <t>1</t>
    </r>
  </si>
  <si>
    <r>
      <t xml:space="preserve">Transient/Intermittent Payroll Benefits </t>
    </r>
    <r>
      <rPr>
        <vertAlign val="superscript"/>
        <sz val="8"/>
        <rFont val="Arial"/>
        <family val="2"/>
      </rPr>
      <t>1</t>
    </r>
  </si>
  <si>
    <t>1 - Assess payroll benefits on all salaries for UNO employees (FT &amp; PT); transient/intermittent employees have a reduced rate</t>
  </si>
  <si>
    <r>
      <t xml:space="preserve">Please include a 3% cost of living increase on salaries for future payraises.   </t>
    </r>
    <r>
      <rPr>
        <b/>
        <sz val="10"/>
        <color indexed="9"/>
        <rFont val="Arial"/>
        <family val="2"/>
      </rPr>
      <t xml:space="preserve">Please include a 2% increase in payroll benefits for future periods </t>
    </r>
  </si>
  <si>
    <t>1* - Payroll benefits are not assessed on wage or transient/intermittent employee's overtime.</t>
  </si>
  <si>
    <t xml:space="preserve">2 -  Period of Appointment individuals can either be assessed the full payroll benefits rate or just 8.2%.  This determination is made by HR when the individual is </t>
  </si>
  <si>
    <t xml:space="preserve">      named.  If the specific individual is not known at the proposal stage, use the POA with benefits category and assess the full payroll benefits.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</si>
</sst>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000\-00\-0000"/>
    <numFmt numFmtId="165" formatCode="&quot;$&quot;#,##0"/>
    <numFmt numFmtId="166" formatCode="0.0%"/>
  </numFmts>
  <fonts count="31" x14ac:knownFonts="1">
    <font>
      <sz val="10"/>
      <name val="Arial"/>
    </font>
    <font>
      <sz val="10"/>
      <name val="Arial"/>
      <family val="2"/>
    </font>
    <font>
      <b/>
      <sz val="10"/>
      <name val="Arial"/>
      <family val="2"/>
    </font>
    <font>
      <sz val="10"/>
      <name val="Arial"/>
      <family val="2"/>
    </font>
    <font>
      <i/>
      <sz val="10"/>
      <name val="Arial"/>
      <family val="2"/>
    </font>
    <font>
      <b/>
      <i/>
      <sz val="10"/>
      <name val="Arial"/>
      <family val="2"/>
    </font>
    <font>
      <vertAlign val="superscript"/>
      <sz val="10"/>
      <name val="Arial"/>
      <family val="2"/>
    </font>
    <font>
      <i/>
      <vertAlign val="superscript"/>
      <sz val="10"/>
      <name val="Arial"/>
      <family val="2"/>
    </font>
    <font>
      <i/>
      <vertAlign val="subscript"/>
      <sz val="10"/>
      <name val="Arial"/>
      <family val="2"/>
    </font>
    <font>
      <b/>
      <sz val="14"/>
      <name val="Arial"/>
      <family val="2"/>
    </font>
    <font>
      <sz val="11"/>
      <name val="Arial"/>
      <family val="2"/>
    </font>
    <font>
      <b/>
      <sz val="11"/>
      <name val="Arial"/>
      <family val="2"/>
    </font>
    <font>
      <b/>
      <vertAlign val="superscript"/>
      <sz val="10"/>
      <name val="Arial"/>
      <family val="2"/>
    </font>
    <font>
      <sz val="10"/>
      <name val="Arial"/>
      <family val="2"/>
    </font>
    <font>
      <b/>
      <sz val="12"/>
      <name val="Arial"/>
      <family val="2"/>
    </font>
    <font>
      <sz val="18"/>
      <name val="Arial"/>
      <family val="2"/>
    </font>
    <font>
      <sz val="8"/>
      <color indexed="81"/>
      <name val="Tahoma"/>
      <family val="2"/>
    </font>
    <font>
      <b/>
      <i/>
      <u/>
      <sz val="18"/>
      <name val="Arial"/>
      <family val="2"/>
    </font>
    <font>
      <b/>
      <sz val="8"/>
      <name val="Arial"/>
      <family val="2"/>
    </font>
    <font>
      <b/>
      <i/>
      <u/>
      <sz val="16"/>
      <name val="Arial"/>
      <family val="2"/>
    </font>
    <font>
      <b/>
      <sz val="16"/>
      <name val="Arial"/>
      <family val="2"/>
    </font>
    <font>
      <vertAlign val="superscript"/>
      <sz val="8"/>
      <name val="Arial"/>
      <family val="2"/>
    </font>
    <font>
      <u/>
      <sz val="10"/>
      <name val="Arial"/>
      <family val="2"/>
    </font>
    <font>
      <sz val="10"/>
      <color indexed="8"/>
      <name val="Arial"/>
      <family val="2"/>
    </font>
    <font>
      <b/>
      <sz val="10"/>
      <color indexed="8"/>
      <name val="Arial"/>
      <family val="2"/>
    </font>
    <font>
      <sz val="10"/>
      <name val="Arial"/>
      <family val="2"/>
    </font>
    <font>
      <sz val="10"/>
      <name val="Arial"/>
      <family val="2"/>
    </font>
    <font>
      <b/>
      <sz val="10"/>
      <color indexed="9"/>
      <name val="Arial"/>
      <family val="2"/>
    </font>
    <font>
      <sz val="10"/>
      <color theme="0"/>
      <name val="Arial"/>
      <family val="2"/>
    </font>
    <font>
      <sz val="11"/>
      <color theme="0"/>
      <name val="Arial"/>
      <family val="2"/>
    </font>
    <font>
      <sz val="9"/>
      <color indexed="81"/>
      <name val="Tahoma"/>
      <family val="2"/>
    </font>
  </fonts>
  <fills count="24">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lightDown"/>
    </fill>
    <fill>
      <patternFill patternType="lightDown">
        <fgColor theme="0"/>
      </patternFill>
    </fill>
    <fill>
      <patternFill patternType="lightDown">
        <fgColor theme="0" tint="-0.24994659260841701"/>
        <bgColor indexed="65"/>
      </patternFill>
    </fill>
    <fill>
      <patternFill patternType="solid">
        <fgColor rgb="FF73F62A"/>
        <bgColor indexed="64"/>
      </patternFill>
    </fill>
    <fill>
      <patternFill patternType="lightDown">
        <fgColor theme="0" tint="-0.24994659260841701"/>
        <bgColor indexed="9"/>
      </patternFill>
    </fill>
    <fill>
      <patternFill patternType="solid">
        <fgColor rgb="FF66FF33"/>
        <bgColor indexed="64"/>
      </patternFill>
    </fill>
    <fill>
      <patternFill patternType="lightDown">
        <fgColor theme="0" tint="-0.14996795556505021"/>
        <bgColor indexed="65"/>
      </patternFill>
    </fill>
    <fill>
      <patternFill patternType="lightDown">
        <fgColor theme="0" tint="-0.14996795556505021"/>
        <bgColor indexed="9"/>
      </patternFill>
    </fill>
    <fill>
      <patternFill patternType="solid">
        <fgColor indexed="22"/>
        <bgColor theme="0"/>
      </patternFill>
    </fill>
    <fill>
      <patternFill patternType="lightDown">
        <fgColor theme="0" tint="-0.24994659260841701"/>
        <bgColor theme="0"/>
      </patternFill>
    </fill>
    <fill>
      <patternFill patternType="solid">
        <fgColor theme="3" tint="0.79998168889431442"/>
        <bgColor indexed="64"/>
      </patternFill>
    </fill>
    <fill>
      <patternFill patternType="solid">
        <fgColor rgb="FF73F830"/>
        <bgColor theme="0" tint="-0.24994659260841701"/>
      </patternFill>
    </fill>
    <fill>
      <patternFill patternType="solid">
        <fgColor theme="0" tint="-0.149967955565050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lightDown">
        <bgColor theme="9" tint="0.79998168889431442"/>
      </patternFill>
    </fill>
    <fill>
      <patternFill patternType="solid">
        <fgColor theme="6" tint="-0.249977111117893"/>
        <bgColor indexed="64"/>
      </patternFill>
    </fill>
    <fill>
      <patternFill patternType="solid">
        <fgColor theme="5" tint="0.39997558519241921"/>
        <bgColor indexed="64"/>
      </patternFill>
    </fill>
    <fill>
      <patternFill patternType="solid">
        <fgColor theme="6" tint="0.59999389629810485"/>
        <bgColor indexed="64"/>
      </patternFill>
    </fill>
  </fills>
  <borders count="3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style="thin">
        <color indexed="64"/>
      </left>
      <right/>
      <top style="thin">
        <color indexed="64"/>
      </top>
      <bottom/>
      <diagonal/>
    </border>
    <border>
      <left/>
      <right/>
      <top style="hair">
        <color indexed="64"/>
      </top>
      <bottom/>
      <diagonal/>
    </border>
    <border>
      <left/>
      <right/>
      <top/>
      <bottom style="hair">
        <color indexed="8"/>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20">
    <xf numFmtId="0" fontId="0" fillId="0" borderId="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0" fontId="3" fillId="0" borderId="0"/>
    <xf numFmtId="0" fontId="1" fillId="0" borderId="0"/>
    <xf numFmtId="9" fontId="1"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84">
    <xf numFmtId="0" fontId="0" fillId="0" borderId="0" xfId="0"/>
    <xf numFmtId="9" fontId="0" fillId="0" borderId="0" xfId="0" applyNumberFormat="1"/>
    <xf numFmtId="43" fontId="0" fillId="0" borderId="0" xfId="0" applyNumberFormat="1"/>
    <xf numFmtId="49" fontId="0" fillId="0" borderId="0" xfId="0" applyNumberFormat="1"/>
    <xf numFmtId="0" fontId="2" fillId="0" borderId="0" xfId="0" applyFont="1" applyBorder="1" applyAlignment="1">
      <alignment horizontal="right"/>
    </xf>
    <xf numFmtId="0" fontId="3" fillId="0" borderId="0" xfId="0" applyFont="1" applyBorder="1"/>
    <xf numFmtId="0" fontId="2" fillId="0" borderId="0" xfId="0" applyFont="1" applyBorder="1"/>
    <xf numFmtId="0" fontId="3" fillId="0" borderId="0" xfId="0" applyFont="1" applyFill="1" applyBorder="1"/>
    <xf numFmtId="0" fontId="3" fillId="0" borderId="0" xfId="0" applyFont="1" applyBorder="1" applyProtection="1">
      <protection locked="0"/>
    </xf>
    <xf numFmtId="44" fontId="3" fillId="0" borderId="0" xfId="5" applyFont="1" applyBorder="1"/>
    <xf numFmtId="44" fontId="3" fillId="0" borderId="0" xfId="5" applyNumberFormat="1" applyFont="1" applyBorder="1"/>
    <xf numFmtId="44" fontId="3" fillId="0" borderId="0" xfId="5" applyNumberFormat="1" applyFont="1" applyFill="1" applyBorder="1"/>
    <xf numFmtId="0" fontId="2" fillId="0" borderId="0" xfId="0" applyFont="1" applyFill="1" applyBorder="1"/>
    <xf numFmtId="44" fontId="2" fillId="0" borderId="0" xfId="5" applyFont="1" applyFill="1" applyBorder="1"/>
    <xf numFmtId="43" fontId="3" fillId="0" borderId="0" xfId="1" applyFont="1" applyFill="1" applyBorder="1" applyAlignment="1" applyProtection="1">
      <alignment horizontal="right"/>
      <protection locked="0"/>
    </xf>
    <xf numFmtId="0" fontId="3" fillId="0" borderId="0" xfId="0" applyFont="1" applyFill="1" applyBorder="1" applyProtection="1">
      <protection locked="0"/>
    </xf>
    <xf numFmtId="0" fontId="5" fillId="0" borderId="0" xfId="0" applyFont="1" applyBorder="1"/>
    <xf numFmtId="0" fontId="3" fillId="0" borderId="0" xfId="0" applyFont="1" applyFill="1" applyBorder="1" applyAlignment="1"/>
    <xf numFmtId="0" fontId="3" fillId="0" borderId="0" xfId="5" applyNumberFormat="1" applyFont="1" applyBorder="1"/>
    <xf numFmtId="0" fontId="3" fillId="0" borderId="0" xfId="5" applyNumberFormat="1" applyFont="1" applyFill="1" applyBorder="1"/>
    <xf numFmtId="0" fontId="2" fillId="0" borderId="0" xfId="0" applyNumberFormat="1" applyFont="1" applyFill="1" applyBorder="1"/>
    <xf numFmtId="0" fontId="3" fillId="0" borderId="0" xfId="0" applyNumberFormat="1" applyFont="1" applyBorder="1"/>
    <xf numFmtId="0" fontId="3" fillId="0" borderId="0" xfId="0" applyNumberFormat="1" applyFont="1" applyFill="1" applyBorder="1" applyAlignment="1"/>
    <xf numFmtId="0" fontId="3" fillId="0" borderId="0" xfId="0" applyFont="1" applyBorder="1" applyAlignment="1">
      <alignment vertical="top"/>
    </xf>
    <xf numFmtId="0" fontId="2" fillId="0" borderId="1" xfId="0" applyFont="1" applyBorder="1" applyAlignment="1">
      <alignment horizontal="center"/>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3" xfId="0" applyNumberFormat="1" applyFont="1" applyBorder="1" applyAlignment="1">
      <alignment horizontal="center" vertical="top"/>
    </xf>
    <xf numFmtId="0" fontId="3" fillId="0" borderId="3" xfId="0" applyNumberFormat="1" applyFont="1" applyFill="1" applyBorder="1" applyProtection="1">
      <protection locked="0"/>
    </xf>
    <xf numFmtId="164" fontId="3" fillId="0" borderId="3" xfId="0" applyNumberFormat="1" applyFont="1" applyFill="1" applyBorder="1" applyAlignment="1" applyProtection="1">
      <alignment horizontal="center"/>
      <protection locked="0"/>
    </xf>
    <xf numFmtId="0" fontId="3" fillId="0" borderId="3" xfId="5" applyNumberFormat="1" applyFont="1" applyFill="1" applyBorder="1" applyProtection="1">
      <protection locked="0"/>
    </xf>
    <xf numFmtId="0" fontId="3" fillId="0" borderId="4" xfId="0" applyFont="1" applyBorder="1" applyProtection="1">
      <protection locked="0"/>
    </xf>
    <xf numFmtId="0" fontId="3" fillId="0" borderId="5" xfId="0" applyFont="1" applyBorder="1" applyProtection="1">
      <protection locked="0"/>
    </xf>
    <xf numFmtId="0" fontId="3" fillId="0" borderId="3" xfId="0" applyFont="1" applyBorder="1" applyProtection="1">
      <protection locked="0"/>
    </xf>
    <xf numFmtId="0" fontId="2" fillId="0" borderId="4" xfId="0" applyFont="1" applyBorder="1"/>
    <xf numFmtId="0" fontId="2" fillId="0" borderId="5" xfId="0" applyFont="1" applyBorder="1"/>
    <xf numFmtId="43" fontId="3" fillId="2" borderId="3" xfId="5" applyNumberFormat="1" applyFont="1" applyFill="1" applyBorder="1" applyProtection="1">
      <protection locked="0"/>
    </xf>
    <xf numFmtId="0" fontId="3" fillId="2" borderId="3" xfId="5" applyNumberFormat="1" applyFont="1" applyFill="1" applyBorder="1" applyProtection="1">
      <protection locked="0"/>
    </xf>
    <xf numFmtId="164" fontId="3" fillId="2" borderId="3" xfId="0" applyNumberFormat="1" applyFont="1" applyFill="1" applyBorder="1" applyAlignment="1" applyProtection="1">
      <alignment horizontal="center"/>
      <protection locked="0"/>
    </xf>
    <xf numFmtId="0" fontId="3" fillId="0" borderId="1" xfId="0" applyNumberFormat="1" applyFont="1" applyFill="1" applyBorder="1" applyProtection="1">
      <protection locked="0"/>
    </xf>
    <xf numFmtId="164" fontId="3" fillId="0" borderId="1" xfId="0" applyNumberFormat="1" applyFont="1" applyFill="1" applyBorder="1" applyAlignment="1" applyProtection="1">
      <alignment horizontal="center"/>
      <protection locked="0"/>
    </xf>
    <xf numFmtId="164" fontId="3" fillId="0" borderId="2" xfId="0" applyNumberFormat="1" applyFont="1" applyFill="1" applyBorder="1" applyAlignment="1" applyProtection="1">
      <alignment horizontal="center"/>
      <protection locked="0"/>
    </xf>
    <xf numFmtId="0" fontId="3" fillId="0" borderId="1" xfId="5" applyNumberFormat="1" applyFont="1" applyFill="1" applyBorder="1" applyProtection="1">
      <protection locked="0"/>
    </xf>
    <xf numFmtId="0" fontId="3" fillId="0" borderId="2" xfId="5" applyNumberFormat="1" applyFont="1" applyFill="1" applyBorder="1" applyProtection="1">
      <protection locked="0"/>
    </xf>
    <xf numFmtId="0" fontId="9" fillId="0" borderId="0" xfId="0" applyFont="1" applyBorder="1"/>
    <xf numFmtId="44" fontId="2" fillId="0" borderId="0" xfId="0" applyNumberFormat="1" applyFont="1" applyBorder="1"/>
    <xf numFmtId="0" fontId="2" fillId="0" borderId="0" xfId="5" applyNumberFormat="1" applyFont="1" applyFill="1" applyBorder="1"/>
    <xf numFmtId="44" fontId="2" fillId="0" borderId="0" xfId="0" applyNumberFormat="1" applyFont="1" applyFill="1" applyBorder="1"/>
    <xf numFmtId="4" fontId="10" fillId="3" borderId="3" xfId="1" applyNumberFormat="1" applyFont="1" applyFill="1" applyBorder="1" applyProtection="1">
      <protection locked="0"/>
    </xf>
    <xf numFmtId="4" fontId="3" fillId="0" borderId="3" xfId="5" applyNumberFormat="1" applyFont="1" applyFill="1" applyBorder="1" applyProtection="1">
      <protection locked="0"/>
    </xf>
    <xf numFmtId="4" fontId="3" fillId="0" borderId="0" xfId="0" applyNumberFormat="1" applyFont="1" applyBorder="1"/>
    <xf numFmtId="0" fontId="2" fillId="2" borderId="1" xfId="0" applyFont="1" applyFill="1" applyBorder="1" applyAlignment="1">
      <alignment horizontal="center"/>
    </xf>
    <xf numFmtId="0" fontId="2" fillId="2" borderId="9" xfId="0" applyFont="1" applyFill="1" applyBorder="1" applyAlignment="1">
      <alignment horizontal="center" vertical="top"/>
    </xf>
    <xf numFmtId="4" fontId="3" fillId="2" borderId="9" xfId="0" applyNumberFormat="1" applyFont="1" applyFill="1" applyBorder="1"/>
    <xf numFmtId="4" fontId="3" fillId="2" borderId="2" xfId="5" applyNumberFormat="1" applyFont="1" applyFill="1" applyBorder="1" applyProtection="1">
      <protection locked="0"/>
    </xf>
    <xf numFmtId="44" fontId="11" fillId="0" borderId="3" xfId="5" applyFont="1" applyFill="1" applyBorder="1"/>
    <xf numFmtId="0" fontId="11" fillId="0" borderId="3" xfId="5" applyNumberFormat="1" applyFont="1" applyFill="1" applyBorder="1"/>
    <xf numFmtId="44" fontId="11" fillId="0" borderId="3" xfId="0" applyNumberFormat="1" applyFont="1" applyFill="1" applyBorder="1"/>
    <xf numFmtId="0" fontId="0" fillId="0" borderId="0" xfId="0" applyAlignment="1">
      <alignment horizontal="left"/>
    </xf>
    <xf numFmtId="0" fontId="3" fillId="3" borderId="3" xfId="5" applyNumberFormat="1" applyFont="1" applyFill="1" applyBorder="1" applyProtection="1">
      <protection locked="0"/>
    </xf>
    <xf numFmtId="164" fontId="3" fillId="3" borderId="3" xfId="0" applyNumberFormat="1" applyFont="1" applyFill="1" applyBorder="1" applyAlignment="1" applyProtection="1">
      <alignment horizontal="center"/>
      <protection locked="0"/>
    </xf>
    <xf numFmtId="43" fontId="3" fillId="5" borderId="0" xfId="1" applyFont="1" applyFill="1" applyBorder="1" applyAlignment="1" applyProtection="1">
      <alignment horizontal="right" vertical="top"/>
      <protection locked="0"/>
    </xf>
    <xf numFmtId="0" fontId="3" fillId="6" borderId="3" xfId="0" applyFont="1" applyFill="1" applyBorder="1" applyProtection="1"/>
    <xf numFmtId="0" fontId="14" fillId="0" borderId="0" xfId="0" applyFont="1" applyBorder="1"/>
    <xf numFmtId="0" fontId="3" fillId="0" borderId="0" xfId="0" applyFont="1" applyAlignment="1">
      <alignment horizontal="left"/>
    </xf>
    <xf numFmtId="0" fontId="3" fillId="0" borderId="0" xfId="0" applyFont="1" applyAlignment="1">
      <alignment horizontal="left" vertical="top" wrapText="1"/>
    </xf>
    <xf numFmtId="0" fontId="0" fillId="0" borderId="0" xfId="0" applyAlignment="1">
      <alignment horizontal="left" vertical="top" wrapText="1"/>
    </xf>
    <xf numFmtId="4" fontId="10" fillId="6" borderId="3" xfId="0" applyNumberFormat="1" applyFont="1" applyFill="1" applyBorder="1"/>
    <xf numFmtId="4" fontId="3" fillId="6" borderId="2" xfId="0" applyNumberFormat="1" applyFont="1" applyFill="1" applyBorder="1"/>
    <xf numFmtId="44" fontId="11" fillId="6" borderId="3" xfId="5" applyFont="1" applyFill="1" applyBorder="1"/>
    <xf numFmtId="9" fontId="3" fillId="7" borderId="3" xfId="0" quotePrefix="1" applyNumberFormat="1" applyFont="1" applyFill="1" applyBorder="1" applyAlignment="1" applyProtection="1">
      <alignment horizontal="left"/>
      <protection locked="0"/>
    </xf>
    <xf numFmtId="0" fontId="3" fillId="6" borderId="5" xfId="0" applyFont="1" applyFill="1" applyBorder="1" applyProtection="1"/>
    <xf numFmtId="4" fontId="3" fillId="6" borderId="3" xfId="0" applyNumberFormat="1" applyFont="1" applyFill="1" applyBorder="1" applyProtection="1"/>
    <xf numFmtId="4" fontId="3" fillId="6" borderId="4" xfId="1" applyNumberFormat="1" applyFont="1" applyFill="1" applyBorder="1" applyAlignment="1" applyProtection="1">
      <alignment horizontal="right" vertical="top"/>
    </xf>
    <xf numFmtId="4" fontId="3" fillId="6" borderId="3" xfId="0" applyNumberFormat="1" applyFont="1" applyFill="1" applyBorder="1" applyAlignment="1" applyProtection="1">
      <alignment vertical="top"/>
    </xf>
    <xf numFmtId="0" fontId="2" fillId="5" borderId="3" xfId="0" applyFont="1" applyFill="1" applyBorder="1" applyAlignment="1" applyProtection="1">
      <alignment horizontal="center" wrapText="1"/>
    </xf>
    <xf numFmtId="0" fontId="3" fillId="0" borderId="0" xfId="9"/>
    <xf numFmtId="0" fontId="2" fillId="0" borderId="0" xfId="9" applyFont="1"/>
    <xf numFmtId="0" fontId="3" fillId="0" borderId="11" xfId="0" applyFont="1" applyFill="1" applyBorder="1" applyAlignment="1">
      <alignment horizontal="left" vertical="center"/>
    </xf>
    <xf numFmtId="0" fontId="3" fillId="0" borderId="12" xfId="0"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 fillId="0" borderId="14" xfId="0" applyFont="1" applyFill="1" applyBorder="1" applyAlignment="1">
      <alignment horizontal="lef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165" fontId="3" fillId="0" borderId="0" xfId="9" applyNumberFormat="1"/>
    <xf numFmtId="0" fontId="3" fillId="0" borderId="0" xfId="9" applyFont="1" applyFill="1" applyBorder="1"/>
    <xf numFmtId="0" fontId="3" fillId="0" borderId="0" xfId="9" applyNumberFormat="1" applyFont="1" applyFill="1" applyBorder="1"/>
    <xf numFmtId="44" fontId="3" fillId="0" borderId="0" xfId="6" applyFont="1" applyFill="1" applyBorder="1"/>
    <xf numFmtId="165" fontId="3" fillId="0" borderId="0" xfId="9" applyNumberFormat="1" applyFont="1" applyFill="1" applyBorder="1"/>
    <xf numFmtId="0" fontId="3" fillId="0" borderId="0" xfId="9" applyFont="1" applyAlignment="1">
      <alignment horizontal="left" wrapText="1"/>
    </xf>
    <xf numFmtId="165" fontId="11" fillId="0" borderId="0" xfId="9" applyNumberFormat="1" applyFont="1"/>
    <xf numFmtId="0" fontId="3" fillId="0" borderId="0" xfId="9" applyAlignment="1">
      <alignment horizontal="left"/>
    </xf>
    <xf numFmtId="0" fontId="3" fillId="0" borderId="0" xfId="9" applyFont="1" applyAlignment="1">
      <alignment horizontal="left"/>
    </xf>
    <xf numFmtId="165" fontId="2" fillId="0" borderId="0" xfId="9" applyNumberFormat="1" applyFont="1"/>
    <xf numFmtId="9" fontId="3" fillId="0" borderId="0" xfId="9" applyNumberFormat="1" applyFont="1"/>
    <xf numFmtId="165" fontId="3" fillId="0" borderId="0" xfId="9" applyNumberFormat="1" applyFont="1"/>
    <xf numFmtId="9" fontId="3" fillId="0" borderId="0" xfId="9" applyNumberFormat="1"/>
    <xf numFmtId="0" fontId="18" fillId="0" borderId="0" xfId="9" applyFont="1" applyAlignment="1">
      <alignment horizontal="center" wrapText="1"/>
    </xf>
    <xf numFmtId="0" fontId="2" fillId="0" borderId="0" xfId="9" applyFont="1" applyAlignment="1"/>
    <xf numFmtId="165" fontId="2" fillId="0" borderId="0" xfId="9" applyNumberFormat="1" applyFont="1" applyAlignment="1"/>
    <xf numFmtId="0" fontId="19" fillId="0" borderId="0" xfId="9" applyFont="1" applyAlignment="1"/>
    <xf numFmtId="165" fontId="3" fillId="0" borderId="0" xfId="9" applyNumberFormat="1" applyFont="1" applyAlignment="1">
      <alignment wrapText="1"/>
    </xf>
    <xf numFmtId="0" fontId="3" fillId="0" borderId="0" xfId="9" applyFont="1"/>
    <xf numFmtId="165" fontId="3" fillId="0" borderId="0" xfId="9" applyNumberFormat="1" applyBorder="1" applyAlignment="1"/>
    <xf numFmtId="165" fontId="3" fillId="0" borderId="0" xfId="9" applyNumberFormat="1" applyBorder="1"/>
    <xf numFmtId="165" fontId="2" fillId="0" borderId="0" xfId="9" applyNumberFormat="1" applyFont="1" applyBorder="1"/>
    <xf numFmtId="0" fontId="2" fillId="0" borderId="0" xfId="9" applyFont="1" applyBorder="1"/>
    <xf numFmtId="0" fontId="3" fillId="0" borderId="0" xfId="9" applyFont="1" applyBorder="1" applyAlignment="1">
      <alignment horizontal="left" wrapText="1"/>
    </xf>
    <xf numFmtId="165" fontId="2" fillId="0" borderId="0" xfId="9" applyNumberFormat="1" applyFont="1" applyFill="1" applyBorder="1"/>
    <xf numFmtId="0" fontId="2" fillId="0" borderId="0" xfId="9" applyFont="1" applyBorder="1" applyAlignment="1">
      <alignment horizontal="left" wrapText="1"/>
    </xf>
    <xf numFmtId="0" fontId="3" fillId="0" borderId="0" xfId="9" applyFont="1" applyAlignment="1">
      <alignment wrapText="1"/>
    </xf>
    <xf numFmtId="6" fontId="3" fillId="0" borderId="0" xfId="9" applyNumberFormat="1" applyFont="1" applyAlignment="1">
      <alignment wrapText="1"/>
    </xf>
    <xf numFmtId="0" fontId="3" fillId="0" borderId="0" xfId="9" applyBorder="1" applyAlignment="1"/>
    <xf numFmtId="0" fontId="3" fillId="0" borderId="0" xfId="9" applyFont="1" applyBorder="1" applyAlignment="1"/>
    <xf numFmtId="165" fontId="3" fillId="0" borderId="0" xfId="9" applyNumberFormat="1" applyFont="1" applyAlignment="1">
      <alignment horizontal="center"/>
    </xf>
    <xf numFmtId="0" fontId="11" fillId="0" borderId="0" xfId="9" applyNumberFormat="1" applyFont="1" applyFill="1" applyBorder="1" applyAlignment="1"/>
    <xf numFmtId="165" fontId="9" fillId="0" borderId="0" xfId="9" applyNumberFormat="1" applyFont="1" applyFill="1" applyAlignment="1"/>
    <xf numFmtId="165" fontId="3" fillId="0" borderId="0" xfId="9" applyNumberFormat="1" applyAlignment="1"/>
    <xf numFmtId="0" fontId="0" fillId="0" borderId="19" xfId="0" applyBorder="1" applyAlignment="1">
      <alignment vertical="center"/>
    </xf>
    <xf numFmtId="0" fontId="0" fillId="0" borderId="20" xfId="0" applyBorder="1" applyAlignment="1">
      <alignment vertical="center"/>
    </xf>
    <xf numFmtId="0" fontId="2" fillId="0" borderId="14" xfId="0" applyFont="1" applyFill="1" applyBorder="1" applyAlignment="1">
      <alignment horizontal="left" vertical="center"/>
    </xf>
    <xf numFmtId="0" fontId="2" fillId="0" borderId="21" xfId="0" applyFont="1" applyFill="1" applyBorder="1" applyAlignment="1">
      <alignment horizontal="left" vertical="center"/>
    </xf>
    <xf numFmtId="0" fontId="3" fillId="0" borderId="4" xfId="0" applyFont="1" applyBorder="1" applyProtection="1"/>
    <xf numFmtId="166" fontId="3" fillId="6" borderId="3" xfId="0" quotePrefix="1" applyNumberFormat="1" applyFont="1" applyFill="1" applyBorder="1" applyAlignment="1" applyProtection="1">
      <alignment horizontal="left"/>
    </xf>
    <xf numFmtId="4" fontId="10" fillId="8" borderId="3" xfId="1" applyNumberFormat="1" applyFont="1" applyFill="1" applyBorder="1" applyProtection="1"/>
    <xf numFmtId="4" fontId="3" fillId="2" borderId="9" xfId="0" applyNumberFormat="1" applyFont="1" applyFill="1" applyBorder="1" applyProtection="1"/>
    <xf numFmtId="0" fontId="3" fillId="0" borderId="3" xfId="6" applyNumberFormat="1" applyFont="1" applyFill="1" applyBorder="1" applyProtection="1">
      <protection locked="0"/>
    </xf>
    <xf numFmtId="9" fontId="3" fillId="9" borderId="3" xfId="0" quotePrefix="1" applyNumberFormat="1" applyFont="1" applyFill="1" applyBorder="1" applyAlignment="1" applyProtection="1">
      <alignment horizontal="left"/>
      <protection locked="0"/>
    </xf>
    <xf numFmtId="0" fontId="3" fillId="0" borderId="0" xfId="0" applyNumberFormat="1" applyFont="1" applyFill="1" applyBorder="1" applyProtection="1">
      <protection locked="0"/>
    </xf>
    <xf numFmtId="0" fontId="2" fillId="0" borderId="0" xfId="0" applyFont="1" applyFill="1" applyBorder="1" applyProtection="1">
      <protection locked="0"/>
    </xf>
    <xf numFmtId="0" fontId="3" fillId="0" borderId="0" xfId="0" applyFont="1" applyProtection="1">
      <protection locked="0"/>
    </xf>
    <xf numFmtId="0" fontId="3" fillId="0" borderId="0" xfId="0" applyFont="1" applyFill="1" applyBorder="1" applyAlignment="1" applyProtection="1">
      <protection locked="0"/>
    </xf>
    <xf numFmtId="0" fontId="3" fillId="0" borderId="0" xfId="0" applyNumberFormat="1" applyFont="1" applyBorder="1" applyProtection="1">
      <protection locked="0"/>
    </xf>
    <xf numFmtId="0" fontId="9" fillId="0" borderId="0" xfId="0" applyFont="1" applyBorder="1" applyProtection="1"/>
    <xf numFmtId="0" fontId="3" fillId="0" borderId="0" xfId="0" applyFont="1" applyBorder="1" applyProtection="1"/>
    <xf numFmtId="0" fontId="3" fillId="0" borderId="0" xfId="0" applyNumberFormat="1" applyFont="1" applyBorder="1" applyProtection="1"/>
    <xf numFmtId="0" fontId="14" fillId="0" borderId="0" xfId="0" applyFont="1" applyBorder="1" applyProtection="1"/>
    <xf numFmtId="0" fontId="2" fillId="0" borderId="0" xfId="0" applyFont="1" applyBorder="1" applyProtection="1"/>
    <xf numFmtId="0" fontId="2" fillId="0" borderId="0" xfId="0" applyFont="1" applyBorder="1" applyAlignment="1" applyProtection="1">
      <alignment horizontal="right"/>
    </xf>
    <xf numFmtId="0" fontId="3" fillId="0" borderId="0" xfId="0" applyFont="1" applyFill="1" applyBorder="1" applyAlignment="1" applyProtection="1"/>
    <xf numFmtId="0" fontId="3" fillId="0" borderId="0" xfId="0" applyNumberFormat="1" applyFont="1" applyFill="1" applyBorder="1" applyAlignment="1" applyProtection="1"/>
    <xf numFmtId="0" fontId="5" fillId="0" borderId="0" xfId="0" applyFont="1" applyBorder="1" applyProtection="1"/>
    <xf numFmtId="0" fontId="2" fillId="0" borderId="1" xfId="0" applyFont="1" applyBorder="1" applyAlignment="1" applyProtection="1">
      <alignment horizontal="center"/>
    </xf>
    <xf numFmtId="0" fontId="2" fillId="2" borderId="1" xfId="0" applyFont="1" applyFill="1" applyBorder="1" applyAlignment="1" applyProtection="1">
      <alignment horizontal="center"/>
    </xf>
    <xf numFmtId="0" fontId="2" fillId="0" borderId="3" xfId="0" applyNumberFormat="1" applyFont="1" applyBorder="1" applyAlignment="1" applyProtection="1">
      <alignment horizontal="center"/>
    </xf>
    <xf numFmtId="0" fontId="3" fillId="0" borderId="0" xfId="0" applyFont="1" applyBorder="1" applyAlignment="1" applyProtection="1">
      <alignment vertical="top"/>
    </xf>
    <xf numFmtId="0" fontId="2" fillId="0" borderId="2" xfId="0" applyFont="1" applyBorder="1" applyAlignment="1" applyProtection="1">
      <alignment horizontal="center" vertical="top"/>
    </xf>
    <xf numFmtId="0" fontId="2" fillId="2" borderId="9" xfId="0" applyFont="1" applyFill="1" applyBorder="1" applyAlignment="1" applyProtection="1">
      <alignment horizontal="center" vertical="top"/>
    </xf>
    <xf numFmtId="0" fontId="2" fillId="0" borderId="3" xfId="0" applyFont="1" applyBorder="1" applyAlignment="1" applyProtection="1">
      <alignment horizontal="center" vertical="top"/>
    </xf>
    <xf numFmtId="0" fontId="2" fillId="0" borderId="3" xfId="0" applyNumberFormat="1" applyFont="1" applyBorder="1" applyAlignment="1" applyProtection="1">
      <alignment horizontal="center" vertical="top"/>
    </xf>
    <xf numFmtId="4" fontId="3" fillId="10" borderId="1" xfId="0" applyNumberFormat="1" applyFont="1" applyFill="1" applyBorder="1" applyProtection="1"/>
    <xf numFmtId="0" fontId="3" fillId="10" borderId="1" xfId="0" applyNumberFormat="1" applyFont="1" applyFill="1" applyBorder="1" applyProtection="1"/>
    <xf numFmtId="164" fontId="3" fillId="10" borderId="1" xfId="0" applyNumberFormat="1" applyFont="1" applyFill="1" applyBorder="1" applyAlignment="1" applyProtection="1">
      <alignment horizontal="center"/>
    </xf>
    <xf numFmtId="0" fontId="3" fillId="0" borderId="7" xfId="0" applyFont="1" applyBorder="1" applyProtection="1"/>
    <xf numFmtId="164" fontId="3" fillId="10" borderId="2" xfId="0" applyNumberFormat="1" applyFont="1" applyFill="1" applyBorder="1" applyAlignment="1" applyProtection="1">
      <alignment horizontal="center"/>
    </xf>
    <xf numFmtId="0" fontId="3" fillId="0" borderId="5" xfId="0" applyFont="1" applyBorder="1" applyProtection="1"/>
    <xf numFmtId="0" fontId="3" fillId="10" borderId="3" xfId="0" applyNumberFormat="1" applyFont="1" applyFill="1" applyBorder="1" applyProtection="1"/>
    <xf numFmtId="164" fontId="3" fillId="10" borderId="3" xfId="0" applyNumberFormat="1" applyFont="1" applyFill="1" applyBorder="1" applyAlignment="1" applyProtection="1">
      <alignment horizontal="center"/>
    </xf>
    <xf numFmtId="0" fontId="3" fillId="10" borderId="1" xfId="5" applyNumberFormat="1" applyFont="1" applyFill="1" applyBorder="1" applyProtection="1"/>
    <xf numFmtId="0" fontId="3" fillId="10" borderId="2" xfId="5" applyNumberFormat="1" applyFont="1" applyFill="1" applyBorder="1" applyProtection="1"/>
    <xf numFmtId="0" fontId="3" fillId="10" borderId="3" xfId="5" applyNumberFormat="1" applyFont="1" applyFill="1" applyBorder="1" applyProtection="1"/>
    <xf numFmtId="0" fontId="2" fillId="0" borderId="4" xfId="0" applyFont="1" applyBorder="1" applyAlignment="1" applyProtection="1">
      <alignment horizontal="right"/>
    </xf>
    <xf numFmtId="4" fontId="10" fillId="2" borderId="9" xfId="0" applyNumberFormat="1" applyFont="1" applyFill="1" applyBorder="1" applyProtection="1"/>
    <xf numFmtId="0" fontId="10" fillId="2" borderId="3" xfId="5" applyNumberFormat="1" applyFont="1" applyFill="1" applyBorder="1" applyProtection="1"/>
    <xf numFmtId="164" fontId="3" fillId="2" borderId="3" xfId="0" applyNumberFormat="1" applyFont="1" applyFill="1" applyBorder="1" applyAlignment="1" applyProtection="1">
      <alignment horizontal="center"/>
    </xf>
    <xf numFmtId="4" fontId="3" fillId="10" borderId="1" xfId="0" applyNumberFormat="1" applyFont="1" applyFill="1" applyBorder="1" applyAlignment="1" applyProtection="1">
      <alignment vertical="top"/>
    </xf>
    <xf numFmtId="0" fontId="3" fillId="0" borderId="6" xfId="0" applyFont="1" applyBorder="1" applyProtection="1"/>
    <xf numFmtId="0" fontId="3" fillId="2" borderId="3" xfId="5" applyNumberFormat="1" applyFont="1" applyFill="1" applyBorder="1" applyProtection="1"/>
    <xf numFmtId="0" fontId="3" fillId="11" borderId="3" xfId="5" applyNumberFormat="1" applyFont="1" applyFill="1" applyBorder="1" applyProtection="1"/>
    <xf numFmtId="164" fontId="3" fillId="11" borderId="3" xfId="0" applyNumberFormat="1" applyFont="1" applyFill="1" applyBorder="1" applyAlignment="1" applyProtection="1">
      <alignment horizontal="center"/>
    </xf>
    <xf numFmtId="4" fontId="3" fillId="2" borderId="2" xfId="5" applyNumberFormat="1" applyFont="1" applyFill="1" applyBorder="1" applyProtection="1"/>
    <xf numFmtId="4" fontId="3" fillId="10" borderId="3" xfId="0" applyNumberFormat="1" applyFont="1" applyFill="1" applyBorder="1" applyAlignment="1" applyProtection="1">
      <alignment vertical="top"/>
    </xf>
    <xf numFmtId="4" fontId="3" fillId="0" borderId="0" xfId="0" applyNumberFormat="1" applyFont="1" applyBorder="1" applyProtection="1"/>
    <xf numFmtId="43" fontId="3" fillId="2" borderId="3" xfId="5" applyNumberFormat="1" applyFont="1" applyFill="1" applyBorder="1" applyProtection="1"/>
    <xf numFmtId="0" fontId="2" fillId="0" borderId="4" xfId="0" applyFont="1" applyBorder="1" applyProtection="1"/>
    <xf numFmtId="0" fontId="2" fillId="0" borderId="5" xfId="0" applyFont="1" applyBorder="1" applyProtection="1"/>
    <xf numFmtId="44" fontId="11" fillId="6" borderId="3" xfId="5" applyFont="1" applyFill="1" applyBorder="1" applyProtection="1"/>
    <xf numFmtId="44" fontId="11" fillId="0" borderId="3" xfId="5" applyFont="1" applyFill="1" applyBorder="1" applyProtection="1"/>
    <xf numFmtId="0" fontId="11" fillId="0" borderId="3" xfId="5" applyNumberFormat="1" applyFont="1" applyFill="1" applyBorder="1" applyProtection="1"/>
    <xf numFmtId="44" fontId="11" fillId="0" borderId="3" xfId="0" applyNumberFormat="1" applyFont="1" applyFill="1" applyBorder="1" applyProtection="1"/>
    <xf numFmtId="44" fontId="2" fillId="0" borderId="0" xfId="5" applyFont="1" applyFill="1" applyBorder="1" applyProtection="1"/>
    <xf numFmtId="44" fontId="2" fillId="0" borderId="0" xfId="0" applyNumberFormat="1" applyFont="1" applyBorder="1" applyProtection="1"/>
    <xf numFmtId="0" fontId="2" fillId="0" borderId="0" xfId="5" applyNumberFormat="1" applyFont="1" applyFill="1" applyBorder="1" applyProtection="1"/>
    <xf numFmtId="44" fontId="2" fillId="0" borderId="0" xfId="0" applyNumberFormat="1" applyFont="1" applyFill="1" applyBorder="1" applyProtection="1"/>
    <xf numFmtId="0" fontId="3" fillId="0" borderId="0" xfId="0" applyFont="1" applyFill="1" applyBorder="1" applyProtection="1"/>
    <xf numFmtId="0" fontId="3" fillId="0" borderId="0" xfId="0" applyNumberFormat="1" applyFont="1" applyFill="1" applyBorder="1" applyProtection="1"/>
    <xf numFmtId="0" fontId="3" fillId="0" borderId="0" xfId="0" applyFont="1" applyProtection="1"/>
    <xf numFmtId="44" fontId="3" fillId="0" borderId="0" xfId="5" applyNumberFormat="1" applyFont="1" applyFill="1" applyBorder="1" applyProtection="1"/>
    <xf numFmtId="0" fontId="3" fillId="0" borderId="0" xfId="5" applyNumberFormat="1" applyFont="1" applyFill="1" applyBorder="1" applyProtection="1"/>
    <xf numFmtId="44" fontId="3" fillId="0" borderId="0" xfId="5" applyNumberFormat="1" applyFont="1" applyBorder="1" applyProtection="1"/>
    <xf numFmtId="0" fontId="3" fillId="0" borderId="0" xfId="5" applyNumberFormat="1" applyFont="1" applyBorder="1" applyProtection="1"/>
    <xf numFmtId="44" fontId="3" fillId="0" borderId="0" xfId="5" applyFont="1" applyBorder="1" applyProtection="1"/>
    <xf numFmtId="0" fontId="9" fillId="0" borderId="0" xfId="0" applyFont="1" applyBorder="1" applyProtection="1">
      <protection locked="0"/>
    </xf>
    <xf numFmtId="4" fontId="10" fillId="6" borderId="3" xfId="0" applyNumberFormat="1" applyFont="1" applyFill="1" applyBorder="1" applyProtection="1"/>
    <xf numFmtId="4" fontId="3" fillId="6" borderId="2" xfId="0" applyNumberFormat="1" applyFont="1" applyFill="1" applyBorder="1" applyProtection="1"/>
    <xf numFmtId="4" fontId="3" fillId="6" borderId="3" xfId="5" applyNumberFormat="1" applyFont="1" applyFill="1" applyBorder="1" applyProtection="1"/>
    <xf numFmtId="0" fontId="3" fillId="6" borderId="3" xfId="0" applyFont="1" applyFill="1" applyBorder="1" applyProtection="1">
      <protection locked="0"/>
    </xf>
    <xf numFmtId="0" fontId="14" fillId="0" borderId="0" xfId="0" applyFont="1" applyBorder="1" applyProtection="1">
      <protection locked="0"/>
    </xf>
    <xf numFmtId="0" fontId="2" fillId="0" borderId="0" xfId="0" applyFont="1" applyBorder="1" applyProtection="1">
      <protection locked="0"/>
    </xf>
    <xf numFmtId="0" fontId="2" fillId="0" borderId="0" xfId="0" applyFont="1" applyBorder="1" applyAlignment="1" applyProtection="1">
      <alignment horizontal="right"/>
      <protection locked="0"/>
    </xf>
    <xf numFmtId="0" fontId="3" fillId="0" borderId="0" xfId="0" applyNumberFormat="1" applyFont="1" applyFill="1" applyBorder="1" applyAlignment="1" applyProtection="1">
      <protection locked="0"/>
    </xf>
    <xf numFmtId="0" fontId="5" fillId="0" borderId="0" xfId="0" applyFont="1" applyBorder="1" applyProtection="1">
      <protection locked="0"/>
    </xf>
    <xf numFmtId="0" fontId="2" fillId="0" borderId="1" xfId="0" applyFont="1" applyBorder="1" applyAlignment="1" applyProtection="1">
      <alignment horizontal="center"/>
      <protection locked="0"/>
    </xf>
    <xf numFmtId="0" fontId="2" fillId="2" borderId="1" xfId="0" applyFont="1" applyFill="1" applyBorder="1" applyAlignment="1" applyProtection="1">
      <alignment horizontal="center"/>
      <protection locked="0"/>
    </xf>
    <xf numFmtId="0" fontId="2" fillId="0" borderId="3" xfId="0" applyNumberFormat="1" applyFont="1" applyBorder="1" applyAlignment="1" applyProtection="1">
      <alignment horizontal="center"/>
      <protection locked="0"/>
    </xf>
    <xf numFmtId="0" fontId="3" fillId="0" borderId="0" xfId="0" applyFont="1" applyBorder="1" applyAlignment="1" applyProtection="1">
      <alignment vertical="top"/>
      <protection locked="0"/>
    </xf>
    <xf numFmtId="0" fontId="2" fillId="0" borderId="2" xfId="0" applyFont="1" applyBorder="1" applyAlignment="1" applyProtection="1">
      <alignment horizontal="center" vertical="top"/>
      <protection locked="0"/>
    </xf>
    <xf numFmtId="0" fontId="2" fillId="2" borderId="9" xfId="0" applyFont="1" applyFill="1" applyBorder="1" applyAlignment="1" applyProtection="1">
      <alignment horizontal="center" vertical="top"/>
      <protection locked="0"/>
    </xf>
    <xf numFmtId="0" fontId="2" fillId="0" borderId="3" xfId="0" applyFont="1" applyBorder="1" applyAlignment="1" applyProtection="1">
      <alignment horizontal="center" vertical="top"/>
      <protection locked="0"/>
    </xf>
    <xf numFmtId="0" fontId="2" fillId="0" borderId="3" xfId="0" applyNumberFormat="1" applyFont="1" applyBorder="1" applyAlignment="1" applyProtection="1">
      <alignment horizontal="center" vertical="top"/>
      <protection locked="0"/>
    </xf>
    <xf numFmtId="4" fontId="3" fillId="0" borderId="1" xfId="0" applyNumberFormat="1" applyFont="1" applyBorder="1" applyProtection="1">
      <protection locked="0"/>
    </xf>
    <xf numFmtId="4" fontId="3" fillId="2" borderId="9" xfId="0" applyNumberFormat="1" applyFont="1" applyFill="1" applyBorder="1" applyProtection="1">
      <protection locked="0"/>
    </xf>
    <xf numFmtId="4" fontId="3" fillId="0" borderId="2" xfId="0" applyNumberFormat="1" applyFont="1" applyBorder="1" applyProtection="1">
      <protection locked="0"/>
    </xf>
    <xf numFmtId="4" fontId="3" fillId="0" borderId="3" xfId="0" applyNumberFormat="1" applyFont="1" applyBorder="1" applyProtection="1">
      <protection locked="0"/>
    </xf>
    <xf numFmtId="4" fontId="10" fillId="6" borderId="3" xfId="0" applyNumberFormat="1" applyFont="1" applyFill="1" applyBorder="1" applyProtection="1">
      <protection locked="0"/>
    </xf>
    <xf numFmtId="4" fontId="3" fillId="0" borderId="0" xfId="0" applyNumberFormat="1" applyFont="1" applyBorder="1" applyProtection="1">
      <protection locked="0"/>
    </xf>
    <xf numFmtId="0" fontId="2" fillId="0" borderId="4" xfId="0" applyFont="1" applyBorder="1" applyProtection="1">
      <protection locked="0"/>
    </xf>
    <xf numFmtId="0" fontId="2" fillId="0" borderId="5" xfId="0" applyFont="1" applyBorder="1" applyProtection="1">
      <protection locked="0"/>
    </xf>
    <xf numFmtId="44" fontId="2" fillId="0" borderId="0" xfId="5" applyFont="1" applyFill="1" applyBorder="1" applyProtection="1">
      <protection locked="0"/>
    </xf>
    <xf numFmtId="44" fontId="2" fillId="0" borderId="0" xfId="0" applyNumberFormat="1" applyFont="1" applyBorder="1" applyProtection="1">
      <protection locked="0"/>
    </xf>
    <xf numFmtId="0" fontId="2" fillId="0" borderId="0" xfId="5" applyNumberFormat="1" applyFont="1" applyFill="1" applyBorder="1" applyProtection="1">
      <protection locked="0"/>
    </xf>
    <xf numFmtId="44" fontId="2" fillId="0" borderId="0" xfId="0" applyNumberFormat="1" applyFont="1" applyFill="1" applyBorder="1" applyProtection="1">
      <protection locked="0"/>
    </xf>
    <xf numFmtId="0" fontId="2" fillId="0" borderId="0" xfId="0" applyNumberFormat="1" applyFont="1" applyFill="1" applyBorder="1" applyProtection="1">
      <protection locked="0"/>
    </xf>
    <xf numFmtId="44" fontId="3" fillId="0" borderId="0" xfId="5" applyNumberFormat="1" applyFont="1" applyFill="1" applyBorder="1" applyProtection="1">
      <protection locked="0"/>
    </xf>
    <xf numFmtId="0" fontId="3" fillId="0" borderId="0" xfId="5" applyNumberFormat="1" applyFont="1" applyFill="1" applyBorder="1" applyProtection="1">
      <protection locked="0"/>
    </xf>
    <xf numFmtId="44" fontId="3" fillId="0" borderId="0" xfId="5" applyNumberFormat="1" applyFont="1" applyBorder="1" applyProtection="1">
      <protection locked="0"/>
    </xf>
    <xf numFmtId="0" fontId="3" fillId="0" borderId="0" xfId="5" applyNumberFormat="1" applyFont="1" applyBorder="1" applyProtection="1">
      <protection locked="0"/>
    </xf>
    <xf numFmtId="44" fontId="3" fillId="0" borderId="0" xfId="5" applyFont="1" applyBorder="1" applyProtection="1">
      <protection locked="0"/>
    </xf>
    <xf numFmtId="0" fontId="3" fillId="0" borderId="0" xfId="0" quotePrefix="1" applyFont="1" applyBorder="1" applyProtection="1">
      <protection locked="0"/>
    </xf>
    <xf numFmtId="0" fontId="2" fillId="0" borderId="3" xfId="0" applyFont="1" applyBorder="1" applyAlignment="1" applyProtection="1">
      <alignment horizontal="center"/>
      <protection locked="0"/>
    </xf>
    <xf numFmtId="0" fontId="3" fillId="0" borderId="3" xfId="0" applyFont="1" applyFill="1" applyBorder="1" applyProtection="1">
      <protection locked="0"/>
    </xf>
    <xf numFmtId="0" fontId="2" fillId="0" borderId="3" xfId="0" applyFont="1" applyBorder="1" applyAlignment="1" applyProtection="1">
      <alignment horizontal="right"/>
      <protection locked="0"/>
    </xf>
    <xf numFmtId="0" fontId="3" fillId="5" borderId="0" xfId="0" applyNumberFormat="1" applyFont="1" applyFill="1" applyBorder="1" applyAlignment="1" applyProtection="1">
      <alignment vertical="top"/>
      <protection locked="0"/>
    </xf>
    <xf numFmtId="4" fontId="3" fillId="2" borderId="2" xfId="0" applyNumberFormat="1" applyFont="1" applyFill="1" applyBorder="1" applyProtection="1">
      <protection locked="0"/>
    </xf>
    <xf numFmtId="0" fontId="3" fillId="0" borderId="0" xfId="0" applyFont="1" applyFill="1" applyBorder="1" applyAlignment="1" applyProtection="1">
      <alignment vertical="top" wrapText="1"/>
      <protection locked="0"/>
    </xf>
    <xf numFmtId="0" fontId="2" fillId="0" borderId="3" xfId="0" applyNumberFormat="1" applyFont="1" applyFill="1" applyBorder="1" applyAlignment="1" applyProtection="1">
      <alignment horizontal="center"/>
    </xf>
    <xf numFmtId="0" fontId="2" fillId="5" borderId="3" xfId="0" applyFont="1" applyFill="1" applyBorder="1" applyAlignment="1" applyProtection="1">
      <alignment horizontal="center"/>
    </xf>
    <xf numFmtId="0" fontId="2" fillId="12" borderId="3" xfId="0" applyFont="1" applyFill="1" applyBorder="1" applyAlignment="1" applyProtection="1">
      <alignment horizontal="center"/>
    </xf>
    <xf numFmtId="0" fontId="2" fillId="2" borderId="3" xfId="0" applyFont="1" applyFill="1" applyBorder="1" applyAlignment="1" applyProtection="1">
      <alignment horizontal="center" vertical="top"/>
    </xf>
    <xf numFmtId="4" fontId="3" fillId="2" borderId="3" xfId="0" applyNumberFormat="1" applyFont="1" applyFill="1" applyBorder="1" applyProtection="1"/>
    <xf numFmtId="4" fontId="3" fillId="13" borderId="1" xfId="0" applyNumberFormat="1" applyFont="1" applyFill="1" applyBorder="1" applyProtection="1"/>
    <xf numFmtId="4" fontId="3" fillId="13" borderId="2" xfId="0" applyNumberFormat="1" applyFont="1" applyFill="1" applyBorder="1" applyProtection="1"/>
    <xf numFmtId="0" fontId="2" fillId="0" borderId="4" xfId="0" applyNumberFormat="1" applyFont="1" applyBorder="1" applyAlignment="1" applyProtection="1">
      <alignment horizontal="center"/>
    </xf>
    <xf numFmtId="0" fontId="2" fillId="0" borderId="15" xfId="0" applyFont="1" applyFill="1" applyBorder="1" applyAlignment="1" applyProtection="1">
      <alignment horizontal="center"/>
    </xf>
    <xf numFmtId="0" fontId="2" fillId="0" borderId="15" xfId="0" applyNumberFormat="1" applyFont="1" applyBorder="1" applyAlignment="1" applyProtection="1">
      <alignment horizontal="center"/>
    </xf>
    <xf numFmtId="0" fontId="2" fillId="0" borderId="15" xfId="0" applyFont="1" applyBorder="1" applyAlignment="1" applyProtection="1">
      <alignment horizontal="center" vertical="top"/>
    </xf>
    <xf numFmtId="4" fontId="3" fillId="6" borderId="22" xfId="0" applyNumberFormat="1" applyFont="1" applyFill="1" applyBorder="1" applyProtection="1"/>
    <xf numFmtId="4" fontId="3" fillId="6" borderId="0" xfId="0" applyNumberFormat="1" applyFont="1" applyFill="1" applyBorder="1" applyProtection="1"/>
    <xf numFmtId="4" fontId="3" fillId="6" borderId="4" xfId="0" applyNumberFormat="1" applyFont="1" applyFill="1" applyBorder="1" applyProtection="1"/>
    <xf numFmtId="4" fontId="3" fillId="6" borderId="15" xfId="0" applyNumberFormat="1" applyFont="1" applyFill="1" applyBorder="1" applyProtection="1"/>
    <xf numFmtId="0" fontId="2" fillId="0" borderId="0" xfId="0" applyFont="1" applyProtection="1">
      <protection locked="0"/>
    </xf>
    <xf numFmtId="44" fontId="0" fillId="0" borderId="0" xfId="5" applyNumberFormat="1" applyFont="1" applyProtection="1">
      <protection locked="0"/>
    </xf>
    <xf numFmtId="0" fontId="0" fillId="0" borderId="0" xfId="0" applyProtection="1">
      <protection locked="0"/>
    </xf>
    <xf numFmtId="44" fontId="3" fillId="0" borderId="3" xfId="5" applyNumberFormat="1" applyFont="1" applyBorder="1" applyProtection="1">
      <protection locked="0"/>
    </xf>
    <xf numFmtId="44" fontId="3" fillId="0" borderId="0" xfId="5" applyNumberFormat="1" applyFont="1" applyProtection="1">
      <protection locked="0"/>
    </xf>
    <xf numFmtId="0" fontId="3" fillId="14" borderId="0" xfId="0" applyFont="1" applyFill="1" applyProtection="1">
      <protection locked="0"/>
    </xf>
    <xf numFmtId="44" fontId="13" fillId="14" borderId="3" xfId="5" applyNumberFormat="1" applyFont="1" applyFill="1" applyBorder="1" applyProtection="1">
      <protection locked="0"/>
    </xf>
    <xf numFmtId="44" fontId="13" fillId="14" borderId="0" xfId="5" applyNumberFormat="1" applyFont="1" applyFill="1" applyProtection="1">
      <protection locked="0"/>
    </xf>
    <xf numFmtId="44" fontId="0" fillId="0" borderId="3" xfId="5" applyNumberFormat="1" applyFont="1" applyBorder="1" applyProtection="1"/>
    <xf numFmtId="44" fontId="0" fillId="0" borderId="0" xfId="5" applyNumberFormat="1" applyFont="1" applyProtection="1"/>
    <xf numFmtId="4" fontId="10" fillId="15" borderId="3" xfId="0" applyNumberFormat="1" applyFont="1" applyFill="1" applyBorder="1" applyProtection="1">
      <protection locked="0"/>
    </xf>
    <xf numFmtId="4" fontId="10" fillId="15" borderId="3" xfId="0" applyNumberFormat="1" applyFont="1" applyFill="1" applyBorder="1"/>
    <xf numFmtId="4" fontId="3" fillId="0" borderId="9" xfId="0" applyNumberFormat="1" applyFont="1" applyBorder="1" applyProtection="1"/>
    <xf numFmtId="0" fontId="3" fillId="0" borderId="9" xfId="5" applyNumberFormat="1" applyFont="1" applyFill="1" applyBorder="1" applyProtection="1"/>
    <xf numFmtId="164" fontId="3" fillId="0" borderId="9" xfId="0" applyNumberFormat="1" applyFont="1" applyFill="1" applyBorder="1" applyAlignment="1" applyProtection="1">
      <alignment horizontal="center"/>
    </xf>
    <xf numFmtId="49" fontId="3" fillId="0" borderId="0" xfId="0" applyNumberFormat="1" applyFont="1" applyFill="1" applyBorder="1" applyAlignment="1" applyProtection="1">
      <protection locked="0"/>
    </xf>
    <xf numFmtId="49" fontId="22" fillId="0" borderId="15" xfId="0" applyNumberFormat="1" applyFont="1" applyFill="1" applyBorder="1" applyAlignment="1" applyProtection="1">
      <protection locked="0"/>
    </xf>
    <xf numFmtId="49" fontId="3" fillId="0" borderId="15" xfId="0" applyNumberFormat="1" applyFont="1" applyFill="1" applyBorder="1" applyAlignment="1" applyProtection="1">
      <protection locked="0"/>
    </xf>
    <xf numFmtId="4" fontId="3" fillId="6" borderId="3" xfId="0" applyNumberFormat="1" applyFont="1" applyFill="1" applyBorder="1"/>
    <xf numFmtId="4" fontId="3" fillId="2" borderId="2" xfId="0" applyNumberFormat="1" applyFont="1" applyFill="1" applyBorder="1"/>
    <xf numFmtId="4" fontId="3" fillId="10" borderId="9" xfId="0" applyNumberFormat="1" applyFont="1" applyFill="1" applyBorder="1" applyProtection="1"/>
    <xf numFmtId="4" fontId="3" fillId="10" borderId="3" xfId="0" applyNumberFormat="1" applyFont="1" applyFill="1" applyBorder="1" applyProtection="1"/>
    <xf numFmtId="4" fontId="3" fillId="0" borderId="9" xfId="0" applyNumberFormat="1" applyFont="1" applyBorder="1" applyProtection="1">
      <protection locked="0"/>
    </xf>
    <xf numFmtId="0" fontId="3" fillId="0" borderId="1" xfId="0" applyNumberFormat="1" applyFont="1" applyFill="1" applyBorder="1" applyAlignment="1" applyProtection="1">
      <alignment wrapText="1"/>
      <protection locked="0"/>
    </xf>
    <xf numFmtId="0" fontId="3" fillId="0" borderId="3" xfId="0" applyNumberFormat="1" applyFont="1" applyFill="1" applyBorder="1" applyAlignment="1" applyProtection="1">
      <alignment wrapText="1"/>
      <protection locked="0"/>
    </xf>
    <xf numFmtId="0" fontId="3" fillId="0" borderId="1" xfId="5" applyNumberFormat="1" applyFont="1" applyFill="1" applyBorder="1" applyAlignment="1" applyProtection="1">
      <alignment wrapText="1"/>
      <protection locked="0"/>
    </xf>
    <xf numFmtId="0" fontId="3" fillId="0" borderId="3" xfId="5" applyNumberFormat="1" applyFont="1" applyFill="1" applyBorder="1" applyAlignment="1" applyProtection="1">
      <alignment wrapText="1"/>
      <protection locked="0"/>
    </xf>
    <xf numFmtId="0" fontId="3" fillId="0" borderId="3" xfId="6" applyNumberFormat="1" applyFont="1" applyFill="1" applyBorder="1" applyAlignment="1" applyProtection="1">
      <alignment wrapText="1"/>
      <protection locked="0"/>
    </xf>
    <xf numFmtId="0" fontId="10" fillId="2" borderId="3" xfId="5" applyNumberFormat="1" applyFont="1" applyFill="1" applyBorder="1" applyAlignment="1" applyProtection="1">
      <alignment wrapText="1"/>
    </xf>
    <xf numFmtId="0" fontId="3" fillId="0" borderId="2" xfId="5" applyNumberFormat="1" applyFont="1" applyFill="1" applyBorder="1" applyAlignment="1" applyProtection="1">
      <alignment wrapText="1"/>
      <protection locked="0"/>
    </xf>
    <xf numFmtId="0" fontId="3" fillId="2" borderId="3" xfId="5" applyNumberFormat="1" applyFont="1" applyFill="1" applyBorder="1" applyAlignment="1" applyProtection="1">
      <alignment wrapText="1"/>
    </xf>
    <xf numFmtId="0" fontId="3" fillId="3" borderId="3" xfId="5" applyNumberFormat="1" applyFont="1" applyFill="1" applyBorder="1" applyAlignment="1" applyProtection="1">
      <alignment wrapText="1"/>
      <protection locked="0"/>
    </xf>
    <xf numFmtId="0" fontId="3" fillId="0" borderId="0" xfId="0" applyNumberFormat="1" applyFont="1" applyBorder="1" applyAlignment="1" applyProtection="1">
      <alignment wrapText="1"/>
      <protection locked="0"/>
    </xf>
    <xf numFmtId="0" fontId="3" fillId="2" borderId="3" xfId="5" applyNumberFormat="1" applyFont="1" applyFill="1" applyBorder="1" applyAlignment="1" applyProtection="1">
      <alignment wrapText="1"/>
      <protection locked="0"/>
    </xf>
    <xf numFmtId="0" fontId="11" fillId="0" borderId="3" xfId="5" applyNumberFormat="1" applyFont="1" applyFill="1" applyBorder="1" applyAlignment="1" applyProtection="1">
      <alignment wrapText="1"/>
    </xf>
    <xf numFmtId="164" fontId="3" fillId="0" borderId="1" xfId="0" applyNumberFormat="1" applyFont="1" applyFill="1" applyBorder="1" applyAlignment="1" applyProtection="1">
      <alignment horizontal="center" wrapText="1"/>
      <protection locked="0"/>
    </xf>
    <xf numFmtId="164" fontId="3" fillId="0" borderId="3" xfId="0" applyNumberFormat="1" applyFont="1" applyFill="1" applyBorder="1" applyAlignment="1" applyProtection="1">
      <alignment horizontal="center" wrapText="1"/>
      <protection locked="0"/>
    </xf>
    <xf numFmtId="164" fontId="3" fillId="2" borderId="3" xfId="0" applyNumberFormat="1" applyFont="1" applyFill="1" applyBorder="1" applyAlignment="1" applyProtection="1">
      <alignment horizontal="center" wrapText="1"/>
    </xf>
    <xf numFmtId="164" fontId="3" fillId="0" borderId="2" xfId="0" applyNumberFormat="1" applyFont="1" applyFill="1" applyBorder="1" applyAlignment="1" applyProtection="1">
      <alignment horizontal="center" wrapText="1"/>
      <protection locked="0"/>
    </xf>
    <xf numFmtId="164" fontId="3" fillId="3" borderId="3" xfId="0" applyNumberFormat="1" applyFont="1" applyFill="1" applyBorder="1" applyAlignment="1" applyProtection="1">
      <alignment horizontal="center" wrapText="1"/>
      <protection locked="0"/>
    </xf>
    <xf numFmtId="0" fontId="3" fillId="0" borderId="0" xfId="0" applyFont="1" applyBorder="1" applyAlignment="1" applyProtection="1">
      <alignment wrapText="1"/>
      <protection locked="0"/>
    </xf>
    <xf numFmtId="164" fontId="3" fillId="2" borderId="3" xfId="0" applyNumberFormat="1" applyFont="1" applyFill="1" applyBorder="1" applyAlignment="1" applyProtection="1">
      <alignment horizontal="center" wrapText="1"/>
      <protection locked="0"/>
    </xf>
    <xf numFmtId="44" fontId="11" fillId="0" borderId="3" xfId="0" applyNumberFormat="1" applyFont="1" applyFill="1" applyBorder="1" applyAlignment="1" applyProtection="1">
      <alignment wrapText="1"/>
    </xf>
    <xf numFmtId="9" fontId="3" fillId="10" borderId="8" xfId="0" applyNumberFormat="1" applyFont="1" applyFill="1" applyBorder="1" applyAlignment="1" applyProtection="1">
      <alignment horizontal="left"/>
    </xf>
    <xf numFmtId="9" fontId="3" fillId="0" borderId="3" xfId="0" quotePrefix="1" applyNumberFormat="1" applyFont="1" applyFill="1" applyBorder="1" applyAlignment="1" applyProtection="1">
      <alignment horizontal="left"/>
    </xf>
    <xf numFmtId="0" fontId="14" fillId="0" borderId="0" xfId="0" applyFont="1" applyFill="1" applyBorder="1" applyProtection="1"/>
    <xf numFmtId="9" fontId="3" fillId="6" borderId="3" xfId="0" quotePrefix="1" applyNumberFormat="1" applyFont="1" applyFill="1" applyBorder="1" applyAlignment="1" applyProtection="1">
      <alignment horizontal="left"/>
    </xf>
    <xf numFmtId="10" fontId="3" fillId="9" borderId="8" xfId="0" applyNumberFormat="1" applyFont="1" applyFill="1" applyBorder="1" applyAlignment="1" applyProtection="1">
      <alignment horizontal="left"/>
      <protection locked="0"/>
    </xf>
    <xf numFmtId="10" fontId="3" fillId="7" borderId="8" xfId="0" applyNumberFormat="1" applyFont="1" applyFill="1" applyBorder="1" applyAlignment="1" applyProtection="1">
      <alignment horizontal="left"/>
      <protection locked="0"/>
    </xf>
    <xf numFmtId="9" fontId="28" fillId="0" borderId="0" xfId="0" applyNumberFormat="1" applyFont="1"/>
    <xf numFmtId="0" fontId="2" fillId="0" borderId="0" xfId="0" applyFont="1"/>
    <xf numFmtId="0" fontId="10" fillId="0" borderId="0" xfId="0" applyFont="1"/>
    <xf numFmtId="43" fontId="0" fillId="0" borderId="0" xfId="1" applyFont="1"/>
    <xf numFmtId="43" fontId="10" fillId="0" borderId="0" xfId="1" applyFont="1"/>
    <xf numFmtId="43" fontId="2" fillId="0" borderId="0" xfId="1" applyFont="1"/>
    <xf numFmtId="166" fontId="0" fillId="0" borderId="0" xfId="11" applyNumberFormat="1" applyFont="1"/>
    <xf numFmtId="166" fontId="10" fillId="0" borderId="0" xfId="11" applyNumberFormat="1" applyFont="1"/>
    <xf numFmtId="166" fontId="2" fillId="0" borderId="0" xfId="11" applyNumberFormat="1" applyFont="1"/>
    <xf numFmtId="0" fontId="10" fillId="0" borderId="0" xfId="0" applyFont="1" applyAlignment="1">
      <alignment horizontal="left" wrapText="1"/>
    </xf>
    <xf numFmtId="0" fontId="3" fillId="18" borderId="0" xfId="0" applyFont="1" applyFill="1"/>
    <xf numFmtId="43" fontId="25" fillId="18" borderId="0" xfId="1" applyFont="1" applyFill="1"/>
    <xf numFmtId="166" fontId="25" fillId="18" borderId="0" xfId="11" applyNumberFormat="1" applyFont="1" applyFill="1"/>
    <xf numFmtId="0" fontId="10" fillId="19" borderId="0" xfId="0" applyFont="1" applyFill="1" applyAlignment="1">
      <alignment horizontal="left" wrapText="1"/>
    </xf>
    <xf numFmtId="0" fontId="3" fillId="0" borderId="0" xfId="0" applyFont="1" applyAlignment="1">
      <alignment wrapText="1"/>
    </xf>
    <xf numFmtId="0" fontId="2" fillId="4" borderId="0" xfId="0" applyFont="1" applyFill="1"/>
    <xf numFmtId="0" fontId="0" fillId="20" borderId="0" xfId="0" applyFill="1"/>
    <xf numFmtId="0" fontId="0" fillId="4" borderId="0" xfId="0" applyFill="1"/>
    <xf numFmtId="0" fontId="10" fillId="0" borderId="0" xfId="0" applyFont="1" applyFill="1" applyBorder="1" applyAlignment="1">
      <alignment horizontal="left" wrapText="1"/>
    </xf>
    <xf numFmtId="9" fontId="10" fillId="0" borderId="0" xfId="11" applyFont="1" applyFill="1" applyBorder="1" applyAlignment="1">
      <alignment horizontal="left"/>
    </xf>
    <xf numFmtId="0" fontId="11" fillId="19" borderId="0" xfId="0" applyFont="1" applyFill="1"/>
    <xf numFmtId="0" fontId="14" fillId="0" borderId="0" xfId="0" applyFont="1" applyFill="1" applyBorder="1" applyAlignment="1">
      <alignment wrapText="1"/>
    </xf>
    <xf numFmtId="0" fontId="3" fillId="0" borderId="0" xfId="0" applyFont="1"/>
    <xf numFmtId="43" fontId="25" fillId="19" borderId="0" xfId="1" applyFont="1" applyFill="1"/>
    <xf numFmtId="43" fontId="26" fillId="19" borderId="0" xfId="1" applyFont="1" applyFill="1"/>
    <xf numFmtId="0" fontId="10" fillId="0" borderId="0" xfId="0" applyFont="1" applyFill="1" applyAlignment="1">
      <alignment horizontal="left" wrapText="1"/>
    </xf>
    <xf numFmtId="0" fontId="0" fillId="0" borderId="0" xfId="0" applyFill="1"/>
    <xf numFmtId="43" fontId="0" fillId="0" borderId="0" xfId="1" applyFont="1" applyFill="1"/>
    <xf numFmtId="166" fontId="0" fillId="0" borderId="0" xfId="11" applyNumberFormat="1" applyFont="1" applyFill="1"/>
    <xf numFmtId="166" fontId="2" fillId="0" borderId="0" xfId="11" applyNumberFormat="1" applyFont="1" applyAlignment="1">
      <alignment wrapText="1"/>
    </xf>
    <xf numFmtId="166" fontId="2" fillId="0" borderId="0" xfId="11" applyNumberFormat="1" applyFont="1" applyAlignment="1"/>
    <xf numFmtId="0" fontId="14" fillId="0" borderId="0" xfId="0" applyFont="1" applyFill="1" applyBorder="1" applyAlignment="1">
      <alignment horizontal="left" wrapText="1"/>
    </xf>
    <xf numFmtId="0" fontId="3" fillId="0" borderId="0" xfId="0" applyFont="1" applyFill="1" applyAlignment="1">
      <alignment wrapText="1"/>
    </xf>
    <xf numFmtId="43" fontId="0" fillId="0" borderId="0" xfId="1" applyFont="1" applyProtection="1">
      <protection locked="0"/>
    </xf>
    <xf numFmtId="0" fontId="11" fillId="21" borderId="25" xfId="0" applyFont="1" applyFill="1" applyBorder="1" applyAlignment="1" applyProtection="1">
      <alignment horizontal="left" wrapText="1"/>
      <protection locked="0"/>
    </xf>
    <xf numFmtId="166" fontId="0" fillId="0" borderId="0" xfId="11" applyNumberFormat="1" applyFont="1" applyProtection="1">
      <protection locked="0"/>
    </xf>
    <xf numFmtId="4" fontId="3" fillId="6" borderId="1" xfId="0" applyNumberFormat="1" applyFont="1" applyFill="1" applyBorder="1" applyProtection="1"/>
    <xf numFmtId="0" fontId="29" fillId="0" borderId="0" xfId="0" applyFont="1" applyAlignment="1" applyProtection="1">
      <alignment horizontal="left" wrapText="1"/>
    </xf>
    <xf numFmtId="9" fontId="29" fillId="0" borderId="0" xfId="11" applyFont="1" applyAlignment="1" applyProtection="1">
      <alignment horizontal="left"/>
      <protection hidden="1"/>
    </xf>
    <xf numFmtId="0" fontId="29" fillId="0" borderId="0" xfId="0" applyFont="1" applyAlignment="1">
      <alignment horizontal="left" wrapText="1"/>
    </xf>
    <xf numFmtId="9" fontId="29" fillId="0" borderId="0" xfId="11" applyFont="1" applyAlignment="1">
      <alignment horizontal="left"/>
    </xf>
    <xf numFmtId="44" fontId="0" fillId="0" borderId="0" xfId="5" applyNumberFormat="1" applyFont="1" applyBorder="1" applyProtection="1"/>
    <xf numFmtId="0" fontId="1" fillId="0" borderId="0" xfId="10"/>
    <xf numFmtId="0" fontId="1" fillId="0" borderId="10" xfId="10" applyBorder="1"/>
    <xf numFmtId="0" fontId="1" fillId="0" borderId="3" xfId="10" applyBorder="1" applyAlignment="1">
      <alignment horizontal="center"/>
    </xf>
    <xf numFmtId="0" fontId="1" fillId="16" borderId="15" xfId="10" applyFill="1" applyBorder="1" applyAlignment="1">
      <alignment horizontal="left" vertical="center"/>
    </xf>
    <xf numFmtId="0" fontId="1" fillId="16" borderId="5" xfId="10" applyFill="1" applyBorder="1" applyAlignment="1">
      <alignment horizontal="left" vertical="center"/>
    </xf>
    <xf numFmtId="0" fontId="20" fillId="0" borderId="0" xfId="10" applyFont="1" applyAlignment="1">
      <alignment horizontal="left"/>
    </xf>
    <xf numFmtId="0" fontId="23" fillId="0" borderId="0" xfId="10" applyNumberFormat="1" applyFont="1" applyFill="1" applyAlignment="1"/>
    <xf numFmtId="1" fontId="23" fillId="0" borderId="0" xfId="10" applyNumberFormat="1" applyFont="1" applyFill="1" applyAlignment="1"/>
    <xf numFmtId="0" fontId="24" fillId="0" borderId="23" xfId="10" applyNumberFormat="1" applyFont="1" applyFill="1" applyBorder="1" applyAlignment="1"/>
    <xf numFmtId="0" fontId="0" fillId="0" borderId="24" xfId="10" applyNumberFormat="1" applyFont="1" applyFill="1" applyBorder="1" applyAlignment="1">
      <alignment horizontal="center"/>
    </xf>
    <xf numFmtId="0" fontId="2" fillId="0" borderId="4" xfId="10" applyFont="1" applyBorder="1" applyAlignment="1">
      <alignment horizontal="left"/>
    </xf>
    <xf numFmtId="0" fontId="2" fillId="0" borderId="15" xfId="10" applyFont="1" applyBorder="1" applyAlignment="1">
      <alignment horizontal="left"/>
    </xf>
    <xf numFmtId="0" fontId="2" fillId="0" borderId="5" xfId="10" applyFont="1" applyBorder="1" applyAlignment="1">
      <alignment horizontal="left"/>
    </xf>
    <xf numFmtId="0" fontId="2" fillId="0" borderId="0" xfId="10" applyNumberFormat="1" applyFont="1" applyFill="1" applyBorder="1" applyAlignment="1">
      <alignment wrapText="1"/>
    </xf>
    <xf numFmtId="1" fontId="23" fillId="0" borderId="19" xfId="10" applyNumberFormat="1" applyFont="1" applyFill="1" applyBorder="1" applyAlignment="1"/>
    <xf numFmtId="1" fontId="1" fillId="17" borderId="4" xfId="10" applyNumberFormat="1" applyFill="1" applyBorder="1" applyAlignment="1">
      <alignment horizontal="center" vertical="center"/>
    </xf>
    <xf numFmtId="1" fontId="1" fillId="17" borderId="15" xfId="10" applyNumberFormat="1" applyFill="1" applyBorder="1" applyAlignment="1">
      <alignment horizontal="center" vertical="center"/>
    </xf>
    <xf numFmtId="1" fontId="1" fillId="17" borderId="5" xfId="10" applyNumberFormat="1" applyFill="1" applyBorder="1" applyAlignment="1">
      <alignment horizontal="center" vertical="center"/>
    </xf>
    <xf numFmtId="0" fontId="1" fillId="17" borderId="5" xfId="10" applyFill="1" applyBorder="1" applyAlignment="1">
      <alignment horizontal="center" vertical="center"/>
    </xf>
    <xf numFmtId="1" fontId="1" fillId="0" borderId="1" xfId="10" applyNumberFormat="1" applyBorder="1" applyAlignment="1">
      <alignment vertical="center"/>
    </xf>
    <xf numFmtId="1" fontId="1" fillId="0" borderId="0" xfId="10" applyNumberFormat="1"/>
    <xf numFmtId="1" fontId="23" fillId="0" borderId="17" xfId="10" applyNumberFormat="1" applyFont="1" applyFill="1" applyBorder="1" applyAlignment="1"/>
    <xf numFmtId="0" fontId="1" fillId="0" borderId="6" xfId="10" applyBorder="1"/>
    <xf numFmtId="0" fontId="2" fillId="0" borderId="15" xfId="10" applyFont="1" applyBorder="1"/>
    <xf numFmtId="0" fontId="20" fillId="0" borderId="0" xfId="10" applyFont="1" applyAlignment="1" applyProtection="1">
      <alignment horizontal="left"/>
    </xf>
    <xf numFmtId="0" fontId="2" fillId="0" borderId="5" xfId="10" applyFont="1" applyBorder="1"/>
    <xf numFmtId="0" fontId="1" fillId="0" borderId="8" xfId="0" applyFont="1" applyBorder="1" applyProtection="1"/>
    <xf numFmtId="0" fontId="1" fillId="0" borderId="4" xfId="0" applyFont="1" applyBorder="1" applyAlignment="1" applyProtection="1">
      <alignment horizontal="left"/>
    </xf>
    <xf numFmtId="0" fontId="1" fillId="0" borderId="3" xfId="0" applyFont="1" applyBorder="1" applyProtection="1"/>
    <xf numFmtId="0" fontId="1" fillId="0" borderId="3" xfId="0" applyFont="1" applyBorder="1" applyAlignment="1" applyProtection="1">
      <alignment wrapText="1"/>
    </xf>
    <xf numFmtId="0" fontId="1" fillId="0" borderId="3" xfId="0" applyFont="1" applyBorder="1" applyProtection="1">
      <protection locked="0"/>
    </xf>
    <xf numFmtId="0" fontId="1" fillId="0" borderId="4" xfId="0" applyFont="1" applyBorder="1" applyProtection="1">
      <protection locked="0"/>
    </xf>
    <xf numFmtId="0" fontId="1" fillId="0" borderId="4" xfId="0" applyFont="1" applyBorder="1" applyProtection="1"/>
    <xf numFmtId="0" fontId="1" fillId="0" borderId="22" xfId="0" applyFont="1" applyBorder="1" applyProtection="1"/>
    <xf numFmtId="0" fontId="9" fillId="0" borderId="0" xfId="0" applyFont="1" applyBorder="1" applyProtection="1">
      <protection locked="0"/>
    </xf>
    <xf numFmtId="165" fontId="1" fillId="0" borderId="0" xfId="10" applyNumberFormat="1"/>
    <xf numFmtId="0" fontId="1" fillId="0" borderId="0" xfId="10" applyFont="1"/>
    <xf numFmtId="0" fontId="0" fillId="0" borderId="0" xfId="0"/>
    <xf numFmtId="165" fontId="2" fillId="0" borderId="0" xfId="10" applyNumberFormat="1" applyFont="1"/>
    <xf numFmtId="165" fontId="1" fillId="0" borderId="0" xfId="10" applyNumberFormat="1"/>
    <xf numFmtId="0" fontId="1" fillId="0" borderId="0" xfId="10" applyFont="1"/>
    <xf numFmtId="165" fontId="1" fillId="0" borderId="0" xfId="10" applyNumberFormat="1"/>
    <xf numFmtId="0" fontId="1" fillId="0" borderId="0" xfId="10" applyFont="1"/>
    <xf numFmtId="43" fontId="1" fillId="0" borderId="0" xfId="1" applyFont="1" applyFill="1" applyBorder="1" applyAlignment="1" applyProtection="1">
      <alignment horizontal="right"/>
      <protection locked="0"/>
    </xf>
    <xf numFmtId="0" fontId="1" fillId="0" borderId="0" xfId="10" applyFont="1" applyFill="1" applyBorder="1" applyProtection="1">
      <protection locked="0"/>
    </xf>
    <xf numFmtId="0" fontId="1" fillId="0" borderId="0" xfId="10" applyNumberFormat="1" applyFont="1" applyFill="1" applyBorder="1" applyProtection="1">
      <protection locked="0"/>
    </xf>
    <xf numFmtId="0" fontId="1" fillId="0" borderId="0" xfId="10" applyFont="1" applyFill="1" applyBorder="1" applyAlignment="1" applyProtection="1">
      <protection locked="0"/>
    </xf>
    <xf numFmtId="43" fontId="4" fillId="0" borderId="0" xfId="1" applyFont="1" applyFill="1" applyBorder="1" applyProtection="1">
      <protection locked="0"/>
    </xf>
    <xf numFmtId="0" fontId="4" fillId="0" borderId="0" xfId="10" applyNumberFormat="1" applyFont="1" applyFill="1" applyBorder="1" applyProtection="1">
      <protection locked="0"/>
    </xf>
    <xf numFmtId="0" fontId="4" fillId="0" borderId="0" xfId="10" applyFont="1" applyFill="1" applyBorder="1" applyProtection="1">
      <protection locked="0"/>
    </xf>
    <xf numFmtId="44" fontId="1" fillId="0" borderId="0" xfId="7" applyFont="1" applyFill="1" applyBorder="1" applyProtection="1">
      <protection locked="0"/>
    </xf>
    <xf numFmtId="0" fontId="1" fillId="0" borderId="0" xfId="0" applyFont="1" applyFill="1" applyBorder="1" applyProtection="1">
      <protection locked="0"/>
    </xf>
    <xf numFmtId="1" fontId="1" fillId="0" borderId="3" xfId="10" applyNumberFormat="1" applyBorder="1" applyAlignment="1">
      <alignment horizontal="center"/>
    </xf>
    <xf numFmtId="0" fontId="1" fillId="0" borderId="4" xfId="0" applyFont="1" applyBorder="1" applyAlignment="1" applyProtection="1">
      <alignment wrapText="1"/>
      <protection locked="0"/>
    </xf>
    <xf numFmtId="0" fontId="28" fillId="0" borderId="0" xfId="0" applyFont="1" applyFill="1" applyBorder="1" applyAlignment="1">
      <alignment horizontal="left"/>
    </xf>
    <xf numFmtId="0" fontId="28" fillId="0" borderId="0" xfId="0" applyFont="1"/>
    <xf numFmtId="0" fontId="2" fillId="0" borderId="0" xfId="10" applyFont="1"/>
    <xf numFmtId="0" fontId="1" fillId="0" borderId="0" xfId="0" applyNumberFormat="1" applyFont="1" applyFill="1" applyBorder="1" applyProtection="1">
      <protection locked="0"/>
    </xf>
    <xf numFmtId="0" fontId="1" fillId="0" borderId="0" xfId="0" applyFont="1" applyBorder="1" applyProtection="1"/>
    <xf numFmtId="0" fontId="1" fillId="0" borderId="0" xfId="0" applyFont="1" applyFill="1" applyBorder="1" applyProtection="1"/>
    <xf numFmtId="0" fontId="1" fillId="0" borderId="4" xfId="0" applyFont="1" applyFill="1" applyBorder="1" applyProtection="1">
      <protection locked="0"/>
    </xf>
    <xf numFmtId="0" fontId="1" fillId="0" borderId="4" xfId="0" applyFont="1" applyFill="1" applyBorder="1" applyProtection="1"/>
    <xf numFmtId="0" fontId="1" fillId="0" borderId="0" xfId="0" applyFont="1" applyFill="1" applyBorder="1" applyAlignment="1" applyProtection="1">
      <protection locked="0"/>
    </xf>
    <xf numFmtId="0" fontId="1" fillId="0" borderId="0" xfId="10" applyFill="1"/>
    <xf numFmtId="9" fontId="1" fillId="7" borderId="3" xfId="0" quotePrefix="1" applyNumberFormat="1" applyFont="1" applyFill="1" applyBorder="1" applyAlignment="1" applyProtection="1">
      <alignment horizontal="left"/>
      <protection locked="0"/>
    </xf>
    <xf numFmtId="0" fontId="15" fillId="0" borderId="26" xfId="0" applyFont="1" applyBorder="1" applyAlignment="1">
      <alignment horizontal="center"/>
    </xf>
    <xf numFmtId="0" fontId="15" fillId="0" borderId="27" xfId="0" applyFont="1" applyBorder="1" applyAlignment="1">
      <alignment horizontal="center"/>
    </xf>
    <xf numFmtId="0" fontId="15" fillId="0" borderId="28" xfId="0" applyFont="1" applyBorder="1" applyAlignment="1">
      <alignment horizontal="center"/>
    </xf>
    <xf numFmtId="0" fontId="15" fillId="0" borderId="29" xfId="0" applyFont="1" applyBorder="1" applyAlignment="1">
      <alignment horizontal="center"/>
    </xf>
    <xf numFmtId="0" fontId="15" fillId="0" borderId="30" xfId="0" applyFont="1" applyBorder="1" applyAlignment="1">
      <alignment horizontal="center"/>
    </xf>
    <xf numFmtId="0" fontId="15" fillId="0" borderId="31" xfId="0" applyFont="1" applyBorder="1" applyAlignment="1">
      <alignment horizontal="center"/>
    </xf>
    <xf numFmtId="0" fontId="3" fillId="0" borderId="0" xfId="0" applyFont="1" applyAlignment="1">
      <alignment horizontal="left" vertical="top"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2" fillId="0" borderId="3" xfId="0" applyNumberFormat="1" applyFont="1" applyBorder="1" applyAlignment="1" applyProtection="1">
      <alignment horizontal="center"/>
    </xf>
    <xf numFmtId="0" fontId="0" fillId="0" borderId="3" xfId="0" applyNumberFormat="1" applyBorder="1" applyAlignment="1" applyProtection="1"/>
    <xf numFmtId="0" fontId="3" fillId="0" borderId="4" xfId="0" applyFont="1" applyBorder="1" applyAlignment="1" applyProtection="1">
      <alignment wrapText="1"/>
    </xf>
    <xf numFmtId="0" fontId="3" fillId="0" borderId="5" xfId="0" applyFont="1" applyBorder="1" applyAlignment="1" applyProtection="1">
      <alignment wrapText="1"/>
    </xf>
    <xf numFmtId="0" fontId="3" fillId="0" borderId="22" xfId="0" applyFont="1" applyBorder="1" applyAlignment="1" applyProtection="1">
      <alignment horizontal="left" wrapText="1"/>
    </xf>
    <xf numFmtId="0" fontId="3" fillId="0" borderId="32" xfId="0" applyFont="1" applyBorder="1" applyAlignment="1" applyProtection="1">
      <alignment horizontal="left" wrapText="1"/>
    </xf>
    <xf numFmtId="0" fontId="4" fillId="0" borderId="22" xfId="0" applyFont="1" applyBorder="1" applyAlignment="1" applyProtection="1">
      <alignment horizontal="left" wrapText="1"/>
      <protection locked="0"/>
    </xf>
    <xf numFmtId="0" fontId="4" fillId="0" borderId="3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4" xfId="0" applyFont="1" applyFill="1" applyBorder="1" applyAlignment="1" applyProtection="1">
      <alignment horizontal="left" wrapText="1"/>
      <protection locked="0"/>
    </xf>
    <xf numFmtId="0" fontId="1" fillId="0" borderId="5" xfId="0" applyFont="1" applyFill="1" applyBorder="1" applyAlignment="1" applyProtection="1">
      <alignment horizontal="left" wrapText="1"/>
      <protection locked="0"/>
    </xf>
    <xf numFmtId="0" fontId="2" fillId="0" borderId="0" xfId="0" applyFont="1" applyFill="1" applyBorder="1" applyAlignment="1" applyProtection="1">
      <alignment horizontal="center" wrapText="1"/>
      <protection locked="0"/>
    </xf>
    <xf numFmtId="49" fontId="3" fillId="0" borderId="6" xfId="0" applyNumberFormat="1" applyFont="1" applyFill="1" applyBorder="1" applyAlignment="1" applyProtection="1"/>
    <xf numFmtId="0" fontId="3" fillId="0" borderId="6" xfId="0" applyNumberFormat="1" applyFont="1" applyFill="1" applyBorder="1" applyAlignment="1" applyProtection="1"/>
    <xf numFmtId="0" fontId="3" fillId="0" borderId="22" xfId="0" applyFont="1" applyBorder="1" applyAlignment="1" applyProtection="1">
      <alignment horizontal="left" wrapText="1"/>
      <protection locked="0"/>
    </xf>
    <xf numFmtId="0" fontId="3" fillId="0" borderId="32" xfId="0" applyFont="1" applyBorder="1" applyAlignment="1" applyProtection="1">
      <alignment horizontal="left" wrapText="1"/>
      <protection locked="0"/>
    </xf>
    <xf numFmtId="0" fontId="2" fillId="0" borderId="3" xfId="0" applyNumberFormat="1" applyFont="1" applyBorder="1" applyAlignment="1" applyProtection="1">
      <alignment horizontal="center"/>
      <protection locked="0"/>
    </xf>
    <xf numFmtId="0" fontId="0" fillId="0" borderId="3" xfId="0" applyNumberFormat="1" applyBorder="1" applyAlignment="1" applyProtection="1">
      <protection locked="0"/>
    </xf>
    <xf numFmtId="0" fontId="3" fillId="0" borderId="6" xfId="0" applyNumberFormat="1" applyFont="1" applyFill="1" applyBorder="1" applyAlignment="1" applyProtection="1">
      <protection locked="0"/>
    </xf>
    <xf numFmtId="49" fontId="3" fillId="0" borderId="6" xfId="0" applyNumberFormat="1" applyFont="1" applyFill="1" applyBorder="1" applyAlignment="1" applyProtection="1">
      <protection locked="0"/>
    </xf>
    <xf numFmtId="49" fontId="1" fillId="0" borderId="6" xfId="0" applyNumberFormat="1" applyFont="1" applyFill="1" applyBorder="1" applyAlignment="1" applyProtection="1">
      <protection locked="0"/>
    </xf>
    <xf numFmtId="0" fontId="2" fillId="0" borderId="3" xfId="0" applyNumberFormat="1" applyFont="1" applyBorder="1" applyAlignment="1">
      <alignment horizontal="center"/>
    </xf>
    <xf numFmtId="0" fontId="0" fillId="0" borderId="3" xfId="0" applyNumberFormat="1" applyBorder="1" applyAlignment="1"/>
    <xf numFmtId="49" fontId="3" fillId="0" borderId="6" xfId="0" applyNumberFormat="1" applyFont="1" applyFill="1" applyBorder="1" applyAlignment="1"/>
    <xf numFmtId="0" fontId="3" fillId="0" borderId="6" xfId="0" applyNumberFormat="1" applyFont="1" applyFill="1" applyBorder="1" applyAlignment="1"/>
    <xf numFmtId="0" fontId="1" fillId="0" borderId="22" xfId="0" applyFont="1" applyBorder="1" applyAlignment="1" applyProtection="1">
      <alignment horizontal="left" wrapText="1"/>
      <protection locked="0"/>
    </xf>
    <xf numFmtId="0" fontId="2" fillId="0" borderId="0" xfId="0" applyFont="1" applyAlignment="1">
      <alignment horizontal="center"/>
    </xf>
    <xf numFmtId="0" fontId="14" fillId="22" borderId="33" xfId="0" applyFont="1" applyFill="1" applyBorder="1" applyAlignment="1">
      <alignment horizontal="left" wrapText="1"/>
    </xf>
    <xf numFmtId="0" fontId="14" fillId="22" borderId="34" xfId="0" applyFont="1" applyFill="1" applyBorder="1" applyAlignment="1">
      <alignment horizontal="left" wrapText="1"/>
    </xf>
    <xf numFmtId="0" fontId="14" fillId="22" borderId="25" xfId="0" applyFont="1" applyFill="1" applyBorder="1" applyAlignment="1">
      <alignment horizontal="left" wrapText="1"/>
    </xf>
    <xf numFmtId="0" fontId="10" fillId="22" borderId="33" xfId="0" applyFont="1" applyFill="1" applyBorder="1" applyAlignment="1">
      <alignment horizontal="left" wrapText="1"/>
    </xf>
    <xf numFmtId="0" fontId="10" fillId="22" borderId="34" xfId="0" applyFont="1" applyFill="1" applyBorder="1" applyAlignment="1">
      <alignment horizontal="left" wrapText="1"/>
    </xf>
    <xf numFmtId="0" fontId="10" fillId="22" borderId="25" xfId="0" applyFont="1" applyFill="1" applyBorder="1" applyAlignment="1">
      <alignment horizontal="left" wrapText="1"/>
    </xf>
    <xf numFmtId="0" fontId="10" fillId="23" borderId="33" xfId="0" applyFont="1" applyFill="1" applyBorder="1" applyAlignment="1">
      <alignment horizontal="left" wrapText="1"/>
    </xf>
    <xf numFmtId="0" fontId="10" fillId="23" borderId="34" xfId="0" applyFont="1" applyFill="1" applyBorder="1" applyAlignment="1">
      <alignment horizontal="left" wrapText="1"/>
    </xf>
    <xf numFmtId="0" fontId="10" fillId="23" borderId="35" xfId="0" applyFont="1" applyFill="1" applyBorder="1" applyAlignment="1">
      <alignment horizontal="left" wrapText="1"/>
    </xf>
    <xf numFmtId="0" fontId="3" fillId="0" borderId="0" xfId="0" applyFont="1" applyFill="1" applyBorder="1" applyAlignment="1">
      <alignment vertical="top" wrapText="1"/>
    </xf>
    <xf numFmtId="0" fontId="1" fillId="17" borderId="0" xfId="10" applyFill="1" applyAlignment="1">
      <alignment horizontal="left"/>
    </xf>
    <xf numFmtId="0" fontId="1" fillId="16" borderId="15" xfId="10" applyFill="1" applyBorder="1" applyAlignment="1">
      <alignment horizontal="left" vertical="center" wrapText="1"/>
    </xf>
    <xf numFmtId="0" fontId="1" fillId="16" borderId="5" xfId="10" applyFill="1" applyBorder="1" applyAlignment="1">
      <alignment horizontal="left" vertical="center" wrapText="1"/>
    </xf>
    <xf numFmtId="0" fontId="24" fillId="0" borderId="17" xfId="10" applyNumberFormat="1" applyFont="1" applyFill="1" applyBorder="1" applyAlignment="1"/>
    <xf numFmtId="0" fontId="23" fillId="17" borderId="0" xfId="10" applyNumberFormat="1" applyFont="1" applyFill="1" applyAlignment="1">
      <alignment horizontal="left" wrapText="1"/>
    </xf>
    <xf numFmtId="0" fontId="24" fillId="0" borderId="19" xfId="10" applyNumberFormat="1" applyFont="1" applyFill="1" applyBorder="1" applyAlignment="1"/>
    <xf numFmtId="0" fontId="2" fillId="0" borderId="0" xfId="10" applyFont="1"/>
    <xf numFmtId="0" fontId="1" fillId="0" borderId="0" xfId="0" applyFont="1" applyFill="1" applyBorder="1" applyAlignment="1" applyProtection="1">
      <alignment horizontal="left" wrapText="1"/>
    </xf>
    <xf numFmtId="165" fontId="2" fillId="0" borderId="0" xfId="9" applyNumberFormat="1" applyFont="1" applyAlignment="1">
      <alignment horizontal="left" wrapText="1"/>
    </xf>
    <xf numFmtId="0" fontId="1" fillId="0" borderId="0" xfId="9" applyFont="1" applyAlignment="1">
      <alignment horizontal="left" wrapText="1"/>
    </xf>
    <xf numFmtId="0" fontId="3" fillId="0" borderId="0" xfId="9" applyAlignment="1">
      <alignment horizontal="left" wrapText="1"/>
    </xf>
    <xf numFmtId="0" fontId="1" fillId="0" borderId="0" xfId="9" applyFont="1" applyFill="1" applyBorder="1" applyAlignment="1">
      <alignment horizontal="left"/>
    </xf>
    <xf numFmtId="0" fontId="17" fillId="0" borderId="0" xfId="9" applyFont="1" applyAlignment="1">
      <alignment horizontal="left"/>
    </xf>
    <xf numFmtId="0" fontId="2" fillId="0" borderId="0" xfId="9" applyFont="1" applyAlignment="1">
      <alignment horizontal="left" wrapText="1"/>
    </xf>
    <xf numFmtId="0" fontId="3" fillId="0" borderId="0" xfId="9" applyFont="1" applyAlignment="1">
      <alignment horizontal="left" wrapText="1"/>
    </xf>
    <xf numFmtId="0" fontId="3" fillId="0" borderId="0" xfId="9" applyFont="1" applyAlignment="1">
      <alignment horizontal="left" vertical="top" wrapText="1"/>
    </xf>
    <xf numFmtId="0" fontId="3" fillId="0" borderId="0" xfId="9" applyFont="1" applyAlignment="1">
      <alignment horizontal="left"/>
    </xf>
    <xf numFmtId="0" fontId="3" fillId="0" borderId="0" xfId="9" applyAlignment="1">
      <alignment horizontal="left"/>
    </xf>
    <xf numFmtId="0" fontId="2" fillId="0" borderId="0" xfId="9" applyFont="1" applyAlignment="1"/>
    <xf numFmtId="0" fontId="19" fillId="0" borderId="0" xfId="9" applyFont="1" applyAlignment="1"/>
    <xf numFmtId="165" fontId="3" fillId="0" borderId="0" xfId="9" applyNumberFormat="1" applyFont="1" applyAlignment="1">
      <alignment horizontal="left"/>
    </xf>
    <xf numFmtId="165" fontId="3" fillId="0" borderId="0" xfId="9" applyNumberFormat="1" applyFont="1" applyBorder="1" applyAlignment="1"/>
    <xf numFmtId="165" fontId="3" fillId="0" borderId="0" xfId="9" applyNumberFormat="1" applyBorder="1" applyAlignment="1"/>
    <xf numFmtId="165" fontId="1" fillId="0" borderId="0" xfId="10" applyNumberFormat="1" applyFont="1" applyAlignment="1">
      <alignment horizontal="left" wrapText="1"/>
    </xf>
    <xf numFmtId="0" fontId="9" fillId="0" borderId="0" xfId="9" applyFont="1" applyBorder="1" applyAlignment="1">
      <alignment horizontal="center"/>
    </xf>
    <xf numFmtId="0" fontId="11" fillId="0" borderId="0" xfId="9" applyNumberFormat="1" applyFont="1" applyFill="1" applyBorder="1" applyAlignment="1">
      <alignment horizontal="center"/>
    </xf>
    <xf numFmtId="0" fontId="3" fillId="0" borderId="0" xfId="9" applyFont="1" applyAlignment="1">
      <alignment wrapText="1"/>
    </xf>
  </cellXfs>
  <cellStyles count="20">
    <cellStyle name="Comma" xfId="1" builtinId="3"/>
    <cellStyle name="Comma 11" xfId="2" xr:uid="{00000000-0005-0000-0000-000001000000}"/>
    <cellStyle name="Comma 11 2" xfId="3" xr:uid="{00000000-0005-0000-0000-000002000000}"/>
    <cellStyle name="Comma 11 3" xfId="14" xr:uid="{00000000-0005-0000-0000-000003000000}"/>
    <cellStyle name="Comma 2" xfId="4" xr:uid="{00000000-0005-0000-0000-000004000000}"/>
    <cellStyle name="Comma 2 2" xfId="17" xr:uid="{00000000-0005-0000-0000-000005000000}"/>
    <cellStyle name="Currency" xfId="5" builtinId="4"/>
    <cellStyle name="Currency 2" xfId="6" xr:uid="{00000000-0005-0000-0000-000007000000}"/>
    <cellStyle name="Currency 2 2" xfId="7" xr:uid="{00000000-0005-0000-0000-000008000000}"/>
    <cellStyle name="Currency 2 3" xfId="15" xr:uid="{00000000-0005-0000-0000-000009000000}"/>
    <cellStyle name="Currency 3" xfId="8" xr:uid="{00000000-0005-0000-0000-00000A000000}"/>
    <cellStyle name="Currency 3 2" xfId="18" xr:uid="{00000000-0005-0000-0000-00000B000000}"/>
    <cellStyle name="Normal" xfId="0" builtinId="0"/>
    <cellStyle name="Normal 2" xfId="9" xr:uid="{00000000-0005-0000-0000-00000D000000}"/>
    <cellStyle name="Normal 2 2" xfId="10" xr:uid="{00000000-0005-0000-0000-00000E000000}"/>
    <cellStyle name="Normal 2 3" xfId="16" xr:uid="{00000000-0005-0000-0000-00000F000000}"/>
    <cellStyle name="Percent" xfId="11" builtinId="5"/>
    <cellStyle name="Percent 2" xfId="12" xr:uid="{00000000-0005-0000-0000-000011000000}"/>
    <cellStyle name="Percent 2 2" xfId="19" xr:uid="{00000000-0005-0000-0000-000012000000}"/>
    <cellStyle name="Percent 3" xfId="13"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14"/>
  <sheetViews>
    <sheetView workbookViewId="0">
      <selection activeCell="A14" sqref="A14"/>
    </sheetView>
  </sheetViews>
  <sheetFormatPr defaultRowHeight="12.75" x14ac:dyDescent="0.2"/>
  <cols>
    <col min="1" max="1" width="33.85546875" customWidth="1"/>
    <col min="2" max="2" width="15.140625" style="305" bestFit="1" customWidth="1"/>
    <col min="3" max="3" width="2.85546875" style="305" customWidth="1"/>
    <col min="4" max="4" width="10" style="308" bestFit="1" customWidth="1"/>
    <col min="5" max="5" width="8.7109375" style="308" bestFit="1" customWidth="1"/>
    <col min="6" max="6" width="15.7109375" customWidth="1"/>
    <col min="7" max="7" width="2.85546875" customWidth="1"/>
    <col min="8" max="8" width="10" style="308" bestFit="1" customWidth="1"/>
    <col min="9" max="9" width="8.7109375" style="308" bestFit="1" customWidth="1"/>
    <col min="10" max="10" width="15.7109375" customWidth="1"/>
    <col min="11" max="11" width="2.85546875" customWidth="1"/>
    <col min="12" max="12" width="10" style="308" bestFit="1" customWidth="1"/>
    <col min="13" max="13" width="8.7109375" style="308" bestFit="1" customWidth="1"/>
    <col min="14" max="14" width="15.7109375" customWidth="1"/>
    <col min="15" max="15" width="2.85546875" customWidth="1"/>
    <col min="16" max="16" width="10" style="308" bestFit="1" customWidth="1"/>
    <col min="17" max="17" width="8.7109375" style="308" bestFit="1" customWidth="1"/>
    <col min="18" max="18" width="15.7109375" customWidth="1"/>
    <col min="19" max="19" width="2.85546875" customWidth="1"/>
    <col min="20" max="20" width="10.42578125" style="308" customWidth="1"/>
    <col min="21" max="21" width="8.7109375" style="308" bestFit="1" customWidth="1"/>
    <col min="22" max="22" width="15.7109375" customWidth="1"/>
    <col min="23" max="23" width="10.28515625" bestFit="1" customWidth="1"/>
  </cols>
  <sheetData>
    <row r="1" spans="1:23" ht="57" customHeight="1" thickBot="1" x14ac:dyDescent="0.3">
      <c r="A1" s="447" t="s">
        <v>195</v>
      </c>
      <c r="B1" s="448"/>
      <c r="C1" s="448"/>
      <c r="D1" s="448"/>
      <c r="E1" s="448"/>
      <c r="F1" s="448"/>
      <c r="G1" s="448"/>
      <c r="H1" s="448"/>
      <c r="I1" s="448"/>
      <c r="J1" s="448"/>
      <c r="K1" s="448"/>
      <c r="L1" s="448"/>
      <c r="M1" s="448"/>
      <c r="N1" s="448"/>
      <c r="O1" s="448"/>
      <c r="P1" s="448"/>
      <c r="Q1" s="448"/>
      <c r="R1" s="448"/>
      <c r="S1" s="448"/>
      <c r="T1" s="449"/>
      <c r="U1" s="333"/>
      <c r="V1" s="323"/>
    </row>
    <row r="2" spans="1:23" s="304" customFormat="1" ht="15" thickBot="1" x14ac:dyDescent="0.25">
      <c r="A2" s="316"/>
      <c r="B2" s="316"/>
      <c r="C2" s="316"/>
      <c r="D2" s="316"/>
      <c r="E2" s="316"/>
      <c r="F2" s="316"/>
      <c r="G2" s="316"/>
      <c r="H2" s="316"/>
      <c r="I2" s="316"/>
      <c r="J2" s="316"/>
      <c r="K2" s="316"/>
      <c r="L2" s="316"/>
      <c r="M2" s="316"/>
      <c r="N2" s="316"/>
      <c r="O2" s="316"/>
      <c r="P2" s="316"/>
      <c r="Q2" s="316"/>
      <c r="R2" s="316"/>
      <c r="S2" s="316"/>
      <c r="T2" s="316"/>
      <c r="U2" s="334"/>
      <c r="V2" s="316"/>
      <c r="W2" s="316"/>
    </row>
    <row r="3" spans="1:23" s="304" customFormat="1" ht="121.5" customHeight="1" thickBot="1" x14ac:dyDescent="0.25">
      <c r="A3" s="450" t="s">
        <v>208</v>
      </c>
      <c r="B3" s="451"/>
      <c r="C3" s="451"/>
      <c r="D3" s="451"/>
      <c r="E3" s="451"/>
      <c r="F3" s="451"/>
      <c r="G3" s="451"/>
      <c r="H3" s="451"/>
      <c r="I3" s="451"/>
      <c r="J3" s="451"/>
      <c r="K3" s="451"/>
      <c r="L3" s="451"/>
      <c r="M3" s="451"/>
      <c r="N3" s="451"/>
      <c r="O3" s="451"/>
      <c r="P3" s="451"/>
      <c r="Q3" s="451"/>
      <c r="R3" s="451"/>
      <c r="S3" s="451"/>
      <c r="T3" s="452"/>
      <c r="U3" s="320"/>
      <c r="V3" s="316"/>
      <c r="W3" s="316"/>
    </row>
    <row r="4" spans="1:23" s="304" customFormat="1" ht="14.25" x14ac:dyDescent="0.2">
      <c r="A4" s="311"/>
      <c r="B4" s="311"/>
      <c r="C4" s="311"/>
      <c r="D4" s="311"/>
      <c r="E4" s="311"/>
      <c r="F4" s="311"/>
      <c r="G4" s="311"/>
      <c r="H4" s="311"/>
      <c r="I4" s="311"/>
      <c r="J4" s="311"/>
      <c r="K4" s="311"/>
      <c r="L4" s="311"/>
      <c r="M4" s="311"/>
      <c r="N4" s="311"/>
      <c r="O4" s="311"/>
      <c r="P4" s="311"/>
      <c r="Q4" s="311"/>
      <c r="R4" s="311"/>
      <c r="S4" s="311"/>
      <c r="T4" s="311"/>
      <c r="U4" s="311"/>
      <c r="V4" s="311"/>
      <c r="W4" s="311"/>
    </row>
    <row r="5" spans="1:23" s="304" customFormat="1" ht="15" thickBot="1" x14ac:dyDescent="0.25">
      <c r="A5" s="311"/>
      <c r="B5" s="311"/>
      <c r="C5" s="311"/>
      <c r="D5" s="311"/>
      <c r="E5" s="311"/>
      <c r="F5" s="311"/>
      <c r="G5" s="311"/>
      <c r="H5" s="311"/>
      <c r="I5" s="311"/>
      <c r="J5" s="311"/>
      <c r="K5" s="311"/>
      <c r="L5" s="311"/>
      <c r="M5" s="311"/>
      <c r="N5" s="311"/>
      <c r="O5" s="311"/>
      <c r="P5" s="311"/>
      <c r="Q5" s="311"/>
      <c r="R5" s="311"/>
      <c r="S5" s="311"/>
      <c r="T5" s="311"/>
      <c r="U5" s="311"/>
      <c r="V5" s="311"/>
      <c r="W5" s="311"/>
    </row>
    <row r="6" spans="1:23" s="304" customFormat="1" ht="36" customHeight="1" thickBot="1" x14ac:dyDescent="0.3">
      <c r="A6" s="453" t="s">
        <v>192</v>
      </c>
      <c r="B6" s="454"/>
      <c r="C6" s="454"/>
      <c r="D6" s="454"/>
      <c r="E6" s="454"/>
      <c r="F6" s="455"/>
      <c r="G6" s="336" t="s">
        <v>201</v>
      </c>
      <c r="H6" s="311"/>
      <c r="I6" s="311"/>
      <c r="J6" s="311"/>
      <c r="K6" s="320"/>
      <c r="L6" s="320"/>
      <c r="M6" s="320"/>
      <c r="N6" s="311"/>
      <c r="O6" s="320"/>
      <c r="P6" s="311"/>
      <c r="Q6" s="311"/>
      <c r="R6" s="311"/>
      <c r="S6" s="320"/>
      <c r="T6" s="311"/>
      <c r="U6" s="311"/>
      <c r="V6" s="311"/>
      <c r="W6" s="311"/>
    </row>
    <row r="7" spans="1:23" s="304" customFormat="1" ht="28.5" x14ac:dyDescent="0.2">
      <c r="F7" s="341" t="s">
        <v>190</v>
      </c>
      <c r="G7" s="342" t="str">
        <f>IF(G6="N","0","0.03")</f>
        <v>0.03</v>
      </c>
      <c r="H7" s="311"/>
      <c r="I7" s="311"/>
      <c r="J7" s="311"/>
      <c r="K7" s="321"/>
      <c r="L7" s="320"/>
      <c r="M7" s="320"/>
      <c r="N7" s="311"/>
      <c r="O7" s="321"/>
      <c r="P7" s="311"/>
      <c r="Q7" s="311"/>
      <c r="R7" s="311"/>
      <c r="S7" s="321"/>
      <c r="T7" s="311"/>
      <c r="U7" s="311"/>
      <c r="V7" s="311"/>
      <c r="W7" s="311"/>
    </row>
    <row r="8" spans="1:23" s="304" customFormat="1" ht="14.25" x14ac:dyDescent="0.2">
      <c r="A8" s="311"/>
      <c r="B8" s="311"/>
      <c r="C8" s="311"/>
      <c r="D8" s="311"/>
      <c r="E8" s="311"/>
      <c r="F8" s="311"/>
      <c r="G8" s="311"/>
      <c r="H8" s="311"/>
      <c r="I8" s="311"/>
      <c r="J8" s="311"/>
      <c r="K8" s="311"/>
      <c r="L8" s="311"/>
      <c r="M8" s="311"/>
      <c r="N8" s="311"/>
      <c r="O8" s="311"/>
      <c r="P8" s="311"/>
      <c r="Q8" s="311"/>
      <c r="R8" s="311"/>
      <c r="S8" s="311"/>
      <c r="T8" s="311"/>
      <c r="U8" s="311"/>
      <c r="V8" s="311"/>
      <c r="W8" s="311"/>
    </row>
    <row r="9" spans="1:23" s="304" customFormat="1" ht="15" x14ac:dyDescent="0.25">
      <c r="A9" s="322" t="s">
        <v>197</v>
      </c>
      <c r="B9" s="315"/>
      <c r="C9" s="315"/>
      <c r="D9" s="327"/>
      <c r="E9" s="327"/>
      <c r="F9" s="311"/>
      <c r="G9" s="311"/>
      <c r="H9" s="311"/>
      <c r="I9" s="311"/>
      <c r="J9" s="311"/>
      <c r="K9" s="311"/>
      <c r="L9" s="311"/>
      <c r="M9" s="311"/>
      <c r="N9" s="311"/>
      <c r="O9" s="311"/>
      <c r="P9" s="311"/>
      <c r="Q9" s="311"/>
      <c r="R9" s="311"/>
      <c r="S9" s="311"/>
      <c r="T9" s="311"/>
      <c r="U9" s="311"/>
      <c r="V9" s="311"/>
      <c r="W9" s="311"/>
    </row>
    <row r="10" spans="1:23" s="304" customFormat="1" ht="14.25" x14ac:dyDescent="0.2">
      <c r="B10" s="306"/>
      <c r="C10" s="306"/>
      <c r="D10" s="309"/>
      <c r="E10" s="309"/>
      <c r="H10" s="309"/>
      <c r="I10" s="309"/>
      <c r="L10" s="309"/>
      <c r="M10" s="309"/>
      <c r="P10" s="309"/>
      <c r="Q10" s="309"/>
      <c r="T10" s="309"/>
      <c r="U10" s="309"/>
    </row>
    <row r="11" spans="1:23" s="303" customFormat="1" x14ac:dyDescent="0.2">
      <c r="B11" s="307"/>
      <c r="C11" s="317"/>
      <c r="D11" s="446" t="s">
        <v>68</v>
      </c>
      <c r="E11" s="446"/>
      <c r="F11" s="446"/>
      <c r="G11" s="317"/>
      <c r="H11" s="446" t="s">
        <v>75</v>
      </c>
      <c r="I11" s="446"/>
      <c r="J11" s="446"/>
      <c r="K11" s="317"/>
      <c r="L11" s="446" t="s">
        <v>76</v>
      </c>
      <c r="M11" s="446"/>
      <c r="N11" s="446"/>
      <c r="O11" s="317"/>
      <c r="P11" s="446" t="s">
        <v>102</v>
      </c>
      <c r="Q11" s="446"/>
      <c r="R11" s="446"/>
      <c r="S11" s="317"/>
      <c r="T11" s="446" t="s">
        <v>103</v>
      </c>
      <c r="U11" s="446"/>
      <c r="V11" s="446"/>
    </row>
    <row r="12" spans="1:23" s="303" customFormat="1" ht="38.25" x14ac:dyDescent="0.2">
      <c r="A12" s="303" t="s">
        <v>187</v>
      </c>
      <c r="B12" s="307" t="s">
        <v>83</v>
      </c>
      <c r="C12" s="317"/>
      <c r="D12" s="331" t="s">
        <v>199</v>
      </c>
      <c r="E12" s="331" t="s">
        <v>200</v>
      </c>
      <c r="F12" s="303" t="s">
        <v>2</v>
      </c>
      <c r="G12" s="317"/>
      <c r="H12" s="331" t="s">
        <v>199</v>
      </c>
      <c r="I12" s="331" t="s">
        <v>200</v>
      </c>
      <c r="J12" s="303" t="s">
        <v>2</v>
      </c>
      <c r="K12" s="317"/>
      <c r="L12" s="331" t="s">
        <v>199</v>
      </c>
      <c r="M12" s="331" t="s">
        <v>200</v>
      </c>
      <c r="N12" s="303" t="s">
        <v>2</v>
      </c>
      <c r="O12" s="317"/>
      <c r="P12" s="331" t="s">
        <v>199</v>
      </c>
      <c r="Q12" s="331" t="s">
        <v>200</v>
      </c>
      <c r="R12" s="303" t="s">
        <v>2</v>
      </c>
      <c r="S12" s="317"/>
      <c r="T12" s="331" t="s">
        <v>199</v>
      </c>
      <c r="U12" s="331" t="s">
        <v>200</v>
      </c>
      <c r="V12" s="303" t="s">
        <v>2</v>
      </c>
    </row>
    <row r="13" spans="1:23" x14ac:dyDescent="0.2">
      <c r="A13" s="312" t="s">
        <v>189</v>
      </c>
      <c r="B13" s="313">
        <v>40000</v>
      </c>
      <c r="C13" s="318"/>
      <c r="D13" s="313">
        <v>2.25</v>
      </c>
      <c r="E13" s="313">
        <v>1.5</v>
      </c>
      <c r="F13" s="313">
        <f>ROUND((($B13/9)*(D13+E13)),0)</f>
        <v>16667</v>
      </c>
      <c r="G13" s="318"/>
      <c r="H13" s="313">
        <v>2.25</v>
      </c>
      <c r="I13" s="313">
        <v>1.5</v>
      </c>
      <c r="J13" s="313">
        <f>ROUND(((($B13/9)*(1+$G$7))*(H13+I13)),0)</f>
        <v>17167</v>
      </c>
      <c r="K13" s="318"/>
      <c r="L13" s="313">
        <v>2.25</v>
      </c>
      <c r="M13" s="313">
        <v>1.5</v>
      </c>
      <c r="N13" s="313">
        <f>ROUND((((($B13/9)*(1+$G$7))*(1+$G$7))*(L13+M13)),0)</f>
        <v>17682</v>
      </c>
      <c r="O13" s="318"/>
      <c r="P13" s="313">
        <v>2.25</v>
      </c>
      <c r="Q13" s="313">
        <v>1.5</v>
      </c>
      <c r="R13" s="313">
        <f>ROUND(((((($B13/9)*(1+$G$7))*(1+$G$7))*(1+$G$7))*(P13+Q13)),0)</f>
        <v>18212</v>
      </c>
      <c r="S13" s="318"/>
      <c r="T13" s="313">
        <v>2.25</v>
      </c>
      <c r="U13" s="313">
        <v>1.5</v>
      </c>
      <c r="V13" s="313">
        <f>ROUND((((((($B13/9)*(1+$G$7))*(1+$G$7))*(1+$G$7))*(1+$G$7))*(T13+U13)),0)</f>
        <v>18758</v>
      </c>
    </row>
    <row r="14" spans="1:23" x14ac:dyDescent="0.2">
      <c r="A14" s="255"/>
      <c r="B14" s="335"/>
      <c r="C14" s="319"/>
      <c r="D14" s="335"/>
      <c r="E14" s="335"/>
      <c r="F14" s="325">
        <f>ROUND((($B14/9)*(D14+E14)),0)</f>
        <v>0</v>
      </c>
      <c r="G14" s="319"/>
      <c r="H14" s="335"/>
      <c r="I14" s="335"/>
      <c r="J14" s="325">
        <f>ROUND(((($B14/9)*(1+$G$7))*(H14+I14)),0)</f>
        <v>0</v>
      </c>
      <c r="K14" s="319"/>
      <c r="L14" s="335"/>
      <c r="M14" s="335"/>
      <c r="N14" s="325">
        <f>ROUND((((($B14/9)*(1+$G$7))*(1+$G$7))*(L14+M14)),0)</f>
        <v>0</v>
      </c>
      <c r="O14" s="319"/>
      <c r="P14" s="335"/>
      <c r="Q14" s="335"/>
      <c r="R14" s="325">
        <f>ROUND(((((($B14/9)*(1+$G$7))*(1+$G$7))*(1+$G$7))*(P14+Q14)),0)</f>
        <v>0</v>
      </c>
      <c r="S14" s="319"/>
      <c r="T14" s="335"/>
      <c r="U14" s="335"/>
      <c r="V14" s="325">
        <f>ROUND((((((($B14/9)*(1+$G$7))*(1+$G$7))*(1+$G$7))*(1+$G$7))*(T14+U14)),0)</f>
        <v>0</v>
      </c>
    </row>
    <row r="15" spans="1:23" x14ac:dyDescent="0.2">
      <c r="A15" s="255"/>
      <c r="B15" s="335"/>
      <c r="C15" s="319"/>
      <c r="D15" s="335"/>
      <c r="E15" s="335"/>
      <c r="F15" s="325">
        <f t="shared" ref="F15:F38" si="0">ROUND((($B15/9)*(D15+E15)),0)</f>
        <v>0</v>
      </c>
      <c r="G15" s="319"/>
      <c r="H15" s="335"/>
      <c r="I15" s="335"/>
      <c r="J15" s="325">
        <f t="shared" ref="J15:J38" si="1">ROUND(((($B15/9)*(1+$G$7))*(H15+I15)),0)</f>
        <v>0</v>
      </c>
      <c r="K15" s="319"/>
      <c r="L15" s="335"/>
      <c r="M15" s="335"/>
      <c r="N15" s="325">
        <f t="shared" ref="N15:N38" si="2">ROUND((((($B15/9)*(1+$G$7))*(1+$G$7))*(L15+M15)),0)</f>
        <v>0</v>
      </c>
      <c r="O15" s="319"/>
      <c r="P15" s="335"/>
      <c r="Q15" s="335"/>
      <c r="R15" s="325">
        <f t="shared" ref="R15:R38" si="3">ROUND(((((($B15/9)*(1+$G$7))*(1+$G$7))*(1+$G$7))*(P15+Q15)),0)</f>
        <v>0</v>
      </c>
      <c r="S15" s="319"/>
      <c r="T15" s="335"/>
      <c r="U15" s="335"/>
      <c r="V15" s="325">
        <f t="shared" ref="V15:V38" si="4">ROUND((((((($B15/9)*(1+$G$7))*(1+$G$7))*(1+$G$7))*(1+$G$7))*(T15+U15)),0)</f>
        <v>0</v>
      </c>
    </row>
    <row r="16" spans="1:23" x14ac:dyDescent="0.2">
      <c r="A16" s="255"/>
      <c r="B16" s="335"/>
      <c r="C16" s="319"/>
      <c r="D16" s="335"/>
      <c r="E16" s="335"/>
      <c r="F16" s="325">
        <f t="shared" si="0"/>
        <v>0</v>
      </c>
      <c r="G16" s="319"/>
      <c r="H16" s="335"/>
      <c r="I16" s="335"/>
      <c r="J16" s="325">
        <f t="shared" si="1"/>
        <v>0</v>
      </c>
      <c r="K16" s="319"/>
      <c r="L16" s="335"/>
      <c r="M16" s="335"/>
      <c r="N16" s="325">
        <f t="shared" si="2"/>
        <v>0</v>
      </c>
      <c r="O16" s="319"/>
      <c r="P16" s="335"/>
      <c r="Q16" s="335"/>
      <c r="R16" s="325">
        <f t="shared" si="3"/>
        <v>0</v>
      </c>
      <c r="S16" s="319"/>
      <c r="T16" s="335"/>
      <c r="U16" s="335"/>
      <c r="V16" s="325">
        <f t="shared" si="4"/>
        <v>0</v>
      </c>
    </row>
    <row r="17" spans="1:22" x14ac:dyDescent="0.2">
      <c r="A17" s="133"/>
      <c r="B17" s="335"/>
      <c r="C17" s="319"/>
      <c r="D17" s="335"/>
      <c r="E17" s="335"/>
      <c r="F17" s="325">
        <f t="shared" si="0"/>
        <v>0</v>
      </c>
      <c r="G17" s="319"/>
      <c r="H17" s="335"/>
      <c r="I17" s="335"/>
      <c r="J17" s="325">
        <f t="shared" si="1"/>
        <v>0</v>
      </c>
      <c r="K17" s="319"/>
      <c r="L17" s="335"/>
      <c r="M17" s="335"/>
      <c r="N17" s="325">
        <f t="shared" si="2"/>
        <v>0</v>
      </c>
      <c r="O17" s="319"/>
      <c r="P17" s="335"/>
      <c r="Q17" s="335"/>
      <c r="R17" s="325">
        <f t="shared" si="3"/>
        <v>0</v>
      </c>
      <c r="S17" s="319"/>
      <c r="T17" s="335"/>
      <c r="U17" s="335"/>
      <c r="V17" s="325">
        <f t="shared" si="4"/>
        <v>0</v>
      </c>
    </row>
    <row r="18" spans="1:22" x14ac:dyDescent="0.2">
      <c r="A18" s="255"/>
      <c r="B18" s="335"/>
      <c r="C18" s="319"/>
      <c r="D18" s="335"/>
      <c r="E18" s="335"/>
      <c r="F18" s="325">
        <f t="shared" si="0"/>
        <v>0</v>
      </c>
      <c r="G18" s="319"/>
      <c r="H18" s="335"/>
      <c r="I18" s="335"/>
      <c r="J18" s="325">
        <f t="shared" si="1"/>
        <v>0</v>
      </c>
      <c r="K18" s="319"/>
      <c r="L18" s="335"/>
      <c r="M18" s="335"/>
      <c r="N18" s="325">
        <f t="shared" si="2"/>
        <v>0</v>
      </c>
      <c r="O18" s="319"/>
      <c r="P18" s="335"/>
      <c r="Q18" s="335"/>
      <c r="R18" s="325">
        <f t="shared" si="3"/>
        <v>0</v>
      </c>
      <c r="S18" s="319"/>
      <c r="T18" s="335"/>
      <c r="U18" s="335"/>
      <c r="V18" s="325">
        <f t="shared" si="4"/>
        <v>0</v>
      </c>
    </row>
    <row r="19" spans="1:22" x14ac:dyDescent="0.2">
      <c r="A19" s="255"/>
      <c r="B19" s="335"/>
      <c r="C19" s="319"/>
      <c r="D19" s="335"/>
      <c r="E19" s="335"/>
      <c r="F19" s="325">
        <f t="shared" si="0"/>
        <v>0</v>
      </c>
      <c r="G19" s="319"/>
      <c r="H19" s="335"/>
      <c r="I19" s="335"/>
      <c r="J19" s="325">
        <f t="shared" si="1"/>
        <v>0</v>
      </c>
      <c r="K19" s="319"/>
      <c r="L19" s="335"/>
      <c r="M19" s="335"/>
      <c r="N19" s="325">
        <f t="shared" si="2"/>
        <v>0</v>
      </c>
      <c r="O19" s="319"/>
      <c r="P19" s="335"/>
      <c r="Q19" s="335"/>
      <c r="R19" s="325">
        <f t="shared" si="3"/>
        <v>0</v>
      </c>
      <c r="S19" s="319"/>
      <c r="T19" s="335"/>
      <c r="U19" s="335"/>
      <c r="V19" s="325">
        <f t="shared" si="4"/>
        <v>0</v>
      </c>
    </row>
    <row r="20" spans="1:22" x14ac:dyDescent="0.2">
      <c r="A20" s="255"/>
      <c r="B20" s="335"/>
      <c r="C20" s="319"/>
      <c r="D20" s="335"/>
      <c r="E20" s="335"/>
      <c r="F20" s="325">
        <f t="shared" si="0"/>
        <v>0</v>
      </c>
      <c r="G20" s="319"/>
      <c r="H20" s="335"/>
      <c r="I20" s="335"/>
      <c r="J20" s="325">
        <f t="shared" si="1"/>
        <v>0</v>
      </c>
      <c r="K20" s="319"/>
      <c r="L20" s="335"/>
      <c r="M20" s="335"/>
      <c r="N20" s="325">
        <f t="shared" si="2"/>
        <v>0</v>
      </c>
      <c r="O20" s="319"/>
      <c r="P20" s="335"/>
      <c r="Q20" s="335"/>
      <c r="R20" s="325">
        <f t="shared" si="3"/>
        <v>0</v>
      </c>
      <c r="S20" s="319"/>
      <c r="T20" s="335"/>
      <c r="U20" s="335"/>
      <c r="V20" s="325">
        <f t="shared" si="4"/>
        <v>0</v>
      </c>
    </row>
    <row r="21" spans="1:22" x14ac:dyDescent="0.2">
      <c r="A21" s="255"/>
      <c r="B21" s="335"/>
      <c r="C21" s="319"/>
      <c r="D21" s="335"/>
      <c r="E21" s="335"/>
      <c r="F21" s="325">
        <f t="shared" si="0"/>
        <v>0</v>
      </c>
      <c r="G21" s="319"/>
      <c r="H21" s="335"/>
      <c r="I21" s="335"/>
      <c r="J21" s="325">
        <f t="shared" si="1"/>
        <v>0</v>
      </c>
      <c r="K21" s="319"/>
      <c r="L21" s="335"/>
      <c r="M21" s="335"/>
      <c r="N21" s="325">
        <f t="shared" si="2"/>
        <v>0</v>
      </c>
      <c r="O21" s="319"/>
      <c r="P21" s="335"/>
      <c r="Q21" s="335"/>
      <c r="R21" s="325">
        <f t="shared" si="3"/>
        <v>0</v>
      </c>
      <c r="S21" s="319"/>
      <c r="T21" s="335"/>
      <c r="U21" s="335"/>
      <c r="V21" s="325">
        <f t="shared" si="4"/>
        <v>0</v>
      </c>
    </row>
    <row r="22" spans="1:22" x14ac:dyDescent="0.2">
      <c r="A22" s="255"/>
      <c r="B22" s="335"/>
      <c r="C22" s="319"/>
      <c r="D22" s="335"/>
      <c r="E22" s="335"/>
      <c r="F22" s="325">
        <f t="shared" si="0"/>
        <v>0</v>
      </c>
      <c r="G22" s="319"/>
      <c r="H22" s="335"/>
      <c r="I22" s="335"/>
      <c r="J22" s="325">
        <f t="shared" si="1"/>
        <v>0</v>
      </c>
      <c r="K22" s="319"/>
      <c r="L22" s="335"/>
      <c r="M22" s="335"/>
      <c r="N22" s="325">
        <f t="shared" si="2"/>
        <v>0</v>
      </c>
      <c r="O22" s="319"/>
      <c r="P22" s="335"/>
      <c r="Q22" s="335"/>
      <c r="R22" s="325">
        <f t="shared" si="3"/>
        <v>0</v>
      </c>
      <c r="S22" s="319"/>
      <c r="T22" s="335"/>
      <c r="U22" s="335"/>
      <c r="V22" s="325">
        <f t="shared" si="4"/>
        <v>0</v>
      </c>
    </row>
    <row r="23" spans="1:22" x14ac:dyDescent="0.2">
      <c r="A23" s="255"/>
      <c r="B23" s="335"/>
      <c r="C23" s="319"/>
      <c r="D23" s="335"/>
      <c r="E23" s="335"/>
      <c r="F23" s="325">
        <f t="shared" si="0"/>
        <v>0</v>
      </c>
      <c r="G23" s="319"/>
      <c r="H23" s="335"/>
      <c r="I23" s="335"/>
      <c r="J23" s="325">
        <f t="shared" si="1"/>
        <v>0</v>
      </c>
      <c r="K23" s="319"/>
      <c r="L23" s="335"/>
      <c r="M23" s="335"/>
      <c r="N23" s="325">
        <f t="shared" si="2"/>
        <v>0</v>
      </c>
      <c r="O23" s="319"/>
      <c r="P23" s="335"/>
      <c r="Q23" s="335"/>
      <c r="R23" s="325">
        <f t="shared" si="3"/>
        <v>0</v>
      </c>
      <c r="S23" s="319"/>
      <c r="T23" s="335"/>
      <c r="U23" s="335"/>
      <c r="V23" s="325">
        <f t="shared" si="4"/>
        <v>0</v>
      </c>
    </row>
    <row r="24" spans="1:22" x14ac:dyDescent="0.2">
      <c r="A24" s="255"/>
      <c r="B24" s="335"/>
      <c r="C24" s="319"/>
      <c r="D24" s="335"/>
      <c r="E24" s="335"/>
      <c r="F24" s="325">
        <f t="shared" si="0"/>
        <v>0</v>
      </c>
      <c r="G24" s="319"/>
      <c r="H24" s="335"/>
      <c r="I24" s="335"/>
      <c r="J24" s="325">
        <f t="shared" si="1"/>
        <v>0</v>
      </c>
      <c r="K24" s="319"/>
      <c r="L24" s="335"/>
      <c r="M24" s="335"/>
      <c r="N24" s="325">
        <f t="shared" si="2"/>
        <v>0</v>
      </c>
      <c r="O24" s="319"/>
      <c r="P24" s="335"/>
      <c r="Q24" s="335"/>
      <c r="R24" s="325">
        <f t="shared" si="3"/>
        <v>0</v>
      </c>
      <c r="S24" s="319"/>
      <c r="T24" s="335"/>
      <c r="U24" s="335"/>
      <c r="V24" s="325">
        <f t="shared" si="4"/>
        <v>0</v>
      </c>
    </row>
    <row r="25" spans="1:22" x14ac:dyDescent="0.2">
      <c r="A25" s="255"/>
      <c r="B25" s="335"/>
      <c r="C25" s="319"/>
      <c r="D25" s="335"/>
      <c r="E25" s="335"/>
      <c r="F25" s="325">
        <f t="shared" si="0"/>
        <v>0</v>
      </c>
      <c r="G25" s="319"/>
      <c r="H25" s="335"/>
      <c r="I25" s="335"/>
      <c r="J25" s="325">
        <f t="shared" si="1"/>
        <v>0</v>
      </c>
      <c r="K25" s="319"/>
      <c r="L25" s="335"/>
      <c r="M25" s="335"/>
      <c r="N25" s="325">
        <f t="shared" si="2"/>
        <v>0</v>
      </c>
      <c r="O25" s="319"/>
      <c r="P25" s="335"/>
      <c r="Q25" s="335"/>
      <c r="R25" s="325">
        <f t="shared" si="3"/>
        <v>0</v>
      </c>
      <c r="S25" s="319"/>
      <c r="T25" s="335"/>
      <c r="U25" s="335"/>
      <c r="V25" s="325">
        <f t="shared" si="4"/>
        <v>0</v>
      </c>
    </row>
    <row r="26" spans="1:22" x14ac:dyDescent="0.2">
      <c r="A26" s="255"/>
      <c r="B26" s="335"/>
      <c r="C26" s="319"/>
      <c r="D26" s="335"/>
      <c r="E26" s="335"/>
      <c r="F26" s="325">
        <f t="shared" si="0"/>
        <v>0</v>
      </c>
      <c r="G26" s="319"/>
      <c r="H26" s="335"/>
      <c r="I26" s="335"/>
      <c r="J26" s="325">
        <f t="shared" si="1"/>
        <v>0</v>
      </c>
      <c r="K26" s="319"/>
      <c r="L26" s="335"/>
      <c r="M26" s="335"/>
      <c r="N26" s="325">
        <f t="shared" si="2"/>
        <v>0</v>
      </c>
      <c r="O26" s="319"/>
      <c r="P26" s="335"/>
      <c r="Q26" s="335"/>
      <c r="R26" s="325">
        <f t="shared" si="3"/>
        <v>0</v>
      </c>
      <c r="S26" s="319"/>
      <c r="T26" s="335"/>
      <c r="U26" s="335"/>
      <c r="V26" s="325">
        <f t="shared" si="4"/>
        <v>0</v>
      </c>
    </row>
    <row r="27" spans="1:22" x14ac:dyDescent="0.2">
      <c r="A27" s="255"/>
      <c r="B27" s="335"/>
      <c r="C27" s="319"/>
      <c r="D27" s="335"/>
      <c r="E27" s="335"/>
      <c r="F27" s="325">
        <f t="shared" si="0"/>
        <v>0</v>
      </c>
      <c r="G27" s="319"/>
      <c r="H27" s="335"/>
      <c r="I27" s="335"/>
      <c r="J27" s="325">
        <f t="shared" si="1"/>
        <v>0</v>
      </c>
      <c r="K27" s="319"/>
      <c r="L27" s="335"/>
      <c r="M27" s="335"/>
      <c r="N27" s="325">
        <f t="shared" si="2"/>
        <v>0</v>
      </c>
      <c r="O27" s="319"/>
      <c r="P27" s="335"/>
      <c r="Q27" s="335"/>
      <c r="R27" s="325">
        <f t="shared" si="3"/>
        <v>0</v>
      </c>
      <c r="S27" s="319"/>
      <c r="T27" s="335"/>
      <c r="U27" s="335"/>
      <c r="V27" s="325">
        <f t="shared" si="4"/>
        <v>0</v>
      </c>
    </row>
    <row r="28" spans="1:22" x14ac:dyDescent="0.2">
      <c r="A28" s="255"/>
      <c r="B28" s="335"/>
      <c r="C28" s="319"/>
      <c r="D28" s="335"/>
      <c r="E28" s="335"/>
      <c r="F28" s="325">
        <f t="shared" si="0"/>
        <v>0</v>
      </c>
      <c r="G28" s="319"/>
      <c r="H28" s="335"/>
      <c r="I28" s="335"/>
      <c r="J28" s="325">
        <f t="shared" si="1"/>
        <v>0</v>
      </c>
      <c r="K28" s="319"/>
      <c r="L28" s="335"/>
      <c r="M28" s="335"/>
      <c r="N28" s="325">
        <f t="shared" si="2"/>
        <v>0</v>
      </c>
      <c r="O28" s="319"/>
      <c r="P28" s="335"/>
      <c r="Q28" s="335"/>
      <c r="R28" s="325">
        <f t="shared" si="3"/>
        <v>0</v>
      </c>
      <c r="S28" s="319"/>
      <c r="T28" s="335"/>
      <c r="U28" s="335"/>
      <c r="V28" s="325">
        <f t="shared" si="4"/>
        <v>0</v>
      </c>
    </row>
    <row r="29" spans="1:22" x14ac:dyDescent="0.2">
      <c r="A29" s="255"/>
      <c r="B29" s="335"/>
      <c r="C29" s="319"/>
      <c r="D29" s="335"/>
      <c r="E29" s="335"/>
      <c r="F29" s="325">
        <f t="shared" si="0"/>
        <v>0</v>
      </c>
      <c r="G29" s="319"/>
      <c r="H29" s="335"/>
      <c r="I29" s="335"/>
      <c r="J29" s="325">
        <f t="shared" si="1"/>
        <v>0</v>
      </c>
      <c r="K29" s="319"/>
      <c r="L29" s="335"/>
      <c r="M29" s="335"/>
      <c r="N29" s="325">
        <f t="shared" si="2"/>
        <v>0</v>
      </c>
      <c r="O29" s="319"/>
      <c r="P29" s="335"/>
      <c r="Q29" s="335"/>
      <c r="R29" s="325">
        <f t="shared" si="3"/>
        <v>0</v>
      </c>
      <c r="S29" s="319"/>
      <c r="T29" s="335"/>
      <c r="U29" s="335"/>
      <c r="V29" s="325">
        <f t="shared" si="4"/>
        <v>0</v>
      </c>
    </row>
    <row r="30" spans="1:22" x14ac:dyDescent="0.2">
      <c r="A30" s="255"/>
      <c r="B30" s="335"/>
      <c r="C30" s="319"/>
      <c r="D30" s="335"/>
      <c r="E30" s="335"/>
      <c r="F30" s="325">
        <f t="shared" si="0"/>
        <v>0</v>
      </c>
      <c r="G30" s="319"/>
      <c r="H30" s="335"/>
      <c r="I30" s="335"/>
      <c r="J30" s="325">
        <f t="shared" si="1"/>
        <v>0</v>
      </c>
      <c r="K30" s="319"/>
      <c r="L30" s="335"/>
      <c r="M30" s="335"/>
      <c r="N30" s="325">
        <f t="shared" si="2"/>
        <v>0</v>
      </c>
      <c r="O30" s="319"/>
      <c r="P30" s="335"/>
      <c r="Q30" s="335"/>
      <c r="R30" s="325">
        <f t="shared" si="3"/>
        <v>0</v>
      </c>
      <c r="S30" s="319"/>
      <c r="T30" s="335"/>
      <c r="U30" s="335"/>
      <c r="V30" s="325">
        <f t="shared" si="4"/>
        <v>0</v>
      </c>
    </row>
    <row r="31" spans="1:22" x14ac:dyDescent="0.2">
      <c r="A31" s="255"/>
      <c r="B31" s="335"/>
      <c r="C31" s="319"/>
      <c r="D31" s="335"/>
      <c r="E31" s="335"/>
      <c r="F31" s="325">
        <f t="shared" si="0"/>
        <v>0</v>
      </c>
      <c r="G31" s="319"/>
      <c r="H31" s="335"/>
      <c r="I31" s="335"/>
      <c r="J31" s="325">
        <f t="shared" si="1"/>
        <v>0</v>
      </c>
      <c r="K31" s="319"/>
      <c r="L31" s="335"/>
      <c r="M31" s="335"/>
      <c r="N31" s="325">
        <f t="shared" si="2"/>
        <v>0</v>
      </c>
      <c r="O31" s="319"/>
      <c r="P31" s="335"/>
      <c r="Q31" s="335"/>
      <c r="R31" s="325">
        <f t="shared" si="3"/>
        <v>0</v>
      </c>
      <c r="S31" s="319"/>
      <c r="T31" s="335"/>
      <c r="U31" s="335"/>
      <c r="V31" s="325">
        <f t="shared" si="4"/>
        <v>0</v>
      </c>
    </row>
    <row r="32" spans="1:22" x14ac:dyDescent="0.2">
      <c r="A32" s="255"/>
      <c r="B32" s="335"/>
      <c r="C32" s="319"/>
      <c r="D32" s="335"/>
      <c r="E32" s="335"/>
      <c r="F32" s="325">
        <f t="shared" si="0"/>
        <v>0</v>
      </c>
      <c r="G32" s="319"/>
      <c r="H32" s="335"/>
      <c r="I32" s="335"/>
      <c r="J32" s="325">
        <f t="shared" si="1"/>
        <v>0</v>
      </c>
      <c r="K32" s="319"/>
      <c r="L32" s="335"/>
      <c r="M32" s="335"/>
      <c r="N32" s="325">
        <f t="shared" si="2"/>
        <v>0</v>
      </c>
      <c r="O32" s="319"/>
      <c r="P32" s="335"/>
      <c r="Q32" s="335"/>
      <c r="R32" s="325">
        <f t="shared" si="3"/>
        <v>0</v>
      </c>
      <c r="S32" s="319"/>
      <c r="T32" s="335"/>
      <c r="U32" s="335"/>
      <c r="V32" s="325">
        <f t="shared" si="4"/>
        <v>0</v>
      </c>
    </row>
    <row r="33" spans="1:23" x14ac:dyDescent="0.2">
      <c r="A33" s="255"/>
      <c r="B33" s="335"/>
      <c r="C33" s="319"/>
      <c r="D33" s="335"/>
      <c r="E33" s="335"/>
      <c r="F33" s="325">
        <f t="shared" si="0"/>
        <v>0</v>
      </c>
      <c r="G33" s="319"/>
      <c r="H33" s="335"/>
      <c r="I33" s="335"/>
      <c r="J33" s="325">
        <f t="shared" si="1"/>
        <v>0</v>
      </c>
      <c r="K33" s="319"/>
      <c r="L33" s="335"/>
      <c r="M33" s="335"/>
      <c r="N33" s="325">
        <f t="shared" si="2"/>
        <v>0</v>
      </c>
      <c r="O33" s="319"/>
      <c r="P33" s="335"/>
      <c r="Q33" s="335"/>
      <c r="R33" s="325">
        <f t="shared" si="3"/>
        <v>0</v>
      </c>
      <c r="S33" s="319"/>
      <c r="T33" s="335"/>
      <c r="U33" s="335"/>
      <c r="V33" s="325">
        <f t="shared" si="4"/>
        <v>0</v>
      </c>
    </row>
    <row r="34" spans="1:23" x14ac:dyDescent="0.2">
      <c r="A34" s="255"/>
      <c r="B34" s="335"/>
      <c r="C34" s="319"/>
      <c r="D34" s="335"/>
      <c r="E34" s="335"/>
      <c r="F34" s="325">
        <f t="shared" si="0"/>
        <v>0</v>
      </c>
      <c r="G34" s="319"/>
      <c r="H34" s="335"/>
      <c r="I34" s="335"/>
      <c r="J34" s="325">
        <f t="shared" si="1"/>
        <v>0</v>
      </c>
      <c r="K34" s="319"/>
      <c r="L34" s="335"/>
      <c r="M34" s="335"/>
      <c r="N34" s="325">
        <f t="shared" si="2"/>
        <v>0</v>
      </c>
      <c r="O34" s="319"/>
      <c r="P34" s="335"/>
      <c r="Q34" s="335"/>
      <c r="R34" s="325">
        <f t="shared" si="3"/>
        <v>0</v>
      </c>
      <c r="S34" s="319"/>
      <c r="T34" s="335"/>
      <c r="U34" s="335"/>
      <c r="V34" s="325">
        <f t="shared" si="4"/>
        <v>0</v>
      </c>
    </row>
    <row r="35" spans="1:23" x14ac:dyDescent="0.2">
      <c r="A35" s="255"/>
      <c r="B35" s="335"/>
      <c r="C35" s="319"/>
      <c r="D35" s="335"/>
      <c r="E35" s="335"/>
      <c r="F35" s="325">
        <f t="shared" si="0"/>
        <v>0</v>
      </c>
      <c r="G35" s="319"/>
      <c r="H35" s="335"/>
      <c r="I35" s="335"/>
      <c r="J35" s="325">
        <f t="shared" si="1"/>
        <v>0</v>
      </c>
      <c r="K35" s="319"/>
      <c r="L35" s="335"/>
      <c r="M35" s="335"/>
      <c r="N35" s="325">
        <f t="shared" si="2"/>
        <v>0</v>
      </c>
      <c r="O35" s="319"/>
      <c r="P35" s="335"/>
      <c r="Q35" s="335"/>
      <c r="R35" s="325">
        <f t="shared" si="3"/>
        <v>0</v>
      </c>
      <c r="S35" s="319"/>
      <c r="T35" s="335"/>
      <c r="U35" s="335"/>
      <c r="V35" s="325">
        <f t="shared" si="4"/>
        <v>0</v>
      </c>
    </row>
    <row r="36" spans="1:23" x14ac:dyDescent="0.2">
      <c r="A36" s="255"/>
      <c r="B36" s="335"/>
      <c r="C36" s="319"/>
      <c r="D36" s="335"/>
      <c r="E36" s="335"/>
      <c r="F36" s="325">
        <f t="shared" si="0"/>
        <v>0</v>
      </c>
      <c r="G36" s="319"/>
      <c r="H36" s="335"/>
      <c r="I36" s="335"/>
      <c r="J36" s="325">
        <f t="shared" si="1"/>
        <v>0</v>
      </c>
      <c r="K36" s="319"/>
      <c r="L36" s="335"/>
      <c r="M36" s="335"/>
      <c r="N36" s="325">
        <f t="shared" si="2"/>
        <v>0</v>
      </c>
      <c r="O36" s="319"/>
      <c r="P36" s="335"/>
      <c r="Q36" s="335"/>
      <c r="R36" s="325">
        <f t="shared" si="3"/>
        <v>0</v>
      </c>
      <c r="S36" s="319"/>
      <c r="T36" s="335"/>
      <c r="U36" s="335"/>
      <c r="V36" s="325">
        <f t="shared" si="4"/>
        <v>0</v>
      </c>
    </row>
    <row r="37" spans="1:23" x14ac:dyDescent="0.2">
      <c r="A37" s="255"/>
      <c r="B37" s="335"/>
      <c r="C37" s="319"/>
      <c r="D37" s="335"/>
      <c r="E37" s="335"/>
      <c r="F37" s="325">
        <f t="shared" si="0"/>
        <v>0</v>
      </c>
      <c r="G37" s="319"/>
      <c r="H37" s="335"/>
      <c r="I37" s="335"/>
      <c r="J37" s="325">
        <f t="shared" si="1"/>
        <v>0</v>
      </c>
      <c r="K37" s="319"/>
      <c r="L37" s="335"/>
      <c r="M37" s="335"/>
      <c r="N37" s="325">
        <f t="shared" si="2"/>
        <v>0</v>
      </c>
      <c r="O37" s="319"/>
      <c r="P37" s="335"/>
      <c r="Q37" s="335"/>
      <c r="R37" s="325">
        <f t="shared" si="3"/>
        <v>0</v>
      </c>
      <c r="S37" s="319"/>
      <c r="T37" s="335"/>
      <c r="U37" s="335"/>
      <c r="V37" s="325">
        <f t="shared" si="4"/>
        <v>0</v>
      </c>
    </row>
    <row r="38" spans="1:23" x14ac:dyDescent="0.2">
      <c r="A38" s="255"/>
      <c r="B38" s="335"/>
      <c r="C38" s="319"/>
      <c r="D38" s="335"/>
      <c r="E38" s="335"/>
      <c r="F38" s="325">
        <f t="shared" si="0"/>
        <v>0</v>
      </c>
      <c r="G38" s="319"/>
      <c r="H38" s="335"/>
      <c r="I38" s="335"/>
      <c r="J38" s="325">
        <f t="shared" si="1"/>
        <v>0</v>
      </c>
      <c r="K38" s="319"/>
      <c r="L38" s="335"/>
      <c r="M38" s="335"/>
      <c r="N38" s="325">
        <f t="shared" si="2"/>
        <v>0</v>
      </c>
      <c r="O38" s="319"/>
      <c r="P38" s="335"/>
      <c r="Q38" s="335"/>
      <c r="R38" s="325">
        <f t="shared" si="3"/>
        <v>0</v>
      </c>
      <c r="S38" s="319"/>
      <c r="T38" s="335"/>
      <c r="U38" s="335"/>
      <c r="V38" s="325">
        <f t="shared" si="4"/>
        <v>0</v>
      </c>
    </row>
    <row r="39" spans="1:23" x14ac:dyDescent="0.2">
      <c r="C39" s="319"/>
      <c r="D39" s="305"/>
      <c r="G39" s="319"/>
      <c r="K39" s="319"/>
      <c r="O39" s="319"/>
      <c r="S39" s="319"/>
    </row>
    <row r="40" spans="1:23" x14ac:dyDescent="0.2">
      <c r="A40" s="324" t="s">
        <v>178</v>
      </c>
      <c r="C40" s="319"/>
      <c r="F40" s="326">
        <f>SUM(F14:F39)</f>
        <v>0</v>
      </c>
      <c r="G40" s="319"/>
      <c r="J40" s="326">
        <f>SUM(J14:J39)</f>
        <v>0</v>
      </c>
      <c r="K40" s="319"/>
      <c r="N40" s="326">
        <f>SUM(N14:N39)</f>
        <v>0</v>
      </c>
      <c r="O40" s="319"/>
      <c r="R40" s="326">
        <f>SUM(R14:R39)</f>
        <v>0</v>
      </c>
      <c r="S40" s="319"/>
      <c r="V40" s="326">
        <f>SUM(V14:V39)</f>
        <v>0</v>
      </c>
    </row>
    <row r="41" spans="1:23" s="328" customFormat="1" x14ac:dyDescent="0.2">
      <c r="B41" s="329"/>
      <c r="D41" s="330"/>
      <c r="E41" s="330"/>
      <c r="H41" s="330"/>
      <c r="I41" s="330"/>
      <c r="L41" s="330"/>
      <c r="M41" s="330"/>
      <c r="P41" s="330"/>
      <c r="Q41" s="330"/>
      <c r="T41" s="330"/>
      <c r="U41" s="330"/>
    </row>
    <row r="42" spans="1:23" s="328" customFormat="1" x14ac:dyDescent="0.2">
      <c r="B42" s="329"/>
      <c r="D42" s="330"/>
      <c r="E42" s="330"/>
      <c r="H42" s="330"/>
      <c r="I42" s="330"/>
      <c r="L42" s="330"/>
      <c r="M42" s="330"/>
      <c r="P42" s="330"/>
      <c r="Q42" s="330"/>
      <c r="T42" s="330"/>
      <c r="U42" s="330"/>
    </row>
    <row r="43" spans="1:23" s="328" customFormat="1" x14ac:dyDescent="0.2">
      <c r="B43" s="329"/>
      <c r="D43" s="330"/>
      <c r="E43" s="330"/>
      <c r="H43" s="330"/>
      <c r="I43" s="330"/>
      <c r="L43" s="330"/>
      <c r="M43" s="330"/>
      <c r="P43" s="330"/>
      <c r="Q43" s="330"/>
      <c r="T43" s="330"/>
      <c r="U43" s="330"/>
    </row>
    <row r="44" spans="1:23" s="328" customFormat="1" x14ac:dyDescent="0.2">
      <c r="B44" s="329"/>
      <c r="D44" s="330"/>
      <c r="E44" s="330"/>
      <c r="H44" s="330"/>
      <c r="I44" s="330"/>
      <c r="L44" s="330"/>
      <c r="M44" s="330"/>
      <c r="P44" s="330"/>
      <c r="Q44" s="330"/>
      <c r="T44" s="330"/>
      <c r="U44" s="330"/>
    </row>
    <row r="45" spans="1:23" s="304" customFormat="1" ht="15" x14ac:dyDescent="0.25">
      <c r="A45" s="322" t="s">
        <v>198</v>
      </c>
      <c r="B45" s="315"/>
      <c r="C45" s="315"/>
      <c r="D45" s="327"/>
      <c r="E45" s="327"/>
      <c r="F45" s="311"/>
      <c r="G45" s="311"/>
      <c r="H45" s="311"/>
      <c r="I45" s="311"/>
      <c r="J45" s="311"/>
      <c r="K45" s="311"/>
      <c r="L45" s="311"/>
      <c r="M45" s="311"/>
      <c r="N45" s="311"/>
      <c r="O45" s="311"/>
      <c r="P45" s="311"/>
      <c r="Q45" s="311"/>
      <c r="R45" s="311"/>
      <c r="S45" s="311"/>
      <c r="T45" s="311"/>
      <c r="U45" s="311"/>
      <c r="V45" s="311"/>
      <c r="W45" s="311"/>
    </row>
    <row r="46" spans="1:23" s="304" customFormat="1" ht="14.25" x14ac:dyDescent="0.2">
      <c r="B46" s="306"/>
      <c r="C46" s="306"/>
      <c r="D46" s="309"/>
      <c r="E46" s="309"/>
      <c r="H46" s="309"/>
      <c r="I46" s="309"/>
      <c r="L46" s="309"/>
      <c r="M46" s="309"/>
      <c r="P46" s="309"/>
      <c r="Q46" s="309"/>
      <c r="T46" s="309"/>
      <c r="U46" s="309"/>
    </row>
    <row r="47" spans="1:23" s="303" customFormat="1" x14ac:dyDescent="0.2">
      <c r="B47" s="307"/>
      <c r="C47" s="317"/>
      <c r="D47" s="446" t="s">
        <v>68</v>
      </c>
      <c r="E47" s="446"/>
      <c r="F47" s="446"/>
      <c r="G47" s="317"/>
      <c r="H47" s="446" t="s">
        <v>75</v>
      </c>
      <c r="I47" s="446"/>
      <c r="J47" s="446"/>
      <c r="K47" s="317"/>
      <c r="L47" s="446" t="s">
        <v>76</v>
      </c>
      <c r="M47" s="446"/>
      <c r="N47" s="446"/>
      <c r="O47" s="317"/>
      <c r="P47" s="446" t="s">
        <v>102</v>
      </c>
      <c r="Q47" s="446"/>
      <c r="R47" s="446"/>
      <c r="S47" s="317"/>
      <c r="T47" s="446" t="s">
        <v>103</v>
      </c>
      <c r="U47" s="446"/>
      <c r="V47" s="446"/>
    </row>
    <row r="48" spans="1:23" s="303" customFormat="1" x14ac:dyDescent="0.2">
      <c r="A48" s="303" t="s">
        <v>187</v>
      </c>
      <c r="B48" s="307" t="s">
        <v>83</v>
      </c>
      <c r="C48" s="317"/>
      <c r="D48" s="332" t="s">
        <v>196</v>
      </c>
      <c r="E48" s="310"/>
      <c r="F48" s="303" t="s">
        <v>2</v>
      </c>
      <c r="G48" s="317"/>
      <c r="H48" s="332" t="s">
        <v>196</v>
      </c>
      <c r="I48" s="310"/>
      <c r="J48" s="303" t="s">
        <v>2</v>
      </c>
      <c r="K48" s="317"/>
      <c r="L48" s="332" t="s">
        <v>196</v>
      </c>
      <c r="M48" s="310"/>
      <c r="N48" s="303" t="s">
        <v>2</v>
      </c>
      <c r="O48" s="317"/>
      <c r="P48" s="332" t="s">
        <v>196</v>
      </c>
      <c r="Q48" s="310"/>
      <c r="R48" s="303" t="s">
        <v>2</v>
      </c>
      <c r="S48" s="317"/>
      <c r="T48" s="332" t="s">
        <v>196</v>
      </c>
      <c r="U48" s="310"/>
      <c r="V48" s="303" t="s">
        <v>2</v>
      </c>
    </row>
    <row r="49" spans="1:23" x14ac:dyDescent="0.2">
      <c r="A49" s="312" t="s">
        <v>189</v>
      </c>
      <c r="B49" s="313">
        <v>40000</v>
      </c>
      <c r="C49" s="318"/>
      <c r="D49" s="313">
        <v>4</v>
      </c>
      <c r="E49" s="314"/>
      <c r="F49" s="313">
        <f>ROUND((($B49/12)*D49),0)</f>
        <v>13333</v>
      </c>
      <c r="G49" s="318"/>
      <c r="H49" s="313">
        <v>4</v>
      </c>
      <c r="I49" s="314"/>
      <c r="J49" s="313">
        <f>ROUND(((($B49/12)*(1+$G$7))*H49),0)</f>
        <v>13733</v>
      </c>
      <c r="K49" s="318"/>
      <c r="L49" s="313">
        <v>4</v>
      </c>
      <c r="M49" s="314"/>
      <c r="N49" s="313">
        <f>ROUND((((($B49/12)*(1+$G$7))*(1+$G$7))*L49),0)</f>
        <v>14145</v>
      </c>
      <c r="O49" s="318"/>
      <c r="P49" s="313">
        <v>4</v>
      </c>
      <c r="Q49" s="314"/>
      <c r="R49" s="313">
        <f>ROUND(((((($B49/12)*(1+$G$7))*(1+$G$7))*(1+$G$7))*P49),0)</f>
        <v>14570</v>
      </c>
      <c r="S49" s="318"/>
      <c r="T49" s="313">
        <v>6</v>
      </c>
      <c r="U49" s="314"/>
      <c r="V49" s="313">
        <f>ROUND((((((($B49/12)*(1+$G$7))*(1+$G$7))*(1+$G$7))*(1+$G$7))*T49),0)</f>
        <v>22510</v>
      </c>
    </row>
    <row r="50" spans="1:23" x14ac:dyDescent="0.2">
      <c r="A50" s="255"/>
      <c r="B50" s="335"/>
      <c r="C50" s="319"/>
      <c r="D50" s="335"/>
      <c r="F50" s="325">
        <f>ROUND((($B50/12)*D50),0)</f>
        <v>0</v>
      </c>
      <c r="G50" s="319"/>
      <c r="H50" s="335"/>
      <c r="J50" s="325">
        <f>ROUND(((($B50/12)*(1+$G$7))*H50),0)</f>
        <v>0</v>
      </c>
      <c r="K50" s="319"/>
      <c r="L50" s="335"/>
      <c r="N50" s="325">
        <f>ROUND((((($B50/12)*(1+$G$7))*(1+$G$7))*L50),0)</f>
        <v>0</v>
      </c>
      <c r="O50" s="319"/>
      <c r="P50" s="335"/>
      <c r="R50" s="325">
        <f>ROUND(((((($B50/12)*(1+$G$7))*(1+$G$7))*(1+$G$7))*P50),0)</f>
        <v>0</v>
      </c>
      <c r="S50" s="319"/>
      <c r="T50" s="335"/>
      <c r="V50" s="325">
        <f>ROUND((((((($B50/12)*(1+$G$7))*(1+$G$7))*(1+$G$7))*(1+$G$7))*T50),0)</f>
        <v>0</v>
      </c>
    </row>
    <row r="51" spans="1:23" x14ac:dyDescent="0.2">
      <c r="A51" s="255"/>
      <c r="B51" s="335"/>
      <c r="C51" s="319"/>
      <c r="D51" s="335"/>
      <c r="F51" s="325">
        <f t="shared" ref="F51:F74" si="5">ROUND((($B51/12)*D51),0)</f>
        <v>0</v>
      </c>
      <c r="G51" s="319"/>
      <c r="H51" s="335"/>
      <c r="J51" s="325">
        <f t="shared" ref="J51:J74" si="6">ROUND(((($B51/12)*(1+$G$7))*H51),0)</f>
        <v>0</v>
      </c>
      <c r="K51" s="319"/>
      <c r="L51" s="335"/>
      <c r="N51" s="325">
        <f t="shared" ref="N51:N74" si="7">ROUND((((($B51/12)*(1+$G$7))*(1+$G$7))*L51),0)</f>
        <v>0</v>
      </c>
      <c r="O51" s="319"/>
      <c r="P51" s="335"/>
      <c r="R51" s="325">
        <f t="shared" ref="R51:R74" si="8">ROUND(((((($B51/12)*(1+$G$7))*(1+$G$7))*(1+$G$7))*P51),0)</f>
        <v>0</v>
      </c>
      <c r="S51" s="319"/>
      <c r="T51" s="335"/>
      <c r="V51" s="325">
        <f t="shared" ref="V51:V74" si="9">ROUND((((((($B51/12)*(1+$G$7))*(1+$G$7))*(1+$G$7))*(1+$G$7))*T51),0)</f>
        <v>0</v>
      </c>
      <c r="W51" s="2"/>
    </row>
    <row r="52" spans="1:23" x14ac:dyDescent="0.2">
      <c r="A52" s="133"/>
      <c r="B52" s="335"/>
      <c r="C52" s="319"/>
      <c r="D52" s="335"/>
      <c r="F52" s="325">
        <f t="shared" si="5"/>
        <v>0</v>
      </c>
      <c r="G52" s="319"/>
      <c r="H52" s="335"/>
      <c r="J52" s="325">
        <f t="shared" si="6"/>
        <v>0</v>
      </c>
      <c r="K52" s="319"/>
      <c r="L52" s="335"/>
      <c r="N52" s="325">
        <f t="shared" si="7"/>
        <v>0</v>
      </c>
      <c r="O52" s="319"/>
      <c r="P52" s="335"/>
      <c r="R52" s="325">
        <f t="shared" si="8"/>
        <v>0</v>
      </c>
      <c r="S52" s="319"/>
      <c r="T52" s="335"/>
      <c r="V52" s="325">
        <f t="shared" si="9"/>
        <v>0</v>
      </c>
      <c r="W52" s="2"/>
    </row>
    <row r="53" spans="1:23" x14ac:dyDescent="0.2">
      <c r="A53" s="255"/>
      <c r="B53" s="335"/>
      <c r="C53" s="319"/>
      <c r="D53" s="335"/>
      <c r="F53" s="325">
        <f t="shared" si="5"/>
        <v>0</v>
      </c>
      <c r="G53" s="319"/>
      <c r="H53" s="335"/>
      <c r="J53" s="325">
        <f t="shared" si="6"/>
        <v>0</v>
      </c>
      <c r="K53" s="319"/>
      <c r="L53" s="335"/>
      <c r="N53" s="325">
        <f t="shared" si="7"/>
        <v>0</v>
      </c>
      <c r="O53" s="319"/>
      <c r="P53" s="335"/>
      <c r="R53" s="325">
        <f t="shared" si="8"/>
        <v>0</v>
      </c>
      <c r="S53" s="319"/>
      <c r="T53" s="335"/>
      <c r="V53" s="325">
        <f t="shared" si="9"/>
        <v>0</v>
      </c>
      <c r="W53" s="2"/>
    </row>
    <row r="54" spans="1:23" x14ac:dyDescent="0.2">
      <c r="A54" s="255"/>
      <c r="B54" s="335"/>
      <c r="C54" s="319"/>
      <c r="D54" s="335"/>
      <c r="F54" s="325">
        <f t="shared" si="5"/>
        <v>0</v>
      </c>
      <c r="G54" s="319"/>
      <c r="H54" s="335"/>
      <c r="J54" s="325">
        <f t="shared" si="6"/>
        <v>0</v>
      </c>
      <c r="K54" s="319"/>
      <c r="L54" s="335"/>
      <c r="N54" s="325">
        <f t="shared" si="7"/>
        <v>0</v>
      </c>
      <c r="O54" s="319"/>
      <c r="P54" s="335"/>
      <c r="R54" s="325">
        <f t="shared" si="8"/>
        <v>0</v>
      </c>
      <c r="S54" s="319"/>
      <c r="T54" s="335"/>
      <c r="V54" s="325">
        <f t="shared" si="9"/>
        <v>0</v>
      </c>
      <c r="W54" s="2"/>
    </row>
    <row r="55" spans="1:23" x14ac:dyDescent="0.2">
      <c r="A55" s="255"/>
      <c r="B55" s="335"/>
      <c r="C55" s="319"/>
      <c r="D55" s="335"/>
      <c r="F55" s="325">
        <f t="shared" si="5"/>
        <v>0</v>
      </c>
      <c r="G55" s="319"/>
      <c r="H55" s="335"/>
      <c r="J55" s="325">
        <f t="shared" si="6"/>
        <v>0</v>
      </c>
      <c r="K55" s="319"/>
      <c r="L55" s="335"/>
      <c r="N55" s="325">
        <f t="shared" si="7"/>
        <v>0</v>
      </c>
      <c r="O55" s="319"/>
      <c r="P55" s="335"/>
      <c r="R55" s="325">
        <f t="shared" si="8"/>
        <v>0</v>
      </c>
      <c r="S55" s="319"/>
      <c r="T55" s="335"/>
      <c r="V55" s="325">
        <f t="shared" si="9"/>
        <v>0</v>
      </c>
      <c r="W55" s="2"/>
    </row>
    <row r="56" spans="1:23" x14ac:dyDescent="0.2">
      <c r="A56" s="255"/>
      <c r="B56" s="335"/>
      <c r="C56" s="319"/>
      <c r="D56" s="335"/>
      <c r="F56" s="325">
        <f t="shared" si="5"/>
        <v>0</v>
      </c>
      <c r="G56" s="319"/>
      <c r="H56" s="335"/>
      <c r="J56" s="325">
        <f t="shared" si="6"/>
        <v>0</v>
      </c>
      <c r="K56" s="319"/>
      <c r="L56" s="335"/>
      <c r="N56" s="325">
        <f t="shared" si="7"/>
        <v>0</v>
      </c>
      <c r="O56" s="319"/>
      <c r="P56" s="335"/>
      <c r="R56" s="325">
        <f t="shared" si="8"/>
        <v>0</v>
      </c>
      <c r="S56" s="319"/>
      <c r="T56" s="335"/>
      <c r="V56" s="325">
        <f t="shared" si="9"/>
        <v>0</v>
      </c>
    </row>
    <row r="57" spans="1:23" x14ac:dyDescent="0.2">
      <c r="A57" s="255"/>
      <c r="B57" s="335"/>
      <c r="C57" s="319"/>
      <c r="D57" s="335"/>
      <c r="F57" s="325">
        <f t="shared" si="5"/>
        <v>0</v>
      </c>
      <c r="G57" s="319"/>
      <c r="H57" s="335"/>
      <c r="J57" s="325">
        <f t="shared" si="6"/>
        <v>0</v>
      </c>
      <c r="K57" s="319"/>
      <c r="L57" s="335"/>
      <c r="N57" s="325">
        <f t="shared" si="7"/>
        <v>0</v>
      </c>
      <c r="O57" s="319"/>
      <c r="P57" s="335"/>
      <c r="R57" s="325">
        <f t="shared" si="8"/>
        <v>0</v>
      </c>
      <c r="S57" s="319"/>
      <c r="T57" s="335"/>
      <c r="V57" s="325">
        <f t="shared" si="9"/>
        <v>0</v>
      </c>
    </row>
    <row r="58" spans="1:23" x14ac:dyDescent="0.2">
      <c r="A58" s="255"/>
      <c r="B58" s="335"/>
      <c r="C58" s="319"/>
      <c r="D58" s="335"/>
      <c r="F58" s="325">
        <f t="shared" si="5"/>
        <v>0</v>
      </c>
      <c r="G58" s="319"/>
      <c r="H58" s="335"/>
      <c r="J58" s="325">
        <f t="shared" si="6"/>
        <v>0</v>
      </c>
      <c r="K58" s="319"/>
      <c r="L58" s="335"/>
      <c r="N58" s="325">
        <f t="shared" si="7"/>
        <v>0</v>
      </c>
      <c r="O58" s="319"/>
      <c r="P58" s="335"/>
      <c r="R58" s="325">
        <f t="shared" si="8"/>
        <v>0</v>
      </c>
      <c r="S58" s="319"/>
      <c r="T58" s="335"/>
      <c r="V58" s="325">
        <f t="shared" si="9"/>
        <v>0</v>
      </c>
    </row>
    <row r="59" spans="1:23" x14ac:dyDescent="0.2">
      <c r="A59" s="255"/>
      <c r="B59" s="335"/>
      <c r="C59" s="319"/>
      <c r="D59" s="335"/>
      <c r="F59" s="325">
        <f t="shared" si="5"/>
        <v>0</v>
      </c>
      <c r="G59" s="319"/>
      <c r="H59" s="335"/>
      <c r="J59" s="325">
        <f t="shared" si="6"/>
        <v>0</v>
      </c>
      <c r="K59" s="319"/>
      <c r="L59" s="335"/>
      <c r="N59" s="325">
        <f t="shared" si="7"/>
        <v>0</v>
      </c>
      <c r="O59" s="319"/>
      <c r="P59" s="335"/>
      <c r="R59" s="325">
        <f t="shared" si="8"/>
        <v>0</v>
      </c>
      <c r="S59" s="319"/>
      <c r="T59" s="335"/>
      <c r="V59" s="325">
        <f t="shared" si="9"/>
        <v>0</v>
      </c>
    </row>
    <row r="60" spans="1:23" x14ac:dyDescent="0.2">
      <c r="A60" s="255"/>
      <c r="B60" s="335"/>
      <c r="C60" s="319"/>
      <c r="D60" s="335"/>
      <c r="F60" s="325">
        <f t="shared" si="5"/>
        <v>0</v>
      </c>
      <c r="G60" s="319"/>
      <c r="H60" s="335"/>
      <c r="J60" s="325">
        <f t="shared" si="6"/>
        <v>0</v>
      </c>
      <c r="K60" s="319"/>
      <c r="L60" s="335"/>
      <c r="N60" s="325">
        <f t="shared" si="7"/>
        <v>0</v>
      </c>
      <c r="O60" s="319"/>
      <c r="P60" s="335"/>
      <c r="R60" s="325">
        <f t="shared" si="8"/>
        <v>0</v>
      </c>
      <c r="S60" s="319"/>
      <c r="T60" s="335"/>
      <c r="V60" s="325">
        <f t="shared" si="9"/>
        <v>0</v>
      </c>
    </row>
    <row r="61" spans="1:23" x14ac:dyDescent="0.2">
      <c r="A61" s="255"/>
      <c r="B61" s="335"/>
      <c r="C61" s="319"/>
      <c r="D61" s="335"/>
      <c r="F61" s="325">
        <f t="shared" si="5"/>
        <v>0</v>
      </c>
      <c r="G61" s="319"/>
      <c r="H61" s="335"/>
      <c r="J61" s="325">
        <f t="shared" si="6"/>
        <v>0</v>
      </c>
      <c r="K61" s="319"/>
      <c r="L61" s="335"/>
      <c r="N61" s="325">
        <f t="shared" si="7"/>
        <v>0</v>
      </c>
      <c r="O61" s="319"/>
      <c r="P61" s="335"/>
      <c r="R61" s="325">
        <f t="shared" si="8"/>
        <v>0</v>
      </c>
      <c r="S61" s="319"/>
      <c r="T61" s="335"/>
      <c r="V61" s="325">
        <f t="shared" si="9"/>
        <v>0</v>
      </c>
    </row>
    <row r="62" spans="1:23" x14ac:dyDescent="0.2">
      <c r="A62" s="255"/>
      <c r="B62" s="335"/>
      <c r="C62" s="319"/>
      <c r="D62" s="335"/>
      <c r="F62" s="325">
        <f t="shared" si="5"/>
        <v>0</v>
      </c>
      <c r="G62" s="319"/>
      <c r="H62" s="335"/>
      <c r="J62" s="325">
        <f t="shared" si="6"/>
        <v>0</v>
      </c>
      <c r="K62" s="319"/>
      <c r="L62" s="335"/>
      <c r="N62" s="325">
        <f t="shared" si="7"/>
        <v>0</v>
      </c>
      <c r="O62" s="319"/>
      <c r="P62" s="335"/>
      <c r="R62" s="325">
        <f t="shared" si="8"/>
        <v>0</v>
      </c>
      <c r="S62" s="319"/>
      <c r="T62" s="335"/>
      <c r="V62" s="325">
        <f t="shared" si="9"/>
        <v>0</v>
      </c>
    </row>
    <row r="63" spans="1:23" x14ac:dyDescent="0.2">
      <c r="A63" s="255"/>
      <c r="B63" s="335"/>
      <c r="C63" s="319"/>
      <c r="D63" s="335"/>
      <c r="F63" s="325">
        <f t="shared" si="5"/>
        <v>0</v>
      </c>
      <c r="G63" s="319"/>
      <c r="H63" s="335"/>
      <c r="J63" s="325">
        <f t="shared" si="6"/>
        <v>0</v>
      </c>
      <c r="K63" s="319"/>
      <c r="L63" s="335"/>
      <c r="N63" s="325">
        <f t="shared" si="7"/>
        <v>0</v>
      </c>
      <c r="O63" s="319"/>
      <c r="P63" s="335"/>
      <c r="R63" s="325">
        <f t="shared" si="8"/>
        <v>0</v>
      </c>
      <c r="S63" s="319"/>
      <c r="T63" s="335"/>
      <c r="V63" s="325">
        <f t="shared" si="9"/>
        <v>0</v>
      </c>
    </row>
    <row r="64" spans="1:23" x14ac:dyDescent="0.2">
      <c r="A64" s="255"/>
      <c r="B64" s="335"/>
      <c r="C64" s="319"/>
      <c r="D64" s="335"/>
      <c r="F64" s="325">
        <f t="shared" si="5"/>
        <v>0</v>
      </c>
      <c r="G64" s="319"/>
      <c r="H64" s="335"/>
      <c r="J64" s="325">
        <f t="shared" si="6"/>
        <v>0</v>
      </c>
      <c r="K64" s="319"/>
      <c r="L64" s="335"/>
      <c r="N64" s="325">
        <f t="shared" si="7"/>
        <v>0</v>
      </c>
      <c r="O64" s="319"/>
      <c r="P64" s="335"/>
      <c r="R64" s="325">
        <f t="shared" si="8"/>
        <v>0</v>
      </c>
      <c r="S64" s="319"/>
      <c r="T64" s="335"/>
      <c r="V64" s="325">
        <f t="shared" si="9"/>
        <v>0</v>
      </c>
    </row>
    <row r="65" spans="1:22" x14ac:dyDescent="0.2">
      <c r="A65" s="255"/>
      <c r="B65" s="335"/>
      <c r="C65" s="319"/>
      <c r="D65" s="335"/>
      <c r="F65" s="325">
        <f t="shared" si="5"/>
        <v>0</v>
      </c>
      <c r="G65" s="319"/>
      <c r="H65" s="335"/>
      <c r="J65" s="325">
        <f t="shared" si="6"/>
        <v>0</v>
      </c>
      <c r="K65" s="319"/>
      <c r="L65" s="335"/>
      <c r="N65" s="325">
        <f t="shared" si="7"/>
        <v>0</v>
      </c>
      <c r="O65" s="319"/>
      <c r="P65" s="335"/>
      <c r="R65" s="325">
        <f t="shared" si="8"/>
        <v>0</v>
      </c>
      <c r="S65" s="319"/>
      <c r="T65" s="335"/>
      <c r="V65" s="325">
        <f t="shared" si="9"/>
        <v>0</v>
      </c>
    </row>
    <row r="66" spans="1:22" x14ac:dyDescent="0.2">
      <c r="A66" s="255"/>
      <c r="B66" s="335"/>
      <c r="C66" s="319"/>
      <c r="D66" s="335"/>
      <c r="F66" s="325">
        <f t="shared" si="5"/>
        <v>0</v>
      </c>
      <c r="G66" s="319"/>
      <c r="H66" s="335"/>
      <c r="J66" s="325">
        <f t="shared" si="6"/>
        <v>0</v>
      </c>
      <c r="K66" s="319"/>
      <c r="L66" s="335"/>
      <c r="N66" s="325">
        <f t="shared" si="7"/>
        <v>0</v>
      </c>
      <c r="O66" s="319"/>
      <c r="P66" s="335"/>
      <c r="R66" s="325">
        <f t="shared" si="8"/>
        <v>0</v>
      </c>
      <c r="S66" s="319"/>
      <c r="T66" s="335"/>
      <c r="V66" s="325">
        <f t="shared" si="9"/>
        <v>0</v>
      </c>
    </row>
    <row r="67" spans="1:22" x14ac:dyDescent="0.2">
      <c r="A67" s="255"/>
      <c r="B67" s="335"/>
      <c r="C67" s="319"/>
      <c r="D67" s="335"/>
      <c r="F67" s="325">
        <f t="shared" si="5"/>
        <v>0</v>
      </c>
      <c r="G67" s="319"/>
      <c r="H67" s="335"/>
      <c r="J67" s="325">
        <f t="shared" si="6"/>
        <v>0</v>
      </c>
      <c r="K67" s="319"/>
      <c r="L67" s="335"/>
      <c r="N67" s="325">
        <f t="shared" si="7"/>
        <v>0</v>
      </c>
      <c r="O67" s="319"/>
      <c r="P67" s="335"/>
      <c r="R67" s="325">
        <f t="shared" si="8"/>
        <v>0</v>
      </c>
      <c r="S67" s="319"/>
      <c r="T67" s="335"/>
      <c r="V67" s="325">
        <f t="shared" si="9"/>
        <v>0</v>
      </c>
    </row>
    <row r="68" spans="1:22" x14ac:dyDescent="0.2">
      <c r="A68" s="255"/>
      <c r="B68" s="335"/>
      <c r="C68" s="319"/>
      <c r="D68" s="335"/>
      <c r="F68" s="325">
        <f t="shared" si="5"/>
        <v>0</v>
      </c>
      <c r="G68" s="319"/>
      <c r="H68" s="335"/>
      <c r="J68" s="325">
        <f t="shared" si="6"/>
        <v>0</v>
      </c>
      <c r="K68" s="319"/>
      <c r="L68" s="335"/>
      <c r="N68" s="325">
        <f t="shared" si="7"/>
        <v>0</v>
      </c>
      <c r="O68" s="319"/>
      <c r="P68" s="335"/>
      <c r="R68" s="325">
        <f t="shared" si="8"/>
        <v>0</v>
      </c>
      <c r="S68" s="319"/>
      <c r="T68" s="335"/>
      <c r="V68" s="325">
        <f t="shared" si="9"/>
        <v>0</v>
      </c>
    </row>
    <row r="69" spans="1:22" x14ac:dyDescent="0.2">
      <c r="A69" s="255"/>
      <c r="B69" s="335"/>
      <c r="C69" s="319"/>
      <c r="D69" s="335"/>
      <c r="F69" s="325">
        <f t="shared" si="5"/>
        <v>0</v>
      </c>
      <c r="G69" s="319"/>
      <c r="H69" s="335"/>
      <c r="J69" s="325">
        <f t="shared" si="6"/>
        <v>0</v>
      </c>
      <c r="K69" s="319"/>
      <c r="L69" s="335"/>
      <c r="N69" s="325">
        <f t="shared" si="7"/>
        <v>0</v>
      </c>
      <c r="O69" s="319"/>
      <c r="P69" s="335"/>
      <c r="R69" s="325">
        <f t="shared" si="8"/>
        <v>0</v>
      </c>
      <c r="S69" s="319"/>
      <c r="T69" s="335"/>
      <c r="V69" s="325">
        <f t="shared" si="9"/>
        <v>0</v>
      </c>
    </row>
    <row r="70" spans="1:22" x14ac:dyDescent="0.2">
      <c r="A70" s="255"/>
      <c r="B70" s="335"/>
      <c r="C70" s="319"/>
      <c r="D70" s="335"/>
      <c r="F70" s="325">
        <f t="shared" si="5"/>
        <v>0</v>
      </c>
      <c r="G70" s="319"/>
      <c r="H70" s="335"/>
      <c r="J70" s="325">
        <f t="shared" si="6"/>
        <v>0</v>
      </c>
      <c r="K70" s="319"/>
      <c r="L70" s="335"/>
      <c r="N70" s="325">
        <f t="shared" si="7"/>
        <v>0</v>
      </c>
      <c r="O70" s="319"/>
      <c r="P70" s="335"/>
      <c r="R70" s="325">
        <f t="shared" si="8"/>
        <v>0</v>
      </c>
      <c r="S70" s="319"/>
      <c r="T70" s="335"/>
      <c r="V70" s="325">
        <f t="shared" si="9"/>
        <v>0</v>
      </c>
    </row>
    <row r="71" spans="1:22" x14ac:dyDescent="0.2">
      <c r="A71" s="255"/>
      <c r="B71" s="335"/>
      <c r="C71" s="319"/>
      <c r="D71" s="335"/>
      <c r="F71" s="325">
        <f t="shared" si="5"/>
        <v>0</v>
      </c>
      <c r="G71" s="319"/>
      <c r="H71" s="335"/>
      <c r="J71" s="325">
        <f t="shared" si="6"/>
        <v>0</v>
      </c>
      <c r="K71" s="319"/>
      <c r="L71" s="335"/>
      <c r="N71" s="325">
        <f t="shared" si="7"/>
        <v>0</v>
      </c>
      <c r="O71" s="319"/>
      <c r="P71" s="335"/>
      <c r="R71" s="325">
        <f t="shared" si="8"/>
        <v>0</v>
      </c>
      <c r="S71" s="319"/>
      <c r="T71" s="335"/>
      <c r="V71" s="325">
        <f t="shared" si="9"/>
        <v>0</v>
      </c>
    </row>
    <row r="72" spans="1:22" x14ac:dyDescent="0.2">
      <c r="A72" s="255"/>
      <c r="B72" s="335"/>
      <c r="C72" s="319"/>
      <c r="D72" s="335"/>
      <c r="F72" s="325">
        <f t="shared" si="5"/>
        <v>0</v>
      </c>
      <c r="G72" s="319"/>
      <c r="H72" s="335"/>
      <c r="J72" s="325">
        <f t="shared" si="6"/>
        <v>0</v>
      </c>
      <c r="K72" s="319"/>
      <c r="L72" s="335"/>
      <c r="N72" s="325">
        <f t="shared" si="7"/>
        <v>0</v>
      </c>
      <c r="O72" s="319"/>
      <c r="P72" s="335"/>
      <c r="R72" s="325">
        <f t="shared" si="8"/>
        <v>0</v>
      </c>
      <c r="S72" s="319"/>
      <c r="T72" s="335"/>
      <c r="V72" s="325">
        <f t="shared" si="9"/>
        <v>0</v>
      </c>
    </row>
    <row r="73" spans="1:22" x14ac:dyDescent="0.2">
      <c r="A73" s="255"/>
      <c r="B73" s="335"/>
      <c r="C73" s="319"/>
      <c r="D73" s="335"/>
      <c r="F73" s="325">
        <f t="shared" si="5"/>
        <v>0</v>
      </c>
      <c r="G73" s="319"/>
      <c r="H73" s="335"/>
      <c r="J73" s="325">
        <f t="shared" si="6"/>
        <v>0</v>
      </c>
      <c r="K73" s="319"/>
      <c r="L73" s="335"/>
      <c r="N73" s="325">
        <f t="shared" si="7"/>
        <v>0</v>
      </c>
      <c r="O73" s="319"/>
      <c r="P73" s="335"/>
      <c r="R73" s="325">
        <f t="shared" si="8"/>
        <v>0</v>
      </c>
      <c r="S73" s="319"/>
      <c r="T73" s="335"/>
      <c r="V73" s="325">
        <f t="shared" si="9"/>
        <v>0</v>
      </c>
    </row>
    <row r="74" spans="1:22" x14ac:dyDescent="0.2">
      <c r="A74" s="255"/>
      <c r="B74" s="335"/>
      <c r="C74" s="319"/>
      <c r="D74" s="335"/>
      <c r="F74" s="325">
        <f t="shared" si="5"/>
        <v>0</v>
      </c>
      <c r="G74" s="319"/>
      <c r="H74" s="335"/>
      <c r="J74" s="325">
        <f t="shared" si="6"/>
        <v>0</v>
      </c>
      <c r="K74" s="319"/>
      <c r="L74" s="335"/>
      <c r="N74" s="325">
        <f t="shared" si="7"/>
        <v>0</v>
      </c>
      <c r="O74" s="319"/>
      <c r="P74" s="335"/>
      <c r="R74" s="325">
        <f t="shared" si="8"/>
        <v>0</v>
      </c>
      <c r="S74" s="319"/>
      <c r="T74" s="335"/>
      <c r="V74" s="325">
        <f t="shared" si="9"/>
        <v>0</v>
      </c>
    </row>
    <row r="75" spans="1:22" x14ac:dyDescent="0.2">
      <c r="A75" s="255"/>
      <c r="B75" s="335"/>
      <c r="C75" s="319"/>
      <c r="G75" s="319"/>
      <c r="K75" s="319"/>
      <c r="O75" s="319"/>
      <c r="S75" s="319"/>
    </row>
    <row r="76" spans="1:22" x14ac:dyDescent="0.2">
      <c r="A76" s="324" t="s">
        <v>178</v>
      </c>
      <c r="C76" s="319"/>
      <c r="F76" s="326">
        <f>SUM(F50:F75)</f>
        <v>0</v>
      </c>
      <c r="G76" s="319"/>
      <c r="J76" s="326">
        <f>SUM(J50:J75)</f>
        <v>0</v>
      </c>
      <c r="K76" s="319"/>
      <c r="N76" s="326">
        <f>SUM(N50:N75)</f>
        <v>0</v>
      </c>
      <c r="O76" s="319"/>
      <c r="R76" s="326">
        <f>SUM(R50:R75)</f>
        <v>0</v>
      </c>
      <c r="S76" s="319"/>
      <c r="V76" s="326">
        <f>SUM(V50:V75)</f>
        <v>0</v>
      </c>
    </row>
    <row r="77" spans="1:22" s="328" customFormat="1" x14ac:dyDescent="0.2">
      <c r="B77" s="329"/>
      <c r="D77" s="330"/>
      <c r="E77" s="330"/>
      <c r="H77" s="330"/>
      <c r="I77" s="330"/>
      <c r="L77" s="330"/>
      <c r="M77" s="330"/>
      <c r="P77" s="330"/>
      <c r="Q77" s="330"/>
      <c r="T77" s="330"/>
      <c r="U77" s="330"/>
    </row>
    <row r="78" spans="1:22" s="328" customFormat="1" x14ac:dyDescent="0.2">
      <c r="B78" s="329"/>
      <c r="D78" s="330"/>
      <c r="E78" s="330"/>
      <c r="H78" s="330"/>
      <c r="I78" s="330"/>
      <c r="L78" s="330"/>
      <c r="M78" s="330"/>
      <c r="P78" s="330"/>
      <c r="Q78" s="330"/>
      <c r="T78" s="330"/>
      <c r="U78" s="330"/>
    </row>
    <row r="79" spans="1:22" s="328" customFormat="1" x14ac:dyDescent="0.2">
      <c r="B79" s="329"/>
      <c r="D79" s="330"/>
      <c r="E79" s="330"/>
      <c r="H79" s="330"/>
      <c r="I79" s="330"/>
      <c r="L79" s="330"/>
      <c r="M79" s="330"/>
      <c r="P79" s="330"/>
      <c r="Q79" s="330"/>
      <c r="T79" s="330"/>
      <c r="U79" s="330"/>
    </row>
    <row r="80" spans="1:22" s="328" customFormat="1" x14ac:dyDescent="0.2">
      <c r="B80" s="329"/>
      <c r="D80" s="330"/>
      <c r="E80" s="330"/>
      <c r="H80" s="330"/>
      <c r="I80" s="330"/>
      <c r="L80" s="330"/>
      <c r="M80" s="330"/>
      <c r="P80" s="330"/>
      <c r="Q80" s="330"/>
      <c r="T80" s="330"/>
      <c r="U80" s="330"/>
    </row>
    <row r="81" spans="1:23" s="328" customFormat="1" x14ac:dyDescent="0.2">
      <c r="B81" s="329"/>
      <c r="D81" s="330"/>
      <c r="E81" s="330"/>
      <c r="H81" s="330"/>
      <c r="I81" s="330"/>
      <c r="L81" s="330"/>
      <c r="M81" s="330"/>
      <c r="P81" s="330"/>
      <c r="Q81" s="330"/>
      <c r="T81" s="330"/>
      <c r="U81" s="330"/>
    </row>
    <row r="82" spans="1:23" s="304" customFormat="1" ht="14.25" x14ac:dyDescent="0.2">
      <c r="A82" s="311"/>
      <c r="B82" s="311"/>
      <c r="C82" s="311"/>
      <c r="D82" s="311"/>
      <c r="E82" s="311"/>
      <c r="F82" s="311"/>
      <c r="G82" s="311"/>
      <c r="H82" s="311"/>
      <c r="I82" s="311"/>
      <c r="J82" s="311"/>
      <c r="K82" s="311"/>
      <c r="L82" s="311"/>
      <c r="M82" s="311"/>
      <c r="N82" s="311"/>
      <c r="O82" s="311"/>
      <c r="P82" s="311"/>
      <c r="Q82" s="311"/>
      <c r="R82" s="311"/>
      <c r="S82" s="311"/>
      <c r="T82" s="311"/>
      <c r="U82" s="311"/>
      <c r="V82" s="311"/>
      <c r="W82" s="311"/>
    </row>
    <row r="83" spans="1:23" s="304" customFormat="1" ht="15" x14ac:dyDescent="0.25">
      <c r="A83" s="322" t="s">
        <v>193</v>
      </c>
      <c r="B83" s="315"/>
      <c r="C83" s="315"/>
      <c r="D83" s="327"/>
      <c r="E83" s="327"/>
      <c r="F83" s="311"/>
      <c r="G83" s="311"/>
      <c r="H83" s="311"/>
      <c r="I83" s="311"/>
      <c r="J83" s="311"/>
      <c r="K83" s="311"/>
      <c r="L83" s="311"/>
      <c r="M83" s="311"/>
      <c r="N83" s="311"/>
      <c r="O83" s="311"/>
      <c r="P83" s="311"/>
      <c r="Q83" s="311"/>
      <c r="R83" s="311"/>
      <c r="S83" s="311"/>
      <c r="T83" s="311"/>
      <c r="U83" s="311"/>
      <c r="V83" s="311"/>
      <c r="W83" s="311"/>
    </row>
    <row r="84" spans="1:23" s="304" customFormat="1" ht="14.25" x14ac:dyDescent="0.2">
      <c r="B84" s="306"/>
      <c r="C84" s="306"/>
      <c r="D84" s="309"/>
      <c r="E84" s="309"/>
      <c r="H84" s="309"/>
      <c r="I84" s="309"/>
      <c r="L84" s="309"/>
      <c r="M84" s="309"/>
      <c r="P84" s="309"/>
      <c r="Q84" s="309"/>
      <c r="T84" s="309"/>
      <c r="U84" s="309"/>
    </row>
    <row r="85" spans="1:23" s="303" customFormat="1" x14ac:dyDescent="0.2">
      <c r="B85" s="307"/>
      <c r="C85" s="317"/>
      <c r="D85" s="446" t="s">
        <v>68</v>
      </c>
      <c r="E85" s="446"/>
      <c r="F85" s="446"/>
      <c r="G85" s="317"/>
      <c r="H85" s="446" t="s">
        <v>75</v>
      </c>
      <c r="I85" s="446"/>
      <c r="J85" s="446"/>
      <c r="K85" s="317"/>
      <c r="L85" s="446" t="s">
        <v>76</v>
      </c>
      <c r="M85" s="446"/>
      <c r="N85" s="446"/>
      <c r="O85" s="317"/>
      <c r="P85" s="446" t="s">
        <v>102</v>
      </c>
      <c r="Q85" s="446"/>
      <c r="R85" s="446"/>
      <c r="S85" s="317"/>
      <c r="T85" s="446" t="s">
        <v>103</v>
      </c>
      <c r="U85" s="446"/>
      <c r="V85" s="446"/>
    </row>
    <row r="86" spans="1:23" s="303" customFormat="1" x14ac:dyDescent="0.2">
      <c r="A86" s="303" t="s">
        <v>187</v>
      </c>
      <c r="B86" s="307" t="s">
        <v>83</v>
      </c>
      <c r="C86" s="317"/>
      <c r="D86" s="332" t="s">
        <v>196</v>
      </c>
      <c r="E86" s="310"/>
      <c r="F86" s="303" t="s">
        <v>2</v>
      </c>
      <c r="G86" s="317"/>
      <c r="H86" s="332" t="s">
        <v>196</v>
      </c>
      <c r="I86" s="310"/>
      <c r="J86" s="303" t="s">
        <v>2</v>
      </c>
      <c r="K86" s="317"/>
      <c r="L86" s="332" t="s">
        <v>196</v>
      </c>
      <c r="M86" s="310"/>
      <c r="N86" s="303" t="s">
        <v>2</v>
      </c>
      <c r="O86" s="317"/>
      <c r="P86" s="332" t="s">
        <v>196</v>
      </c>
      <c r="Q86" s="310"/>
      <c r="R86" s="303" t="s">
        <v>2</v>
      </c>
      <c r="S86" s="317"/>
      <c r="T86" s="332" t="s">
        <v>196</v>
      </c>
      <c r="U86" s="310"/>
      <c r="V86" s="303" t="s">
        <v>2</v>
      </c>
    </row>
    <row r="87" spans="1:23" x14ac:dyDescent="0.2">
      <c r="A87" s="312" t="s">
        <v>189</v>
      </c>
      <c r="B87" s="313">
        <v>40000</v>
      </c>
      <c r="C87" s="318"/>
      <c r="D87" s="313">
        <v>2</v>
      </c>
      <c r="E87" s="314"/>
      <c r="F87" s="313">
        <f>ROUND((($B87/12)*D87),0)</f>
        <v>6667</v>
      </c>
      <c r="G87" s="318"/>
      <c r="H87" s="313">
        <v>2</v>
      </c>
      <c r="I87" s="314"/>
      <c r="J87" s="313">
        <f>ROUND(((($B87/12)*(1+$G$7))*H87),0)</f>
        <v>6867</v>
      </c>
      <c r="K87" s="318"/>
      <c r="L87" s="313">
        <v>2</v>
      </c>
      <c r="M87" s="314"/>
      <c r="N87" s="313">
        <f>ROUND((((($B87/12)*(1+$G$7))*(1+$G$7))*L87),0)</f>
        <v>7073</v>
      </c>
      <c r="O87" s="318"/>
      <c r="P87" s="313">
        <v>2</v>
      </c>
      <c r="Q87" s="314"/>
      <c r="R87" s="313">
        <f>ROUND(((((($B87/12)*(1+$G$7))*(1+$G$7))*(1+$G$7))*P87),0)</f>
        <v>7285</v>
      </c>
      <c r="S87" s="318"/>
      <c r="T87" s="313">
        <v>2</v>
      </c>
      <c r="U87" s="314"/>
      <c r="V87" s="313">
        <f>ROUND((((((($B87/12)*(1+$G$7))*(1+$G$7))*(1+$G$7))*(1+$G$7))*T87),0)</f>
        <v>7503</v>
      </c>
    </row>
    <row r="88" spans="1:23" x14ac:dyDescent="0.2">
      <c r="A88" s="255"/>
      <c r="B88" s="335"/>
      <c r="C88" s="319"/>
      <c r="D88" s="335"/>
      <c r="F88" s="325">
        <f>ROUND((($B88/12)*D88),0)</f>
        <v>0</v>
      </c>
      <c r="G88" s="319"/>
      <c r="H88" s="335"/>
      <c r="J88" s="325">
        <f>ROUND(((($B88/12)*(1+$G$7))*H88),0)</f>
        <v>0</v>
      </c>
      <c r="K88" s="319"/>
      <c r="L88" s="335"/>
      <c r="N88" s="325">
        <f>ROUND((((($B88/12)*(1+$G$7))*(1+$G$7))*L88),0)</f>
        <v>0</v>
      </c>
      <c r="O88" s="319"/>
      <c r="P88" s="335"/>
      <c r="R88" s="325">
        <f>ROUND(((((($B88/12)*(1+$G$7))*(1+$G$7))*(1+$G$7))*P88),0)</f>
        <v>0</v>
      </c>
      <c r="S88" s="319"/>
      <c r="T88" s="335"/>
      <c r="V88" s="325">
        <f>ROUND((((((($B88/12)*(1+$G$7))*(1+$G$7))*(1+$G$7))*(1+$G$7))*T88),0)</f>
        <v>0</v>
      </c>
    </row>
    <row r="89" spans="1:23" x14ac:dyDescent="0.2">
      <c r="A89" s="255"/>
      <c r="B89" s="335"/>
      <c r="C89" s="319"/>
      <c r="D89" s="335"/>
      <c r="F89" s="325">
        <f t="shared" ref="F89:F112" si="10">ROUND((($B89/12)*D89),0)</f>
        <v>0</v>
      </c>
      <c r="G89" s="319"/>
      <c r="H89" s="335"/>
      <c r="J89" s="325">
        <f t="shared" ref="J89:J112" si="11">ROUND(((($B89/12)*(1+$G$7))*H89),0)</f>
        <v>0</v>
      </c>
      <c r="K89" s="319"/>
      <c r="L89" s="335"/>
      <c r="N89" s="325">
        <f t="shared" ref="N89:N112" si="12">ROUND((((($B89/12)*(1+$G$7))*(1+$G$7))*L89),0)</f>
        <v>0</v>
      </c>
      <c r="O89" s="319"/>
      <c r="P89" s="335"/>
      <c r="R89" s="325">
        <f t="shared" ref="R89:R112" si="13">ROUND(((((($B89/12)*(1+$G$7))*(1+$G$7))*(1+$G$7))*P89),0)</f>
        <v>0</v>
      </c>
      <c r="S89" s="319"/>
      <c r="T89" s="335"/>
      <c r="V89" s="325">
        <f t="shared" ref="V89:V112" si="14">ROUND((((((($B89/12)*(1+$G$7))*(1+$G$7))*(1+$G$7))*(1+$G$7))*T89),0)</f>
        <v>0</v>
      </c>
    </row>
    <row r="90" spans="1:23" x14ac:dyDescent="0.2">
      <c r="A90" s="255"/>
      <c r="B90" s="335"/>
      <c r="C90" s="319"/>
      <c r="D90" s="335"/>
      <c r="F90" s="325">
        <f t="shared" si="10"/>
        <v>0</v>
      </c>
      <c r="G90" s="319"/>
      <c r="H90" s="335"/>
      <c r="J90" s="325">
        <f t="shared" si="11"/>
        <v>0</v>
      </c>
      <c r="K90" s="319"/>
      <c r="L90" s="335"/>
      <c r="N90" s="325">
        <f t="shared" si="12"/>
        <v>0</v>
      </c>
      <c r="O90" s="319"/>
      <c r="P90" s="335"/>
      <c r="R90" s="325">
        <f t="shared" si="13"/>
        <v>0</v>
      </c>
      <c r="S90" s="319"/>
      <c r="T90" s="335"/>
      <c r="V90" s="325">
        <f t="shared" si="14"/>
        <v>0</v>
      </c>
    </row>
    <row r="91" spans="1:23" x14ac:dyDescent="0.2">
      <c r="A91" s="255"/>
      <c r="B91" s="335"/>
      <c r="C91" s="319"/>
      <c r="D91" s="335"/>
      <c r="F91" s="325">
        <f t="shared" si="10"/>
        <v>0</v>
      </c>
      <c r="G91" s="319"/>
      <c r="H91" s="335"/>
      <c r="J91" s="325">
        <f t="shared" si="11"/>
        <v>0</v>
      </c>
      <c r="K91" s="319"/>
      <c r="L91" s="335"/>
      <c r="N91" s="325">
        <f t="shared" si="12"/>
        <v>0</v>
      </c>
      <c r="O91" s="319"/>
      <c r="P91" s="335"/>
      <c r="R91" s="325">
        <f t="shared" si="13"/>
        <v>0</v>
      </c>
      <c r="S91" s="319"/>
      <c r="T91" s="335"/>
      <c r="V91" s="325">
        <f t="shared" si="14"/>
        <v>0</v>
      </c>
    </row>
    <row r="92" spans="1:23" x14ac:dyDescent="0.2">
      <c r="A92" s="255"/>
      <c r="B92" s="335"/>
      <c r="C92" s="319"/>
      <c r="D92" s="335"/>
      <c r="F92" s="325">
        <f t="shared" si="10"/>
        <v>0</v>
      </c>
      <c r="G92" s="319"/>
      <c r="H92" s="335"/>
      <c r="J92" s="325">
        <f t="shared" si="11"/>
        <v>0</v>
      </c>
      <c r="K92" s="319"/>
      <c r="L92" s="335"/>
      <c r="N92" s="325">
        <f t="shared" si="12"/>
        <v>0</v>
      </c>
      <c r="O92" s="319"/>
      <c r="P92" s="335"/>
      <c r="R92" s="325">
        <f t="shared" si="13"/>
        <v>0</v>
      </c>
      <c r="S92" s="319"/>
      <c r="T92" s="335"/>
      <c r="V92" s="325">
        <f t="shared" si="14"/>
        <v>0</v>
      </c>
    </row>
    <row r="93" spans="1:23" x14ac:dyDescent="0.2">
      <c r="A93" s="255"/>
      <c r="B93" s="335"/>
      <c r="C93" s="319"/>
      <c r="D93" s="335"/>
      <c r="F93" s="325">
        <f t="shared" si="10"/>
        <v>0</v>
      </c>
      <c r="G93" s="319"/>
      <c r="H93" s="335"/>
      <c r="J93" s="325">
        <f t="shared" si="11"/>
        <v>0</v>
      </c>
      <c r="K93" s="319"/>
      <c r="L93" s="335"/>
      <c r="N93" s="325">
        <f t="shared" si="12"/>
        <v>0</v>
      </c>
      <c r="O93" s="319"/>
      <c r="P93" s="335"/>
      <c r="R93" s="325">
        <f t="shared" si="13"/>
        <v>0</v>
      </c>
      <c r="S93" s="319"/>
      <c r="T93" s="335"/>
      <c r="V93" s="325">
        <f t="shared" si="14"/>
        <v>0</v>
      </c>
    </row>
    <row r="94" spans="1:23" x14ac:dyDescent="0.2">
      <c r="A94" s="255"/>
      <c r="B94" s="335"/>
      <c r="C94" s="319"/>
      <c r="D94" s="335"/>
      <c r="F94" s="325">
        <f t="shared" si="10"/>
        <v>0</v>
      </c>
      <c r="G94" s="319"/>
      <c r="H94" s="335"/>
      <c r="J94" s="325">
        <f t="shared" si="11"/>
        <v>0</v>
      </c>
      <c r="K94" s="319"/>
      <c r="L94" s="335"/>
      <c r="N94" s="325">
        <f t="shared" si="12"/>
        <v>0</v>
      </c>
      <c r="O94" s="319"/>
      <c r="P94" s="335"/>
      <c r="R94" s="325">
        <f t="shared" si="13"/>
        <v>0</v>
      </c>
      <c r="S94" s="319"/>
      <c r="T94" s="335"/>
      <c r="V94" s="325">
        <f t="shared" si="14"/>
        <v>0</v>
      </c>
    </row>
    <row r="95" spans="1:23" x14ac:dyDescent="0.2">
      <c r="A95" s="255"/>
      <c r="B95" s="335"/>
      <c r="C95" s="319"/>
      <c r="D95" s="335"/>
      <c r="F95" s="325">
        <f t="shared" si="10"/>
        <v>0</v>
      </c>
      <c r="G95" s="319"/>
      <c r="H95" s="335"/>
      <c r="J95" s="325">
        <f t="shared" si="11"/>
        <v>0</v>
      </c>
      <c r="K95" s="319"/>
      <c r="L95" s="335"/>
      <c r="N95" s="325">
        <f t="shared" si="12"/>
        <v>0</v>
      </c>
      <c r="O95" s="319"/>
      <c r="P95" s="335"/>
      <c r="R95" s="325">
        <f t="shared" si="13"/>
        <v>0</v>
      </c>
      <c r="S95" s="319"/>
      <c r="T95" s="335"/>
      <c r="V95" s="325">
        <f t="shared" si="14"/>
        <v>0</v>
      </c>
    </row>
    <row r="96" spans="1:23" x14ac:dyDescent="0.2">
      <c r="A96" s="255"/>
      <c r="B96" s="335"/>
      <c r="C96" s="319"/>
      <c r="D96" s="335"/>
      <c r="F96" s="325">
        <f t="shared" si="10"/>
        <v>0</v>
      </c>
      <c r="G96" s="319"/>
      <c r="H96" s="335"/>
      <c r="J96" s="325">
        <f t="shared" si="11"/>
        <v>0</v>
      </c>
      <c r="K96" s="319"/>
      <c r="L96" s="335"/>
      <c r="N96" s="325">
        <f t="shared" si="12"/>
        <v>0</v>
      </c>
      <c r="O96" s="319"/>
      <c r="P96" s="335"/>
      <c r="R96" s="325">
        <f t="shared" si="13"/>
        <v>0</v>
      </c>
      <c r="S96" s="319"/>
      <c r="T96" s="335"/>
      <c r="V96" s="325">
        <f t="shared" si="14"/>
        <v>0</v>
      </c>
    </row>
    <row r="97" spans="1:22" x14ac:dyDescent="0.2">
      <c r="A97" s="255"/>
      <c r="B97" s="335"/>
      <c r="C97" s="319"/>
      <c r="D97" s="335"/>
      <c r="F97" s="325">
        <f t="shared" si="10"/>
        <v>0</v>
      </c>
      <c r="G97" s="319"/>
      <c r="H97" s="335"/>
      <c r="J97" s="325">
        <f t="shared" si="11"/>
        <v>0</v>
      </c>
      <c r="K97" s="319"/>
      <c r="L97" s="335"/>
      <c r="N97" s="325">
        <f t="shared" si="12"/>
        <v>0</v>
      </c>
      <c r="O97" s="319"/>
      <c r="P97" s="335"/>
      <c r="R97" s="325">
        <f t="shared" si="13"/>
        <v>0</v>
      </c>
      <c r="S97" s="319"/>
      <c r="T97" s="335"/>
      <c r="V97" s="325">
        <f t="shared" si="14"/>
        <v>0</v>
      </c>
    </row>
    <row r="98" spans="1:22" x14ac:dyDescent="0.2">
      <c r="A98" s="133"/>
      <c r="B98" s="335"/>
      <c r="C98" s="319"/>
      <c r="D98" s="335"/>
      <c r="F98" s="325">
        <f t="shared" si="10"/>
        <v>0</v>
      </c>
      <c r="G98" s="319"/>
      <c r="H98" s="335"/>
      <c r="J98" s="325">
        <f t="shared" si="11"/>
        <v>0</v>
      </c>
      <c r="K98" s="319"/>
      <c r="L98" s="335"/>
      <c r="N98" s="325">
        <f t="shared" si="12"/>
        <v>0</v>
      </c>
      <c r="O98" s="319"/>
      <c r="P98" s="335"/>
      <c r="R98" s="325">
        <f t="shared" si="13"/>
        <v>0</v>
      </c>
      <c r="S98" s="319"/>
      <c r="T98" s="335"/>
      <c r="V98" s="325">
        <f t="shared" si="14"/>
        <v>0</v>
      </c>
    </row>
    <row r="99" spans="1:22" x14ac:dyDescent="0.2">
      <c r="A99" s="255"/>
      <c r="B99" s="335"/>
      <c r="C99" s="319"/>
      <c r="D99" s="335"/>
      <c r="F99" s="325">
        <f t="shared" si="10"/>
        <v>0</v>
      </c>
      <c r="G99" s="319"/>
      <c r="H99" s="335"/>
      <c r="J99" s="325">
        <f t="shared" si="11"/>
        <v>0</v>
      </c>
      <c r="K99" s="319"/>
      <c r="L99" s="335"/>
      <c r="N99" s="325">
        <f t="shared" si="12"/>
        <v>0</v>
      </c>
      <c r="O99" s="319"/>
      <c r="P99" s="335"/>
      <c r="R99" s="325">
        <f t="shared" si="13"/>
        <v>0</v>
      </c>
      <c r="S99" s="319"/>
      <c r="T99" s="335"/>
      <c r="V99" s="325">
        <f t="shared" si="14"/>
        <v>0</v>
      </c>
    </row>
    <row r="100" spans="1:22" x14ac:dyDescent="0.2">
      <c r="A100" s="255"/>
      <c r="B100" s="335"/>
      <c r="C100" s="319"/>
      <c r="D100" s="335"/>
      <c r="F100" s="325">
        <f t="shared" si="10"/>
        <v>0</v>
      </c>
      <c r="G100" s="319"/>
      <c r="H100" s="335"/>
      <c r="J100" s="325">
        <f t="shared" si="11"/>
        <v>0</v>
      </c>
      <c r="K100" s="319"/>
      <c r="L100" s="335"/>
      <c r="N100" s="325">
        <f t="shared" si="12"/>
        <v>0</v>
      </c>
      <c r="O100" s="319"/>
      <c r="P100" s="335"/>
      <c r="R100" s="325">
        <f t="shared" si="13"/>
        <v>0</v>
      </c>
      <c r="S100" s="319"/>
      <c r="T100" s="335"/>
      <c r="V100" s="325">
        <f t="shared" si="14"/>
        <v>0</v>
      </c>
    </row>
    <row r="101" spans="1:22" x14ac:dyDescent="0.2">
      <c r="A101" s="255"/>
      <c r="B101" s="335"/>
      <c r="C101" s="319"/>
      <c r="D101" s="335"/>
      <c r="F101" s="325">
        <f t="shared" si="10"/>
        <v>0</v>
      </c>
      <c r="G101" s="319"/>
      <c r="H101" s="335"/>
      <c r="J101" s="325">
        <f t="shared" si="11"/>
        <v>0</v>
      </c>
      <c r="K101" s="319"/>
      <c r="L101" s="335"/>
      <c r="N101" s="325">
        <f t="shared" si="12"/>
        <v>0</v>
      </c>
      <c r="O101" s="319"/>
      <c r="P101" s="335"/>
      <c r="R101" s="325">
        <f t="shared" si="13"/>
        <v>0</v>
      </c>
      <c r="S101" s="319"/>
      <c r="T101" s="335"/>
      <c r="V101" s="325">
        <f t="shared" si="14"/>
        <v>0</v>
      </c>
    </row>
    <row r="102" spans="1:22" x14ac:dyDescent="0.2">
      <c r="A102" s="255"/>
      <c r="B102" s="335"/>
      <c r="C102" s="319"/>
      <c r="D102" s="335"/>
      <c r="F102" s="325">
        <f t="shared" si="10"/>
        <v>0</v>
      </c>
      <c r="G102" s="319"/>
      <c r="H102" s="335"/>
      <c r="J102" s="325">
        <f t="shared" si="11"/>
        <v>0</v>
      </c>
      <c r="K102" s="319"/>
      <c r="L102" s="335"/>
      <c r="N102" s="325">
        <f t="shared" si="12"/>
        <v>0</v>
      </c>
      <c r="O102" s="319"/>
      <c r="P102" s="335"/>
      <c r="R102" s="325">
        <f t="shared" si="13"/>
        <v>0</v>
      </c>
      <c r="S102" s="319"/>
      <c r="T102" s="335"/>
      <c r="V102" s="325">
        <f t="shared" si="14"/>
        <v>0</v>
      </c>
    </row>
    <row r="103" spans="1:22" x14ac:dyDescent="0.2">
      <c r="A103" s="255"/>
      <c r="B103" s="335"/>
      <c r="C103" s="319"/>
      <c r="D103" s="335"/>
      <c r="F103" s="325">
        <f t="shared" si="10"/>
        <v>0</v>
      </c>
      <c r="G103" s="319"/>
      <c r="H103" s="335"/>
      <c r="J103" s="325">
        <f t="shared" si="11"/>
        <v>0</v>
      </c>
      <c r="K103" s="319"/>
      <c r="L103" s="335"/>
      <c r="N103" s="325">
        <f t="shared" si="12"/>
        <v>0</v>
      </c>
      <c r="O103" s="319"/>
      <c r="P103" s="335"/>
      <c r="R103" s="325">
        <f t="shared" si="13"/>
        <v>0</v>
      </c>
      <c r="S103" s="319"/>
      <c r="T103" s="335"/>
      <c r="V103" s="325">
        <f t="shared" si="14"/>
        <v>0</v>
      </c>
    </row>
    <row r="104" spans="1:22" x14ac:dyDescent="0.2">
      <c r="A104" s="255"/>
      <c r="B104" s="335"/>
      <c r="C104" s="319"/>
      <c r="D104" s="335"/>
      <c r="F104" s="325">
        <f t="shared" si="10"/>
        <v>0</v>
      </c>
      <c r="G104" s="319"/>
      <c r="H104" s="335"/>
      <c r="J104" s="325">
        <f t="shared" si="11"/>
        <v>0</v>
      </c>
      <c r="K104" s="319"/>
      <c r="L104" s="335"/>
      <c r="N104" s="325">
        <f t="shared" si="12"/>
        <v>0</v>
      </c>
      <c r="O104" s="319"/>
      <c r="P104" s="335"/>
      <c r="R104" s="325">
        <f t="shared" si="13"/>
        <v>0</v>
      </c>
      <c r="S104" s="319"/>
      <c r="T104" s="335"/>
      <c r="V104" s="325">
        <f t="shared" si="14"/>
        <v>0</v>
      </c>
    </row>
    <row r="105" spans="1:22" x14ac:dyDescent="0.2">
      <c r="A105" s="255"/>
      <c r="B105" s="335"/>
      <c r="C105" s="319"/>
      <c r="D105" s="335"/>
      <c r="F105" s="325">
        <f t="shared" si="10"/>
        <v>0</v>
      </c>
      <c r="G105" s="319"/>
      <c r="H105" s="335"/>
      <c r="J105" s="325">
        <f t="shared" si="11"/>
        <v>0</v>
      </c>
      <c r="K105" s="319"/>
      <c r="L105" s="335"/>
      <c r="N105" s="325">
        <f t="shared" si="12"/>
        <v>0</v>
      </c>
      <c r="O105" s="319"/>
      <c r="P105" s="335"/>
      <c r="R105" s="325">
        <f t="shared" si="13"/>
        <v>0</v>
      </c>
      <c r="S105" s="319"/>
      <c r="T105" s="335"/>
      <c r="V105" s="325">
        <f t="shared" si="14"/>
        <v>0</v>
      </c>
    </row>
    <row r="106" spans="1:22" x14ac:dyDescent="0.2">
      <c r="A106" s="255"/>
      <c r="B106" s="335"/>
      <c r="C106" s="319"/>
      <c r="D106" s="335"/>
      <c r="F106" s="325">
        <f t="shared" si="10"/>
        <v>0</v>
      </c>
      <c r="G106" s="319"/>
      <c r="H106" s="335"/>
      <c r="J106" s="325">
        <f t="shared" si="11"/>
        <v>0</v>
      </c>
      <c r="K106" s="319"/>
      <c r="L106" s="335"/>
      <c r="N106" s="325">
        <f t="shared" si="12"/>
        <v>0</v>
      </c>
      <c r="O106" s="319"/>
      <c r="P106" s="335"/>
      <c r="R106" s="325">
        <f t="shared" si="13"/>
        <v>0</v>
      </c>
      <c r="S106" s="319"/>
      <c r="T106" s="335"/>
      <c r="V106" s="325">
        <f t="shared" si="14"/>
        <v>0</v>
      </c>
    </row>
    <row r="107" spans="1:22" x14ac:dyDescent="0.2">
      <c r="A107" s="255"/>
      <c r="B107" s="335"/>
      <c r="C107" s="319"/>
      <c r="D107" s="335"/>
      <c r="F107" s="325">
        <f t="shared" si="10"/>
        <v>0</v>
      </c>
      <c r="G107" s="319"/>
      <c r="H107" s="335"/>
      <c r="J107" s="325">
        <f t="shared" si="11"/>
        <v>0</v>
      </c>
      <c r="K107" s="319"/>
      <c r="L107" s="335"/>
      <c r="N107" s="325">
        <f t="shared" si="12"/>
        <v>0</v>
      </c>
      <c r="O107" s="319"/>
      <c r="P107" s="335"/>
      <c r="R107" s="325">
        <f t="shared" si="13"/>
        <v>0</v>
      </c>
      <c r="S107" s="319"/>
      <c r="T107" s="335"/>
      <c r="V107" s="325">
        <f t="shared" si="14"/>
        <v>0</v>
      </c>
    </row>
    <row r="108" spans="1:22" x14ac:dyDescent="0.2">
      <c r="A108" s="255"/>
      <c r="B108" s="335"/>
      <c r="C108" s="319"/>
      <c r="D108" s="335"/>
      <c r="F108" s="325">
        <f t="shared" si="10"/>
        <v>0</v>
      </c>
      <c r="G108" s="319"/>
      <c r="H108" s="335"/>
      <c r="J108" s="325">
        <f t="shared" si="11"/>
        <v>0</v>
      </c>
      <c r="K108" s="319"/>
      <c r="L108" s="335"/>
      <c r="N108" s="325">
        <f t="shared" si="12"/>
        <v>0</v>
      </c>
      <c r="O108" s="319"/>
      <c r="P108" s="335"/>
      <c r="R108" s="325">
        <f t="shared" si="13"/>
        <v>0</v>
      </c>
      <c r="S108" s="319"/>
      <c r="T108" s="335"/>
      <c r="V108" s="325">
        <f t="shared" si="14"/>
        <v>0</v>
      </c>
    </row>
    <row r="109" spans="1:22" x14ac:dyDescent="0.2">
      <c r="A109" s="255"/>
      <c r="B109" s="335"/>
      <c r="C109" s="319"/>
      <c r="D109" s="335"/>
      <c r="F109" s="325">
        <f t="shared" si="10"/>
        <v>0</v>
      </c>
      <c r="G109" s="319"/>
      <c r="H109" s="335"/>
      <c r="J109" s="325">
        <f t="shared" si="11"/>
        <v>0</v>
      </c>
      <c r="K109" s="319"/>
      <c r="L109" s="335"/>
      <c r="N109" s="325">
        <f t="shared" si="12"/>
        <v>0</v>
      </c>
      <c r="O109" s="319"/>
      <c r="P109" s="335"/>
      <c r="R109" s="325">
        <f t="shared" si="13"/>
        <v>0</v>
      </c>
      <c r="S109" s="319"/>
      <c r="T109" s="335"/>
      <c r="V109" s="325">
        <f t="shared" si="14"/>
        <v>0</v>
      </c>
    </row>
    <row r="110" spans="1:22" x14ac:dyDescent="0.2">
      <c r="A110" s="255"/>
      <c r="B110" s="335"/>
      <c r="C110" s="319"/>
      <c r="D110" s="335"/>
      <c r="F110" s="325">
        <f t="shared" si="10"/>
        <v>0</v>
      </c>
      <c r="G110" s="319"/>
      <c r="H110" s="335"/>
      <c r="J110" s="325">
        <f t="shared" si="11"/>
        <v>0</v>
      </c>
      <c r="K110" s="319"/>
      <c r="L110" s="335"/>
      <c r="N110" s="325">
        <f t="shared" si="12"/>
        <v>0</v>
      </c>
      <c r="O110" s="319"/>
      <c r="P110" s="335"/>
      <c r="R110" s="325">
        <f t="shared" si="13"/>
        <v>0</v>
      </c>
      <c r="S110" s="319"/>
      <c r="T110" s="335"/>
      <c r="V110" s="325">
        <f t="shared" si="14"/>
        <v>0</v>
      </c>
    </row>
    <row r="111" spans="1:22" x14ac:dyDescent="0.2">
      <c r="A111" s="255"/>
      <c r="B111" s="335"/>
      <c r="C111" s="319"/>
      <c r="D111" s="335"/>
      <c r="F111" s="325">
        <f t="shared" si="10"/>
        <v>0</v>
      </c>
      <c r="G111" s="319"/>
      <c r="H111" s="335"/>
      <c r="J111" s="325">
        <f t="shared" si="11"/>
        <v>0</v>
      </c>
      <c r="K111" s="319"/>
      <c r="L111" s="335"/>
      <c r="N111" s="325">
        <f t="shared" si="12"/>
        <v>0</v>
      </c>
      <c r="O111" s="319"/>
      <c r="P111" s="335"/>
      <c r="R111" s="325">
        <f t="shared" si="13"/>
        <v>0</v>
      </c>
      <c r="S111" s="319"/>
      <c r="T111" s="335"/>
      <c r="V111" s="325">
        <f t="shared" si="14"/>
        <v>0</v>
      </c>
    </row>
    <row r="112" spans="1:22" x14ac:dyDescent="0.2">
      <c r="A112" s="255"/>
      <c r="B112" s="335"/>
      <c r="C112" s="319"/>
      <c r="D112" s="335"/>
      <c r="F112" s="325">
        <f t="shared" si="10"/>
        <v>0</v>
      </c>
      <c r="G112" s="319"/>
      <c r="H112" s="335"/>
      <c r="J112" s="325">
        <f t="shared" si="11"/>
        <v>0</v>
      </c>
      <c r="K112" s="319"/>
      <c r="L112" s="335"/>
      <c r="N112" s="325">
        <f t="shared" si="12"/>
        <v>0</v>
      </c>
      <c r="O112" s="319"/>
      <c r="P112" s="335"/>
      <c r="R112" s="325">
        <f t="shared" si="13"/>
        <v>0</v>
      </c>
      <c r="S112" s="319"/>
      <c r="T112" s="335"/>
      <c r="V112" s="325">
        <f t="shared" si="14"/>
        <v>0</v>
      </c>
    </row>
    <row r="113" spans="1:22" x14ac:dyDescent="0.2">
      <c r="C113" s="319"/>
      <c r="G113" s="319"/>
      <c r="K113" s="319"/>
      <c r="O113" s="319"/>
      <c r="S113" s="319"/>
    </row>
    <row r="114" spans="1:22" x14ac:dyDescent="0.2">
      <c r="A114" s="324" t="s">
        <v>178</v>
      </c>
      <c r="C114" s="319"/>
      <c r="F114" s="326">
        <f>SUM(F88:F113)</f>
        <v>0</v>
      </c>
      <c r="G114" s="319"/>
      <c r="J114" s="326">
        <f>SUM(J88:J113)</f>
        <v>0</v>
      </c>
      <c r="K114" s="319"/>
      <c r="N114" s="326">
        <f>SUM(N88:N113)</f>
        <v>0</v>
      </c>
      <c r="O114" s="319"/>
      <c r="R114" s="326">
        <f>SUM(R88:R113)</f>
        <v>0</v>
      </c>
      <c r="S114" s="319"/>
      <c r="V114" s="326">
        <f>SUM(V88:V113)</f>
        <v>0</v>
      </c>
    </row>
  </sheetData>
  <sheetProtection sheet="1" selectLockedCells="1"/>
  <mergeCells count="18">
    <mergeCell ref="A1:T1"/>
    <mergeCell ref="A3:T3"/>
    <mergeCell ref="A6:F6"/>
    <mergeCell ref="D11:F11"/>
    <mergeCell ref="H11:J11"/>
    <mergeCell ref="L11:N11"/>
    <mergeCell ref="P11:R11"/>
    <mergeCell ref="T11:V11"/>
    <mergeCell ref="D47:F47"/>
    <mergeCell ref="H47:J47"/>
    <mergeCell ref="L47:N47"/>
    <mergeCell ref="P47:R47"/>
    <mergeCell ref="T47:V47"/>
    <mergeCell ref="D85:F85"/>
    <mergeCell ref="H85:J85"/>
    <mergeCell ref="L85:N85"/>
    <mergeCell ref="P85:R85"/>
    <mergeCell ref="T85:V8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U171"/>
  <sheetViews>
    <sheetView zoomScale="90" zoomScaleNormal="90" workbookViewId="0">
      <selection activeCell="B24" sqref="B24"/>
    </sheetView>
  </sheetViews>
  <sheetFormatPr defaultRowHeight="12.75" x14ac:dyDescent="0.2"/>
  <cols>
    <col min="1" max="1" width="3.28515625" style="8" customWidth="1"/>
    <col min="2" max="2" width="37.140625" style="8" customWidth="1"/>
    <col min="3" max="3" width="10.7109375" style="135" customWidth="1"/>
    <col min="4" max="4" width="18.140625" style="135" hidden="1" customWidth="1"/>
    <col min="5" max="5" width="12.42578125" style="135" hidden="1" customWidth="1"/>
    <col min="6" max="6" width="10.7109375" style="8" customWidth="1"/>
    <col min="7" max="7" width="18.140625" style="8" hidden="1" customWidth="1"/>
    <col min="8" max="8" width="12.42578125" style="8" hidden="1" customWidth="1"/>
    <col min="9" max="9" width="10.7109375" style="8" customWidth="1"/>
    <col min="10" max="10" width="18.140625" style="8" hidden="1" customWidth="1"/>
    <col min="11" max="11" width="12.42578125" style="8" hidden="1" customWidth="1"/>
    <col min="12" max="12" width="10.7109375" style="8" customWidth="1"/>
    <col min="13" max="13" width="18.140625" style="8" hidden="1" customWidth="1"/>
    <col min="14" max="14" width="12.42578125" style="8" hidden="1" customWidth="1"/>
    <col min="15" max="15" width="10.7109375" style="8" customWidth="1"/>
    <col min="16" max="16" width="18.140625" style="8" hidden="1" customWidth="1"/>
    <col min="17" max="17" width="12.42578125" style="8" hidden="1" customWidth="1"/>
    <col min="18" max="18" width="15.7109375" style="8" customWidth="1"/>
    <col min="19" max="19" width="1.5703125" style="8" customWidth="1"/>
    <col min="20" max="21" width="15.7109375" style="8" customWidth="1"/>
    <col min="22" max="16384" width="9.140625" style="8"/>
  </cols>
  <sheetData>
    <row r="1" spans="1:21" ht="18" x14ac:dyDescent="0.25">
      <c r="B1" s="195" t="s">
        <v>67</v>
      </c>
      <c r="U1" s="195"/>
    </row>
    <row r="2" spans="1:21" ht="18" x14ac:dyDescent="0.25">
      <c r="B2" s="195" t="s">
        <v>99</v>
      </c>
      <c r="G2" s="231"/>
      <c r="T2" s="199"/>
      <c r="U2" s="200" t="str">
        <f>"= do not edit"</f>
        <v>= do not edit</v>
      </c>
    </row>
    <row r="3" spans="1:21" ht="18" x14ac:dyDescent="0.25">
      <c r="B3" s="378" t="s">
        <v>223</v>
      </c>
      <c r="T3" s="195"/>
      <c r="U3" s="195"/>
    </row>
    <row r="4" spans="1:21" ht="18" x14ac:dyDescent="0.25">
      <c r="B4" s="378"/>
      <c r="T4" s="378"/>
      <c r="U4" s="378"/>
    </row>
    <row r="5" spans="1:21" ht="25.5" x14ac:dyDescent="0.2">
      <c r="B5" s="232" t="s">
        <v>95</v>
      </c>
      <c r="C5" s="207" t="s">
        <v>68</v>
      </c>
      <c r="D5" s="147" t="s">
        <v>105</v>
      </c>
      <c r="E5" s="238" t="s">
        <v>104</v>
      </c>
      <c r="F5" s="207" t="s">
        <v>75</v>
      </c>
      <c r="G5" s="147" t="s">
        <v>105</v>
      </c>
      <c r="H5" s="238" t="s">
        <v>104</v>
      </c>
      <c r="I5" s="207" t="s">
        <v>76</v>
      </c>
      <c r="J5" s="147" t="s">
        <v>105</v>
      </c>
      <c r="K5" s="238" t="s">
        <v>104</v>
      </c>
      <c r="L5" s="207" t="s">
        <v>102</v>
      </c>
      <c r="M5" s="147" t="s">
        <v>105</v>
      </c>
      <c r="N5" s="238" t="s">
        <v>104</v>
      </c>
      <c r="O5" s="207" t="s">
        <v>103</v>
      </c>
      <c r="P5" s="138" t="s">
        <v>105</v>
      </c>
      <c r="Q5" s="188" t="s">
        <v>104</v>
      </c>
      <c r="R5" s="239" t="s">
        <v>96</v>
      </c>
      <c r="S5" s="240"/>
      <c r="T5" s="75" t="s">
        <v>97</v>
      </c>
      <c r="U5" s="75" t="s">
        <v>98</v>
      </c>
    </row>
    <row r="6" spans="1:21" ht="20.100000000000001" customHeight="1" x14ac:dyDescent="0.2">
      <c r="A6" s="8">
        <v>1</v>
      </c>
      <c r="B6" s="33"/>
      <c r="C6" s="216"/>
      <c r="D6" s="72">
        <f t="shared" ref="D6:D11" si="0">IF(C6&gt;=25000,25000,C6)</f>
        <v>0</v>
      </c>
      <c r="E6" s="72">
        <f t="shared" ref="E6:E11" si="1">C6-D6</f>
        <v>0</v>
      </c>
      <c r="F6" s="216"/>
      <c r="G6" s="72">
        <f t="shared" ref="G6:G11" si="2">IF((C6+F6)&gt;=25000,(25000-D6),F6)</f>
        <v>0</v>
      </c>
      <c r="H6" s="72">
        <f t="shared" ref="H6:H11" si="3">IF(($D6+$G6)&lt;25000,0,($F6-$G6))</f>
        <v>0</v>
      </c>
      <c r="I6" s="216"/>
      <c r="J6" s="72">
        <f t="shared" ref="J6:J11" si="4">IF(($C6+$F6+$I6)&gt;=25000,(25000-$D6-$G6),$I6)</f>
        <v>0</v>
      </c>
      <c r="K6" s="72">
        <f t="shared" ref="K6:K11" si="5">IF(($D6+$G6+$I6)&lt;25000,0,($I6-$J6))</f>
        <v>0</v>
      </c>
      <c r="L6" s="216"/>
      <c r="M6" s="72">
        <f t="shared" ref="M6:M11" si="6">IF(($C6+$F6+$I6+$L6)&gt;=25000,(25000-$D6-$G6-$J6),$L6)</f>
        <v>0</v>
      </c>
      <c r="N6" s="72">
        <f t="shared" ref="N6:N11" si="7">IF(($D6+$G6+$I6+$L6)&lt;25000,0,($L6-$M6))</f>
        <v>0</v>
      </c>
      <c r="O6" s="216"/>
      <c r="P6" s="71">
        <f t="shared" ref="P6:P15" si="8">IF(($C6+$F6+$I6+$L6+$O6)&gt;=25000,(25000-$D6-$G6-$J6-$M6),$O6)</f>
        <v>0</v>
      </c>
      <c r="Q6" s="62">
        <f t="shared" ref="Q6:Q15" si="9">IF(($D6+$G6+$I6+$L6+$O6)&lt;25000,0,($O6-$P6))</f>
        <v>0</v>
      </c>
      <c r="R6" s="72">
        <f t="shared" ref="R6:R15" si="10">C6+F6+I6+L6+O6</f>
        <v>0</v>
      </c>
      <c r="S6" s="241"/>
      <c r="T6" s="72">
        <f t="shared" ref="T6:T15" si="11">D6+G6+J6+M6+P6</f>
        <v>0</v>
      </c>
      <c r="U6" s="72">
        <f t="shared" ref="U6:U15" si="12">E6+H6+K6+N6+Q6</f>
        <v>0</v>
      </c>
    </row>
    <row r="7" spans="1:21" ht="20.100000000000001" customHeight="1" x14ac:dyDescent="0.2">
      <c r="A7" s="8">
        <v>2</v>
      </c>
      <c r="B7" s="33"/>
      <c r="C7" s="216"/>
      <c r="D7" s="72">
        <f t="shared" si="0"/>
        <v>0</v>
      </c>
      <c r="E7" s="72">
        <f t="shared" si="1"/>
        <v>0</v>
      </c>
      <c r="F7" s="216"/>
      <c r="G7" s="72">
        <f t="shared" si="2"/>
        <v>0</v>
      </c>
      <c r="H7" s="72">
        <f t="shared" si="3"/>
        <v>0</v>
      </c>
      <c r="I7" s="216"/>
      <c r="J7" s="72">
        <f t="shared" si="4"/>
        <v>0</v>
      </c>
      <c r="K7" s="72">
        <f t="shared" si="5"/>
        <v>0</v>
      </c>
      <c r="L7" s="216"/>
      <c r="M7" s="72">
        <f t="shared" si="6"/>
        <v>0</v>
      </c>
      <c r="N7" s="72">
        <f t="shared" si="7"/>
        <v>0</v>
      </c>
      <c r="O7" s="216"/>
      <c r="P7" s="71">
        <f t="shared" si="8"/>
        <v>0</v>
      </c>
      <c r="Q7" s="62">
        <f t="shared" si="9"/>
        <v>0</v>
      </c>
      <c r="R7" s="72">
        <f t="shared" si="10"/>
        <v>0</v>
      </c>
      <c r="S7" s="242"/>
      <c r="T7" s="72">
        <f t="shared" si="11"/>
        <v>0</v>
      </c>
      <c r="U7" s="72">
        <f t="shared" si="12"/>
        <v>0</v>
      </c>
    </row>
    <row r="8" spans="1:21" ht="20.100000000000001" customHeight="1" x14ac:dyDescent="0.2">
      <c r="A8" s="8">
        <v>3</v>
      </c>
      <c r="B8" s="233"/>
      <c r="C8" s="216"/>
      <c r="D8" s="72">
        <f t="shared" si="0"/>
        <v>0</v>
      </c>
      <c r="E8" s="72">
        <f t="shared" si="1"/>
        <v>0</v>
      </c>
      <c r="F8" s="216"/>
      <c r="G8" s="72">
        <f t="shared" si="2"/>
        <v>0</v>
      </c>
      <c r="H8" s="72">
        <f t="shared" si="3"/>
        <v>0</v>
      </c>
      <c r="I8" s="216"/>
      <c r="J8" s="72">
        <f t="shared" si="4"/>
        <v>0</v>
      </c>
      <c r="K8" s="72">
        <f t="shared" si="5"/>
        <v>0</v>
      </c>
      <c r="L8" s="216"/>
      <c r="M8" s="72">
        <f t="shared" si="6"/>
        <v>0</v>
      </c>
      <c r="N8" s="72">
        <f t="shared" si="7"/>
        <v>0</v>
      </c>
      <c r="O8" s="216"/>
      <c r="P8" s="71">
        <f t="shared" si="8"/>
        <v>0</v>
      </c>
      <c r="Q8" s="62">
        <f t="shared" si="9"/>
        <v>0</v>
      </c>
      <c r="R8" s="72">
        <f t="shared" si="10"/>
        <v>0</v>
      </c>
      <c r="S8" s="242"/>
      <c r="T8" s="72">
        <f t="shared" si="11"/>
        <v>0</v>
      </c>
      <c r="U8" s="72">
        <f t="shared" si="12"/>
        <v>0</v>
      </c>
    </row>
    <row r="9" spans="1:21" ht="20.100000000000001" customHeight="1" x14ac:dyDescent="0.2">
      <c r="A9" s="15">
        <v>4</v>
      </c>
      <c r="B9" s="233"/>
      <c r="C9" s="216"/>
      <c r="D9" s="72">
        <f t="shared" si="0"/>
        <v>0</v>
      </c>
      <c r="E9" s="72">
        <f t="shared" si="1"/>
        <v>0</v>
      </c>
      <c r="F9" s="216"/>
      <c r="G9" s="72">
        <f t="shared" si="2"/>
        <v>0</v>
      </c>
      <c r="H9" s="72">
        <f t="shared" si="3"/>
        <v>0</v>
      </c>
      <c r="I9" s="216"/>
      <c r="J9" s="72">
        <f t="shared" si="4"/>
        <v>0</v>
      </c>
      <c r="K9" s="72">
        <f t="shared" si="5"/>
        <v>0</v>
      </c>
      <c r="L9" s="216"/>
      <c r="M9" s="72">
        <f t="shared" si="6"/>
        <v>0</v>
      </c>
      <c r="N9" s="72">
        <f t="shared" si="7"/>
        <v>0</v>
      </c>
      <c r="O9" s="216"/>
      <c r="P9" s="71">
        <f t="shared" si="8"/>
        <v>0</v>
      </c>
      <c r="Q9" s="62">
        <f t="shared" si="9"/>
        <v>0</v>
      </c>
      <c r="R9" s="72">
        <f t="shared" si="10"/>
        <v>0</v>
      </c>
      <c r="S9" s="242"/>
      <c r="T9" s="72">
        <f t="shared" si="11"/>
        <v>0</v>
      </c>
      <c r="U9" s="72">
        <f t="shared" si="12"/>
        <v>0</v>
      </c>
    </row>
    <row r="10" spans="1:21" ht="20.100000000000001" customHeight="1" x14ac:dyDescent="0.2">
      <c r="A10" s="15">
        <v>5</v>
      </c>
      <c r="B10" s="233"/>
      <c r="C10" s="216"/>
      <c r="D10" s="72">
        <f t="shared" si="0"/>
        <v>0</v>
      </c>
      <c r="E10" s="72">
        <f t="shared" si="1"/>
        <v>0</v>
      </c>
      <c r="F10" s="216"/>
      <c r="G10" s="72">
        <f t="shared" si="2"/>
        <v>0</v>
      </c>
      <c r="H10" s="72">
        <f t="shared" si="3"/>
        <v>0</v>
      </c>
      <c r="I10" s="216"/>
      <c r="J10" s="72">
        <f t="shared" si="4"/>
        <v>0</v>
      </c>
      <c r="K10" s="72">
        <f t="shared" si="5"/>
        <v>0</v>
      </c>
      <c r="L10" s="216"/>
      <c r="M10" s="72">
        <f t="shared" si="6"/>
        <v>0</v>
      </c>
      <c r="N10" s="72">
        <f t="shared" si="7"/>
        <v>0</v>
      </c>
      <c r="O10" s="216"/>
      <c r="P10" s="71">
        <f t="shared" si="8"/>
        <v>0</v>
      </c>
      <c r="Q10" s="62">
        <f t="shared" si="9"/>
        <v>0</v>
      </c>
      <c r="R10" s="72">
        <f t="shared" si="10"/>
        <v>0</v>
      </c>
      <c r="S10" s="241"/>
      <c r="T10" s="72">
        <f t="shared" si="11"/>
        <v>0</v>
      </c>
      <c r="U10" s="72">
        <f t="shared" si="12"/>
        <v>0</v>
      </c>
    </row>
    <row r="11" spans="1:21" ht="20.100000000000001" customHeight="1" x14ac:dyDescent="0.2">
      <c r="A11" s="15">
        <v>6</v>
      </c>
      <c r="B11" s="233"/>
      <c r="C11" s="216"/>
      <c r="D11" s="72">
        <f t="shared" si="0"/>
        <v>0</v>
      </c>
      <c r="E11" s="72">
        <f t="shared" si="1"/>
        <v>0</v>
      </c>
      <c r="F11" s="216"/>
      <c r="G11" s="72">
        <f t="shared" si="2"/>
        <v>0</v>
      </c>
      <c r="H11" s="72">
        <f t="shared" si="3"/>
        <v>0</v>
      </c>
      <c r="I11" s="216"/>
      <c r="J11" s="72">
        <f t="shared" si="4"/>
        <v>0</v>
      </c>
      <c r="K11" s="72">
        <f t="shared" si="5"/>
        <v>0</v>
      </c>
      <c r="L11" s="216"/>
      <c r="M11" s="72">
        <f t="shared" si="6"/>
        <v>0</v>
      </c>
      <c r="N11" s="72">
        <f t="shared" si="7"/>
        <v>0</v>
      </c>
      <c r="O11" s="216"/>
      <c r="P11" s="71">
        <f t="shared" si="8"/>
        <v>0</v>
      </c>
      <c r="Q11" s="62">
        <f t="shared" si="9"/>
        <v>0</v>
      </c>
      <c r="R11" s="72">
        <f t="shared" si="10"/>
        <v>0</v>
      </c>
      <c r="S11" s="242"/>
      <c r="T11" s="72">
        <f t="shared" si="11"/>
        <v>0</v>
      </c>
      <c r="U11" s="72">
        <f t="shared" si="12"/>
        <v>0</v>
      </c>
    </row>
    <row r="12" spans="1:21" ht="20.100000000000001" customHeight="1" x14ac:dyDescent="0.2">
      <c r="A12" s="15">
        <v>7</v>
      </c>
      <c r="B12" s="233"/>
      <c r="C12" s="216"/>
      <c r="D12" s="72">
        <f>IF(C12&gt;=25000,25000,C12)</f>
        <v>0</v>
      </c>
      <c r="E12" s="72">
        <f>C12-D12</f>
        <v>0</v>
      </c>
      <c r="F12" s="216"/>
      <c r="G12" s="72">
        <f>IF((C12+F12)&gt;=25000,(25000-D12),F12)</f>
        <v>0</v>
      </c>
      <c r="H12" s="72">
        <f>IF(($D12+$G12)&lt;25000,0,($F12-$G12))</f>
        <v>0</v>
      </c>
      <c r="I12" s="216"/>
      <c r="J12" s="72">
        <f>IF(($C12+$F12+$I12)&gt;=25000,(25000-$D12-$G12),$I12)</f>
        <v>0</v>
      </c>
      <c r="K12" s="72">
        <f>IF(($D12+$G12+$I12)&lt;25000,0,($I12-$J12))</f>
        <v>0</v>
      </c>
      <c r="L12" s="216"/>
      <c r="M12" s="72">
        <f>IF(($C12+$F12+$I12+$L12)&gt;=25000,(25000-$D12-$G12-$J12),$L12)</f>
        <v>0</v>
      </c>
      <c r="N12" s="72">
        <f>IF(($D12+$G12+$I12+$L12)&lt;25000,0,($L12-$M12))</f>
        <v>0</v>
      </c>
      <c r="O12" s="216"/>
      <c r="P12" s="71">
        <f t="shared" si="8"/>
        <v>0</v>
      </c>
      <c r="Q12" s="62">
        <f t="shared" si="9"/>
        <v>0</v>
      </c>
      <c r="R12" s="72">
        <f t="shared" si="10"/>
        <v>0</v>
      </c>
      <c r="S12" s="242"/>
      <c r="T12" s="72">
        <f t="shared" si="11"/>
        <v>0</v>
      </c>
      <c r="U12" s="72">
        <f t="shared" si="12"/>
        <v>0</v>
      </c>
    </row>
    <row r="13" spans="1:21" ht="20.100000000000001" customHeight="1" x14ac:dyDescent="0.2">
      <c r="A13" s="15">
        <v>8</v>
      </c>
      <c r="B13" s="233"/>
      <c r="C13" s="216"/>
      <c r="D13" s="72">
        <f>IF(C13&gt;=25000,25000,C13)</f>
        <v>0</v>
      </c>
      <c r="E13" s="72">
        <f>C13-D13</f>
        <v>0</v>
      </c>
      <c r="F13" s="216"/>
      <c r="G13" s="72">
        <f>IF((C13+F13)&gt;=25000,(25000-D13),F13)</f>
        <v>0</v>
      </c>
      <c r="H13" s="72">
        <f>IF(($D13+$G13)&lt;25000,0,($F13-$G13))</f>
        <v>0</v>
      </c>
      <c r="I13" s="216"/>
      <c r="J13" s="72">
        <f>IF(($C13+$F13+$I13)&gt;=25000,(25000-$D13-$G13),$I13)</f>
        <v>0</v>
      </c>
      <c r="K13" s="72">
        <f>IF(($D13+$G13+$I13)&lt;25000,0,($I13-$J13))</f>
        <v>0</v>
      </c>
      <c r="L13" s="216"/>
      <c r="M13" s="72">
        <f>IF(($C13+$F13+$I13+$L13)&gt;=25000,(25000-$D13-$G13-$J13),$L13)</f>
        <v>0</v>
      </c>
      <c r="N13" s="72">
        <f>IF(($D13+$G13+$I13+$L13)&lt;25000,0,($L13-$M13))</f>
        <v>0</v>
      </c>
      <c r="O13" s="216"/>
      <c r="P13" s="71">
        <f t="shared" si="8"/>
        <v>0</v>
      </c>
      <c r="Q13" s="62">
        <f t="shared" si="9"/>
        <v>0</v>
      </c>
      <c r="R13" s="72">
        <f t="shared" si="10"/>
        <v>0</v>
      </c>
      <c r="S13" s="242"/>
      <c r="T13" s="72">
        <f t="shared" si="11"/>
        <v>0</v>
      </c>
      <c r="U13" s="72">
        <f t="shared" si="12"/>
        <v>0</v>
      </c>
    </row>
    <row r="14" spans="1:21" ht="20.100000000000001" customHeight="1" x14ac:dyDescent="0.2">
      <c r="A14" s="15">
        <v>9</v>
      </c>
      <c r="B14" s="33"/>
      <c r="C14" s="216"/>
      <c r="D14" s="72">
        <f>IF(C14&gt;=25000,25000,C14)</f>
        <v>0</v>
      </c>
      <c r="E14" s="72">
        <f>C14-D14</f>
        <v>0</v>
      </c>
      <c r="F14" s="216"/>
      <c r="G14" s="72">
        <f>IF((C14+F14)&gt;=25000,(25000-D14),F14)</f>
        <v>0</v>
      </c>
      <c r="H14" s="72">
        <f>IF(($D14+$G14)&lt;25000,0,($F14-$G14))</f>
        <v>0</v>
      </c>
      <c r="I14" s="216"/>
      <c r="J14" s="72">
        <f>IF(($C14+$F14+$I14)&gt;=25000,(25000-$D14-$G14),$I14)</f>
        <v>0</v>
      </c>
      <c r="K14" s="72">
        <f>IF(($D14+$G14+$I14)&lt;25000,0,($I14-$J14))</f>
        <v>0</v>
      </c>
      <c r="L14" s="216"/>
      <c r="M14" s="72">
        <f>IF(($C14+$F14+$I14+$L14)&gt;=25000,(25000-$D14-$G14-$J14),$L14)</f>
        <v>0</v>
      </c>
      <c r="N14" s="72">
        <f>IF(($D14+$G14+$I14+$L14)&lt;25000,0,($L14-$M14))</f>
        <v>0</v>
      </c>
      <c r="O14" s="216"/>
      <c r="P14" s="71">
        <f t="shared" si="8"/>
        <v>0</v>
      </c>
      <c r="Q14" s="62">
        <f t="shared" si="9"/>
        <v>0</v>
      </c>
      <c r="R14" s="72">
        <f t="shared" si="10"/>
        <v>0</v>
      </c>
      <c r="S14" s="242"/>
      <c r="T14" s="72">
        <f t="shared" si="11"/>
        <v>0</v>
      </c>
      <c r="U14" s="72">
        <f t="shared" si="12"/>
        <v>0</v>
      </c>
    </row>
    <row r="15" spans="1:21" ht="20.100000000000001" customHeight="1" x14ac:dyDescent="0.2">
      <c r="A15" s="15">
        <v>10</v>
      </c>
      <c r="B15" s="234"/>
      <c r="C15" s="216"/>
      <c r="D15" s="72">
        <f>IF(C15&gt;=25000,25000,C15)</f>
        <v>0</v>
      </c>
      <c r="E15" s="72">
        <f>C15-D15</f>
        <v>0</v>
      </c>
      <c r="F15" s="216"/>
      <c r="G15" s="72">
        <f>IF((C15+F15)&gt;=25000,(25000-D15),F15)</f>
        <v>0</v>
      </c>
      <c r="H15" s="72">
        <f>IF(($D15+$G15)&lt;25000,0,($F15-$G15))</f>
        <v>0</v>
      </c>
      <c r="I15" s="216"/>
      <c r="J15" s="72">
        <f>IF(($C15+$F15+$I15)&gt;=25000,(25000-$D15-$G15),$I15)</f>
        <v>0</v>
      </c>
      <c r="K15" s="72">
        <f>IF(($D15+$G15+$I15)&lt;25000,0,($I15-$J15))</f>
        <v>0</v>
      </c>
      <c r="L15" s="216"/>
      <c r="M15" s="72">
        <f>IF(($C15+$F15+$I15+$L15)&gt;=25000,(25000-$D15-$G15-$J15),$L15)</f>
        <v>0</v>
      </c>
      <c r="N15" s="72">
        <f>IF(($D15+$G15+$I15+$L15)&lt;25000,0,($L15-$M15))</f>
        <v>0</v>
      </c>
      <c r="O15" s="216"/>
      <c r="P15" s="71">
        <f t="shared" si="8"/>
        <v>0</v>
      </c>
      <c r="Q15" s="62">
        <f t="shared" si="9"/>
        <v>0</v>
      </c>
      <c r="R15" s="72">
        <f t="shared" si="10"/>
        <v>0</v>
      </c>
      <c r="S15" s="242"/>
      <c r="T15" s="72">
        <f t="shared" si="11"/>
        <v>0</v>
      </c>
      <c r="U15" s="72">
        <f t="shared" si="12"/>
        <v>0</v>
      </c>
    </row>
    <row r="16" spans="1:21" ht="22.5" customHeight="1" x14ac:dyDescent="0.2">
      <c r="A16" s="15"/>
      <c r="B16" s="202"/>
      <c r="C16" s="15"/>
      <c r="D16" s="15"/>
      <c r="E16" s="15"/>
      <c r="F16" s="15"/>
      <c r="G16" s="15"/>
      <c r="H16" s="15"/>
      <c r="I16" s="15"/>
      <c r="J16" s="15"/>
      <c r="K16" s="15"/>
      <c r="R16" s="203"/>
      <c r="S16" s="203"/>
      <c r="T16" s="73">
        <f>SUM(T6:T15)</f>
        <v>0</v>
      </c>
      <c r="U16" s="74">
        <f>SUM(U6:U15)</f>
        <v>0</v>
      </c>
    </row>
    <row r="17" spans="1:21" ht="22.5" customHeight="1" x14ac:dyDescent="0.2">
      <c r="A17" s="15"/>
      <c r="B17" s="202"/>
      <c r="C17" s="15"/>
      <c r="D17" s="15"/>
      <c r="E17" s="15"/>
      <c r="F17" s="15"/>
      <c r="G17" s="15"/>
      <c r="H17" s="15"/>
      <c r="I17" s="15"/>
      <c r="J17" s="15"/>
      <c r="K17" s="15"/>
      <c r="R17" s="203"/>
      <c r="S17" s="203"/>
      <c r="T17" s="61"/>
      <c r="U17" s="235"/>
    </row>
    <row r="18" spans="1:21" ht="20.25" customHeight="1" x14ac:dyDescent="0.2">
      <c r="B18" s="204"/>
      <c r="G18" s="135"/>
      <c r="H18" s="135"/>
      <c r="J18" s="135"/>
      <c r="K18" s="135"/>
      <c r="M18" s="135"/>
      <c r="N18" s="135"/>
      <c r="P18" s="135"/>
      <c r="Q18" s="135"/>
      <c r="R18" s="145" t="s">
        <v>96</v>
      </c>
      <c r="S18" s="206"/>
      <c r="T18" s="14"/>
      <c r="U18" s="131"/>
    </row>
    <row r="19" spans="1:21" s="208" customFormat="1" ht="17.25" customHeight="1" x14ac:dyDescent="0.2">
      <c r="B19" s="148"/>
      <c r="C19" s="245" t="s">
        <v>68</v>
      </c>
      <c r="D19" s="246"/>
      <c r="E19" s="246"/>
      <c r="F19" s="247" t="s">
        <v>75</v>
      </c>
      <c r="G19" s="246"/>
      <c r="H19" s="246"/>
      <c r="I19" s="247" t="s">
        <v>76</v>
      </c>
      <c r="J19" s="246"/>
      <c r="K19" s="246"/>
      <c r="L19" s="247" t="s">
        <v>102</v>
      </c>
      <c r="M19" s="248"/>
      <c r="N19" s="248"/>
      <c r="O19" s="247" t="s">
        <v>103</v>
      </c>
      <c r="R19" s="149" t="s">
        <v>2</v>
      </c>
      <c r="S19" s="210"/>
      <c r="T19" s="14"/>
      <c r="U19" s="131"/>
    </row>
    <row r="20" spans="1:21" ht="20.25" customHeight="1" x14ac:dyDescent="0.2">
      <c r="B20" s="377" t="s">
        <v>222</v>
      </c>
      <c r="C20" s="249">
        <f>SUM(D6:D15)</f>
        <v>0</v>
      </c>
      <c r="D20" s="250"/>
      <c r="E20" s="250"/>
      <c r="F20" s="250">
        <f>SUM(G6:G15)</f>
        <v>0</v>
      </c>
      <c r="G20" s="250"/>
      <c r="H20" s="250"/>
      <c r="I20" s="250">
        <f>SUM(J6:J15)</f>
        <v>0</v>
      </c>
      <c r="J20" s="250"/>
      <c r="K20" s="250"/>
      <c r="L20" s="250">
        <f>SUM(M6:M15)</f>
        <v>0</v>
      </c>
      <c r="M20" s="250"/>
      <c r="N20" s="250"/>
      <c r="O20" s="250">
        <f>SUM(P6:P15)</f>
        <v>0</v>
      </c>
      <c r="P20" s="218"/>
      <c r="Q20" s="218"/>
      <c r="R20" s="243">
        <f>SUM(C20:O20)</f>
        <v>0</v>
      </c>
      <c r="S20" s="214"/>
      <c r="T20" s="14"/>
      <c r="U20" s="131"/>
    </row>
    <row r="21" spans="1:21" ht="20.25" customHeight="1" x14ac:dyDescent="0.2">
      <c r="B21" s="125" t="s">
        <v>167</v>
      </c>
      <c r="C21" s="251">
        <f>SUM(E6:E15)</f>
        <v>0</v>
      </c>
      <c r="D21" s="252"/>
      <c r="E21" s="252"/>
      <c r="F21" s="252">
        <f>SUM(H6:H15)</f>
        <v>0</v>
      </c>
      <c r="G21" s="252"/>
      <c r="H21" s="252"/>
      <c r="I21" s="252">
        <f>SUM(K6:K15)</f>
        <v>0</v>
      </c>
      <c r="J21" s="252"/>
      <c r="K21" s="252"/>
      <c r="L21" s="252">
        <f>SUM(N6:N15)</f>
        <v>0</v>
      </c>
      <c r="M21" s="252"/>
      <c r="N21" s="252"/>
      <c r="O21" s="252">
        <f>SUM(Q6:Q15)</f>
        <v>0</v>
      </c>
      <c r="P21" s="218"/>
      <c r="Q21" s="218"/>
      <c r="R21" s="244">
        <f>SUM(C21:O21)</f>
        <v>0</v>
      </c>
      <c r="S21" s="236"/>
      <c r="T21" s="14"/>
      <c r="U21" s="131"/>
    </row>
    <row r="22" spans="1:21" s="201" customFormat="1" ht="20.25" customHeight="1" x14ac:dyDescent="0.2">
      <c r="C22" s="135"/>
      <c r="D22" s="135"/>
      <c r="E22" s="135"/>
      <c r="F22" s="8"/>
      <c r="G22" s="8"/>
      <c r="H22" s="8"/>
      <c r="I22" s="8"/>
      <c r="J22" s="8"/>
      <c r="K22" s="8"/>
      <c r="R22" s="221"/>
      <c r="S22" s="221"/>
      <c r="T22" s="8"/>
      <c r="U22" s="8"/>
    </row>
    <row r="23" spans="1:21" s="15" customFormat="1" ht="38.25" customHeight="1" x14ac:dyDescent="0.2">
      <c r="B23" s="456" t="s">
        <v>166</v>
      </c>
      <c r="C23" s="456"/>
      <c r="D23" s="456"/>
      <c r="E23" s="456"/>
      <c r="F23" s="456"/>
      <c r="G23" s="456"/>
      <c r="H23" s="456"/>
      <c r="I23" s="456"/>
      <c r="J23" s="456"/>
      <c r="K23" s="456"/>
      <c r="L23" s="456"/>
      <c r="M23" s="456"/>
      <c r="N23" s="456"/>
      <c r="O23" s="456"/>
      <c r="P23" s="456"/>
      <c r="Q23" s="456"/>
      <c r="R23" s="456"/>
      <c r="S23" s="237"/>
      <c r="T23" s="237"/>
      <c r="U23" s="237"/>
    </row>
    <row r="24" spans="1:21" s="15" customFormat="1" x14ac:dyDescent="0.2">
      <c r="B24" s="395" t="s">
        <v>74</v>
      </c>
      <c r="T24" s="226"/>
      <c r="U24" s="227"/>
    </row>
    <row r="25" spans="1:21" s="15" customFormat="1" x14ac:dyDescent="0.2">
      <c r="T25" s="226"/>
      <c r="U25" s="227"/>
    </row>
    <row r="26" spans="1:21" s="15" customFormat="1" x14ac:dyDescent="0.2">
      <c r="T26" s="226"/>
      <c r="U26" s="227"/>
    </row>
    <row r="27" spans="1:21" s="15" customFormat="1" x14ac:dyDescent="0.2">
      <c r="T27" s="226"/>
      <c r="U27" s="227"/>
    </row>
    <row r="28" spans="1:21" s="15" customFormat="1" x14ac:dyDescent="0.2">
      <c r="B28" s="132"/>
      <c r="C28" s="8"/>
      <c r="D28" s="8"/>
      <c r="E28" s="8"/>
      <c r="F28" s="8"/>
      <c r="G28" s="8"/>
      <c r="H28" s="8"/>
      <c r="I28" s="8"/>
      <c r="J28" s="8"/>
      <c r="K28" s="8"/>
      <c r="R28" s="132"/>
      <c r="S28" s="132"/>
      <c r="T28" s="228"/>
      <c r="U28" s="229"/>
    </row>
    <row r="29" spans="1:21" s="15" customFormat="1" x14ac:dyDescent="0.2">
      <c r="B29" s="132"/>
      <c r="C29" s="8"/>
      <c r="D29" s="231"/>
      <c r="E29" s="8"/>
      <c r="F29" s="8"/>
      <c r="G29" s="8"/>
      <c r="H29" s="8"/>
      <c r="I29" s="8"/>
      <c r="J29" s="8"/>
      <c r="K29" s="8"/>
      <c r="R29" s="132"/>
      <c r="S29" s="132"/>
      <c r="T29" s="230"/>
      <c r="U29" s="135"/>
    </row>
    <row r="30" spans="1:21" s="15" customFormat="1" x14ac:dyDescent="0.2">
      <c r="C30" s="8"/>
      <c r="D30" s="8"/>
      <c r="E30" s="8"/>
      <c r="F30" s="8"/>
      <c r="G30" s="8"/>
      <c r="H30" s="8"/>
      <c r="I30" s="8"/>
      <c r="J30" s="8"/>
      <c r="K30" s="8"/>
      <c r="T30" s="230"/>
      <c r="U30" s="135"/>
    </row>
    <row r="31" spans="1:21" s="15" customFormat="1" x14ac:dyDescent="0.2">
      <c r="C31" s="8"/>
      <c r="D31" s="8"/>
      <c r="E31" s="8"/>
      <c r="F31" s="8"/>
      <c r="G31" s="8"/>
      <c r="H31" s="8"/>
      <c r="I31" s="8"/>
      <c r="J31" s="8"/>
      <c r="K31" s="8"/>
      <c r="R31" s="132"/>
      <c r="S31" s="132"/>
      <c r="T31" s="230"/>
      <c r="U31" s="135"/>
    </row>
    <row r="32" spans="1:21" s="15" customFormat="1" x14ac:dyDescent="0.2">
      <c r="C32" s="8"/>
      <c r="D32" s="8"/>
      <c r="E32" s="8"/>
      <c r="F32" s="8"/>
      <c r="G32" s="8"/>
      <c r="H32" s="8"/>
      <c r="I32" s="8"/>
      <c r="J32" s="8"/>
      <c r="K32" s="8"/>
      <c r="T32" s="230"/>
      <c r="U32" s="135"/>
    </row>
    <row r="33" spans="3:21" s="15" customFormat="1" x14ac:dyDescent="0.2">
      <c r="C33" s="8"/>
      <c r="D33" s="8"/>
      <c r="E33" s="8"/>
      <c r="F33" s="8"/>
      <c r="G33" s="8"/>
      <c r="H33" s="8"/>
      <c r="I33" s="8"/>
      <c r="J33" s="8"/>
      <c r="K33" s="8"/>
      <c r="T33" s="230"/>
      <c r="U33" s="135"/>
    </row>
    <row r="34" spans="3:21" s="15" customFormat="1" x14ac:dyDescent="0.2">
      <c r="C34" s="8"/>
      <c r="D34" s="8"/>
      <c r="E34" s="8"/>
      <c r="F34" s="8"/>
      <c r="G34" s="8"/>
      <c r="H34" s="8"/>
      <c r="I34" s="8"/>
      <c r="J34" s="8"/>
      <c r="K34" s="8"/>
      <c r="T34" s="230"/>
      <c r="U34" s="135"/>
    </row>
    <row r="35" spans="3:21" s="15" customFormat="1" x14ac:dyDescent="0.2">
      <c r="C35" s="8"/>
      <c r="D35" s="8"/>
      <c r="E35" s="8"/>
      <c r="F35" s="8"/>
      <c r="G35" s="8"/>
      <c r="H35" s="8"/>
      <c r="I35" s="8"/>
      <c r="J35" s="8"/>
      <c r="K35" s="8"/>
      <c r="T35" s="230"/>
      <c r="U35" s="135"/>
    </row>
    <row r="36" spans="3:21" x14ac:dyDescent="0.2">
      <c r="U36" s="230"/>
    </row>
    <row r="37" spans="3:21" x14ac:dyDescent="0.2">
      <c r="U37" s="230"/>
    </row>
    <row r="38" spans="3:21" x14ac:dyDescent="0.2">
      <c r="U38" s="230"/>
    </row>
    <row r="39" spans="3:21" x14ac:dyDescent="0.2">
      <c r="U39" s="230"/>
    </row>
    <row r="40" spans="3:21" x14ac:dyDescent="0.2">
      <c r="U40" s="230"/>
    </row>
    <row r="41" spans="3:21" x14ac:dyDescent="0.2">
      <c r="U41" s="230"/>
    </row>
    <row r="42" spans="3:21" x14ac:dyDescent="0.2">
      <c r="U42" s="230"/>
    </row>
    <row r="43" spans="3:21" x14ac:dyDescent="0.2">
      <c r="U43" s="230"/>
    </row>
    <row r="44" spans="3:21" x14ac:dyDescent="0.2">
      <c r="U44" s="230"/>
    </row>
    <row r="45" spans="3:21" x14ac:dyDescent="0.2">
      <c r="U45" s="230"/>
    </row>
    <row r="46" spans="3:21" x14ac:dyDescent="0.2">
      <c r="U46" s="230"/>
    </row>
    <row r="47" spans="3:21" x14ac:dyDescent="0.2">
      <c r="U47" s="230"/>
    </row>
    <row r="48" spans="3:21" x14ac:dyDescent="0.2">
      <c r="U48" s="230"/>
    </row>
    <row r="49" spans="21:21" x14ac:dyDescent="0.2">
      <c r="U49" s="230"/>
    </row>
    <row r="50" spans="21:21" x14ac:dyDescent="0.2">
      <c r="U50" s="230"/>
    </row>
    <row r="51" spans="21:21" x14ac:dyDescent="0.2">
      <c r="U51" s="230"/>
    </row>
    <row r="52" spans="21:21" x14ac:dyDescent="0.2">
      <c r="U52" s="230"/>
    </row>
    <row r="53" spans="21:21" x14ac:dyDescent="0.2">
      <c r="U53" s="230"/>
    </row>
    <row r="54" spans="21:21" x14ac:dyDescent="0.2">
      <c r="U54" s="230"/>
    </row>
    <row r="55" spans="21:21" x14ac:dyDescent="0.2">
      <c r="U55" s="230"/>
    </row>
    <row r="56" spans="21:21" x14ac:dyDescent="0.2">
      <c r="U56" s="230"/>
    </row>
    <row r="57" spans="21:21" x14ac:dyDescent="0.2">
      <c r="U57" s="230"/>
    </row>
    <row r="58" spans="21:21" x14ac:dyDescent="0.2">
      <c r="U58" s="230"/>
    </row>
    <row r="59" spans="21:21" x14ac:dyDescent="0.2">
      <c r="U59" s="230"/>
    </row>
    <row r="60" spans="21:21" x14ac:dyDescent="0.2">
      <c r="U60" s="230"/>
    </row>
    <row r="61" spans="21:21" x14ac:dyDescent="0.2">
      <c r="U61" s="230"/>
    </row>
    <row r="62" spans="21:21" x14ac:dyDescent="0.2">
      <c r="U62" s="230"/>
    </row>
    <row r="63" spans="21:21" x14ac:dyDescent="0.2">
      <c r="U63" s="230"/>
    </row>
    <row r="64" spans="21:21" x14ac:dyDescent="0.2">
      <c r="U64" s="230"/>
    </row>
    <row r="65" spans="21:21" x14ac:dyDescent="0.2">
      <c r="U65" s="230"/>
    </row>
    <row r="66" spans="21:21" x14ac:dyDescent="0.2">
      <c r="U66" s="230"/>
    </row>
    <row r="67" spans="21:21" x14ac:dyDescent="0.2">
      <c r="U67" s="230"/>
    </row>
    <row r="68" spans="21:21" x14ac:dyDescent="0.2">
      <c r="U68" s="230"/>
    </row>
    <row r="69" spans="21:21" x14ac:dyDescent="0.2">
      <c r="U69" s="230"/>
    </row>
    <row r="70" spans="21:21" x14ac:dyDescent="0.2">
      <c r="U70" s="230"/>
    </row>
    <row r="71" spans="21:21" x14ac:dyDescent="0.2">
      <c r="U71" s="230"/>
    </row>
    <row r="72" spans="21:21" x14ac:dyDescent="0.2">
      <c r="U72" s="230"/>
    </row>
    <row r="73" spans="21:21" x14ac:dyDescent="0.2">
      <c r="U73" s="230"/>
    </row>
    <row r="74" spans="21:21" x14ac:dyDescent="0.2">
      <c r="U74" s="230"/>
    </row>
    <row r="75" spans="21:21" x14ac:dyDescent="0.2">
      <c r="U75" s="230"/>
    </row>
    <row r="76" spans="21:21" x14ac:dyDescent="0.2">
      <c r="U76" s="230"/>
    </row>
    <row r="77" spans="21:21" x14ac:dyDescent="0.2">
      <c r="U77" s="230"/>
    </row>
    <row r="78" spans="21:21" x14ac:dyDescent="0.2">
      <c r="U78" s="230"/>
    </row>
    <row r="79" spans="21:21" x14ac:dyDescent="0.2">
      <c r="U79" s="230"/>
    </row>
    <row r="80" spans="21:21" x14ac:dyDescent="0.2">
      <c r="U80" s="230"/>
    </row>
    <row r="81" spans="21:21" x14ac:dyDescent="0.2">
      <c r="U81" s="230"/>
    </row>
    <row r="82" spans="21:21" x14ac:dyDescent="0.2">
      <c r="U82" s="230"/>
    </row>
    <row r="83" spans="21:21" x14ac:dyDescent="0.2">
      <c r="U83" s="230"/>
    </row>
    <row r="84" spans="21:21" x14ac:dyDescent="0.2">
      <c r="U84" s="230"/>
    </row>
    <row r="85" spans="21:21" x14ac:dyDescent="0.2">
      <c r="U85" s="230"/>
    </row>
    <row r="86" spans="21:21" x14ac:dyDescent="0.2">
      <c r="U86" s="230"/>
    </row>
    <row r="87" spans="21:21" x14ac:dyDescent="0.2">
      <c r="U87" s="230"/>
    </row>
    <row r="88" spans="21:21" x14ac:dyDescent="0.2">
      <c r="U88" s="230"/>
    </row>
    <row r="89" spans="21:21" x14ac:dyDescent="0.2">
      <c r="U89" s="230"/>
    </row>
    <row r="90" spans="21:21" x14ac:dyDescent="0.2">
      <c r="U90" s="230"/>
    </row>
    <row r="91" spans="21:21" x14ac:dyDescent="0.2">
      <c r="U91" s="230"/>
    </row>
    <row r="92" spans="21:21" x14ac:dyDescent="0.2">
      <c r="U92" s="230"/>
    </row>
    <row r="93" spans="21:21" x14ac:dyDescent="0.2">
      <c r="U93" s="230"/>
    </row>
    <row r="94" spans="21:21" x14ac:dyDescent="0.2">
      <c r="U94" s="230"/>
    </row>
    <row r="95" spans="21:21" x14ac:dyDescent="0.2">
      <c r="U95" s="230"/>
    </row>
    <row r="96" spans="21:21" x14ac:dyDescent="0.2">
      <c r="U96" s="230"/>
    </row>
    <row r="97" spans="21:21" x14ac:dyDescent="0.2">
      <c r="U97" s="230"/>
    </row>
    <row r="98" spans="21:21" x14ac:dyDescent="0.2">
      <c r="U98" s="230"/>
    </row>
    <row r="99" spans="21:21" x14ac:dyDescent="0.2">
      <c r="U99" s="230"/>
    </row>
    <row r="100" spans="21:21" x14ac:dyDescent="0.2">
      <c r="U100" s="230"/>
    </row>
    <row r="101" spans="21:21" x14ac:dyDescent="0.2">
      <c r="U101" s="230"/>
    </row>
    <row r="102" spans="21:21" x14ac:dyDescent="0.2">
      <c r="U102" s="230"/>
    </row>
    <row r="103" spans="21:21" x14ac:dyDescent="0.2">
      <c r="U103" s="230"/>
    </row>
    <row r="104" spans="21:21" x14ac:dyDescent="0.2">
      <c r="U104" s="230"/>
    </row>
    <row r="105" spans="21:21" x14ac:dyDescent="0.2">
      <c r="U105" s="230"/>
    </row>
    <row r="106" spans="21:21" x14ac:dyDescent="0.2">
      <c r="U106" s="230"/>
    </row>
    <row r="107" spans="21:21" x14ac:dyDescent="0.2">
      <c r="U107" s="230"/>
    </row>
    <row r="108" spans="21:21" x14ac:dyDescent="0.2">
      <c r="U108" s="230"/>
    </row>
    <row r="109" spans="21:21" x14ac:dyDescent="0.2">
      <c r="U109" s="230"/>
    </row>
    <row r="110" spans="21:21" x14ac:dyDescent="0.2">
      <c r="U110" s="230"/>
    </row>
    <row r="111" spans="21:21" x14ac:dyDescent="0.2">
      <c r="U111" s="230"/>
    </row>
    <row r="112" spans="21:21" x14ac:dyDescent="0.2">
      <c r="U112" s="230"/>
    </row>
    <row r="113" spans="21:21" x14ac:dyDescent="0.2">
      <c r="U113" s="230"/>
    </row>
    <row r="114" spans="21:21" x14ac:dyDescent="0.2">
      <c r="U114" s="230"/>
    </row>
    <row r="115" spans="21:21" x14ac:dyDescent="0.2">
      <c r="U115" s="230"/>
    </row>
    <row r="116" spans="21:21" x14ac:dyDescent="0.2">
      <c r="U116" s="230"/>
    </row>
    <row r="117" spans="21:21" x14ac:dyDescent="0.2">
      <c r="U117" s="230"/>
    </row>
    <row r="118" spans="21:21" x14ac:dyDescent="0.2">
      <c r="U118" s="230"/>
    </row>
    <row r="119" spans="21:21" x14ac:dyDescent="0.2">
      <c r="U119" s="230"/>
    </row>
    <row r="120" spans="21:21" x14ac:dyDescent="0.2">
      <c r="U120" s="230"/>
    </row>
    <row r="121" spans="21:21" x14ac:dyDescent="0.2">
      <c r="U121" s="230"/>
    </row>
    <row r="122" spans="21:21" x14ac:dyDescent="0.2">
      <c r="U122" s="230"/>
    </row>
    <row r="123" spans="21:21" x14ac:dyDescent="0.2">
      <c r="U123" s="230"/>
    </row>
    <row r="124" spans="21:21" x14ac:dyDescent="0.2">
      <c r="U124" s="230"/>
    </row>
    <row r="125" spans="21:21" x14ac:dyDescent="0.2">
      <c r="U125" s="230"/>
    </row>
    <row r="126" spans="21:21" x14ac:dyDescent="0.2">
      <c r="U126" s="230"/>
    </row>
    <row r="127" spans="21:21" x14ac:dyDescent="0.2">
      <c r="U127" s="230"/>
    </row>
    <row r="128" spans="21:21" x14ac:dyDescent="0.2">
      <c r="U128" s="230"/>
    </row>
    <row r="129" spans="21:21" x14ac:dyDescent="0.2">
      <c r="U129" s="230"/>
    </row>
    <row r="130" spans="21:21" x14ac:dyDescent="0.2">
      <c r="U130" s="230"/>
    </row>
    <row r="131" spans="21:21" x14ac:dyDescent="0.2">
      <c r="U131" s="230"/>
    </row>
    <row r="132" spans="21:21" x14ac:dyDescent="0.2">
      <c r="U132" s="230"/>
    </row>
    <row r="133" spans="21:21" x14ac:dyDescent="0.2">
      <c r="U133" s="230"/>
    </row>
    <row r="134" spans="21:21" x14ac:dyDescent="0.2">
      <c r="U134" s="230"/>
    </row>
    <row r="135" spans="21:21" x14ac:dyDescent="0.2">
      <c r="U135" s="230"/>
    </row>
    <row r="136" spans="21:21" x14ac:dyDescent="0.2">
      <c r="U136" s="230"/>
    </row>
    <row r="137" spans="21:21" x14ac:dyDescent="0.2">
      <c r="U137" s="230"/>
    </row>
    <row r="138" spans="21:21" x14ac:dyDescent="0.2">
      <c r="U138" s="230"/>
    </row>
    <row r="139" spans="21:21" x14ac:dyDescent="0.2">
      <c r="U139" s="230"/>
    </row>
    <row r="140" spans="21:21" x14ac:dyDescent="0.2">
      <c r="U140" s="230"/>
    </row>
    <row r="141" spans="21:21" x14ac:dyDescent="0.2">
      <c r="U141" s="230"/>
    </row>
    <row r="142" spans="21:21" x14ac:dyDescent="0.2">
      <c r="U142" s="230"/>
    </row>
    <row r="143" spans="21:21" x14ac:dyDescent="0.2">
      <c r="U143" s="230"/>
    </row>
    <row r="144" spans="21:21" x14ac:dyDescent="0.2">
      <c r="U144" s="230"/>
    </row>
    <row r="145" spans="21:21" x14ac:dyDescent="0.2">
      <c r="U145" s="230"/>
    </row>
    <row r="146" spans="21:21" x14ac:dyDescent="0.2">
      <c r="U146" s="230"/>
    </row>
    <row r="147" spans="21:21" x14ac:dyDescent="0.2">
      <c r="U147" s="230"/>
    </row>
    <row r="148" spans="21:21" x14ac:dyDescent="0.2">
      <c r="U148" s="230"/>
    </row>
    <row r="149" spans="21:21" x14ac:dyDescent="0.2">
      <c r="U149" s="230"/>
    </row>
    <row r="150" spans="21:21" x14ac:dyDescent="0.2">
      <c r="U150" s="230"/>
    </row>
    <row r="151" spans="21:21" x14ac:dyDescent="0.2">
      <c r="U151" s="230"/>
    </row>
    <row r="152" spans="21:21" x14ac:dyDescent="0.2">
      <c r="U152" s="230"/>
    </row>
    <row r="153" spans="21:21" x14ac:dyDescent="0.2">
      <c r="U153" s="230"/>
    </row>
    <row r="154" spans="21:21" x14ac:dyDescent="0.2">
      <c r="U154" s="230"/>
    </row>
    <row r="155" spans="21:21" x14ac:dyDescent="0.2">
      <c r="U155" s="230"/>
    </row>
    <row r="156" spans="21:21" x14ac:dyDescent="0.2">
      <c r="U156" s="230"/>
    </row>
    <row r="157" spans="21:21" x14ac:dyDescent="0.2">
      <c r="U157" s="230"/>
    </row>
    <row r="158" spans="21:21" x14ac:dyDescent="0.2">
      <c r="U158" s="230"/>
    </row>
    <row r="159" spans="21:21" x14ac:dyDescent="0.2">
      <c r="U159" s="230"/>
    </row>
    <row r="160" spans="21:21" x14ac:dyDescent="0.2">
      <c r="U160" s="230"/>
    </row>
    <row r="161" spans="21:21" x14ac:dyDescent="0.2">
      <c r="U161" s="230"/>
    </row>
    <row r="162" spans="21:21" x14ac:dyDescent="0.2">
      <c r="U162" s="230"/>
    </row>
    <row r="163" spans="21:21" x14ac:dyDescent="0.2">
      <c r="U163" s="230"/>
    </row>
    <row r="164" spans="21:21" x14ac:dyDescent="0.2">
      <c r="U164" s="230"/>
    </row>
    <row r="165" spans="21:21" x14ac:dyDescent="0.2">
      <c r="U165" s="230"/>
    </row>
    <row r="166" spans="21:21" x14ac:dyDescent="0.2">
      <c r="U166" s="230"/>
    </row>
    <row r="167" spans="21:21" x14ac:dyDescent="0.2">
      <c r="U167" s="230"/>
    </row>
    <row r="168" spans="21:21" x14ac:dyDescent="0.2">
      <c r="U168" s="230"/>
    </row>
    <row r="169" spans="21:21" x14ac:dyDescent="0.2">
      <c r="U169" s="230"/>
    </row>
    <row r="170" spans="21:21" x14ac:dyDescent="0.2">
      <c r="U170" s="230"/>
    </row>
    <row r="171" spans="21:21" x14ac:dyDescent="0.2">
      <c r="U171" s="230"/>
    </row>
  </sheetData>
  <sheetProtection sheet="1" objects="1" scenarios="1" selectLockedCells="1"/>
  <mergeCells count="1">
    <mergeCell ref="B23:R23"/>
  </mergeCells>
  <printOptions horizontalCentered="1"/>
  <pageMargins left="0.4" right="0.4" top="0.39" bottom="0.3" header="0.75" footer="0.25"/>
  <pageSetup scale="93" fitToHeight="0" orientation="landscape"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31"/>
  <sheetViews>
    <sheetView zoomScale="80" zoomScaleNormal="80" workbookViewId="0">
      <selection sqref="A1:XFD1048576"/>
    </sheetView>
  </sheetViews>
  <sheetFormatPr defaultColWidth="9.140625" defaultRowHeight="12.75" x14ac:dyDescent="0.2"/>
  <cols>
    <col min="1" max="1" width="4.140625" style="344" customWidth="1"/>
    <col min="2" max="2" width="8.140625" style="344" customWidth="1"/>
    <col min="3" max="5" width="7.28515625" style="344" customWidth="1"/>
    <col min="6" max="6" width="7.7109375" style="344" bestFit="1" customWidth="1"/>
    <col min="7" max="7" width="6.85546875" style="344" customWidth="1"/>
    <col min="8" max="8" width="7.140625" style="344" customWidth="1"/>
    <col min="9" max="9" width="7.7109375" style="344" customWidth="1"/>
    <col min="10" max="10" width="7.140625" style="344" customWidth="1"/>
    <col min="11" max="11" width="8" style="344" customWidth="1"/>
    <col min="12" max="12" width="7.7109375" style="344" customWidth="1"/>
    <col min="13" max="13" width="7.28515625" style="344" customWidth="1"/>
    <col min="14" max="14" width="7.7109375" style="344" customWidth="1"/>
    <col min="15" max="15" width="7.5703125" style="344" customWidth="1"/>
    <col min="16" max="16" width="7" style="344" customWidth="1"/>
    <col min="17" max="17" width="7.5703125" style="344" customWidth="1"/>
    <col min="18" max="19" width="7.7109375" style="344" bestFit="1" customWidth="1"/>
    <col min="20" max="20" width="6.7109375" style="344" bestFit="1" customWidth="1"/>
    <col min="21" max="21" width="7" style="344" bestFit="1" customWidth="1"/>
    <col min="22" max="16384" width="9.140625" style="344"/>
  </cols>
  <sheetData>
    <row r="1" spans="1:28" ht="20.25" x14ac:dyDescent="0.3">
      <c r="A1" s="368" t="s">
        <v>280</v>
      </c>
      <c r="B1" s="349"/>
      <c r="C1" s="349"/>
      <c r="D1" s="349"/>
      <c r="E1" s="349"/>
      <c r="F1" s="349"/>
      <c r="G1" s="349"/>
      <c r="H1" s="349"/>
      <c r="I1" s="349"/>
      <c r="J1" s="349"/>
      <c r="K1" s="349"/>
      <c r="L1" s="349"/>
      <c r="M1" s="349"/>
      <c r="N1" s="349"/>
      <c r="O1" s="349"/>
      <c r="P1" s="349"/>
      <c r="Q1" s="349"/>
      <c r="R1" s="349"/>
      <c r="S1" s="349"/>
    </row>
    <row r="2" spans="1:28" ht="20.25" x14ac:dyDescent="0.3">
      <c r="A2" s="349"/>
      <c r="B2" s="349"/>
      <c r="C2" s="349"/>
      <c r="D2" s="349"/>
      <c r="E2" s="349"/>
      <c r="F2" s="349"/>
      <c r="G2" s="349"/>
      <c r="H2" s="349"/>
      <c r="I2" s="349"/>
      <c r="J2" s="349"/>
      <c r="K2" s="349"/>
      <c r="L2" s="349"/>
      <c r="M2" s="349"/>
      <c r="N2" s="349"/>
      <c r="O2" s="349"/>
      <c r="P2" s="349"/>
      <c r="Q2" s="349"/>
      <c r="R2" s="349"/>
      <c r="S2" s="349"/>
    </row>
    <row r="3" spans="1:28" x14ac:dyDescent="0.2">
      <c r="M3" s="366"/>
      <c r="P3" s="366"/>
      <c r="R3" s="366"/>
      <c r="S3" s="366"/>
    </row>
    <row r="4" spans="1:28" x14ac:dyDescent="0.2">
      <c r="A4" s="400"/>
      <c r="B4" s="354">
        <v>2018</v>
      </c>
      <c r="C4" s="355"/>
      <c r="D4" s="356"/>
      <c r="E4" s="354">
        <v>2019</v>
      </c>
      <c r="F4" s="367"/>
      <c r="G4" s="369"/>
      <c r="H4" s="354">
        <v>2020</v>
      </c>
      <c r="I4" s="367"/>
      <c r="J4" s="369"/>
      <c r="K4" s="354">
        <v>2021</v>
      </c>
      <c r="L4" s="367"/>
      <c r="M4" s="400"/>
      <c r="N4" s="354">
        <v>2022</v>
      </c>
      <c r="O4" s="367"/>
      <c r="P4" s="369"/>
      <c r="Q4" s="354">
        <v>2023</v>
      </c>
      <c r="R4" s="367"/>
      <c r="S4" s="369"/>
      <c r="T4" s="354">
        <v>2024</v>
      </c>
      <c r="U4" s="367"/>
      <c r="V4" s="369"/>
      <c r="W4" s="354">
        <v>2025</v>
      </c>
      <c r="X4" s="367"/>
      <c r="Y4" s="369"/>
    </row>
    <row r="5" spans="1:28" x14ac:dyDescent="0.2">
      <c r="B5" s="346" t="s">
        <v>111</v>
      </c>
      <c r="C5" s="346" t="s">
        <v>110</v>
      </c>
      <c r="D5" s="346" t="s">
        <v>109</v>
      </c>
      <c r="E5" s="346" t="s">
        <v>111</v>
      </c>
      <c r="F5" s="346" t="s">
        <v>110</v>
      </c>
      <c r="G5" s="346" t="s">
        <v>109</v>
      </c>
      <c r="H5" s="346" t="s">
        <v>111</v>
      </c>
      <c r="I5" s="346" t="s">
        <v>110</v>
      </c>
      <c r="J5" s="346" t="s">
        <v>109</v>
      </c>
      <c r="K5" s="346" t="s">
        <v>111</v>
      </c>
      <c r="L5" s="346" t="s">
        <v>110</v>
      </c>
      <c r="M5" s="346" t="s">
        <v>109</v>
      </c>
      <c r="N5" s="346" t="s">
        <v>111</v>
      </c>
      <c r="O5" s="346" t="s">
        <v>110</v>
      </c>
      <c r="P5" s="346" t="s">
        <v>109</v>
      </c>
      <c r="Q5" s="346" t="s">
        <v>111</v>
      </c>
      <c r="R5" s="346" t="s">
        <v>110</v>
      </c>
      <c r="S5" s="346" t="s">
        <v>109</v>
      </c>
      <c r="T5" s="346" t="s">
        <v>111</v>
      </c>
      <c r="U5" s="346" t="s">
        <v>110</v>
      </c>
      <c r="V5" s="346" t="s">
        <v>109</v>
      </c>
      <c r="W5" s="346" t="s">
        <v>111</v>
      </c>
      <c r="X5" s="346" t="s">
        <v>110</v>
      </c>
      <c r="Y5" s="346" t="s">
        <v>109</v>
      </c>
    </row>
    <row r="6" spans="1:28" x14ac:dyDescent="0.2">
      <c r="B6" s="396">
        <f t="shared" ref="B6:Y6" si="0">D18</f>
        <v>3914</v>
      </c>
      <c r="C6" s="396">
        <f t="shared" si="0"/>
        <v>1876</v>
      </c>
      <c r="D6" s="396">
        <f t="shared" si="0"/>
        <v>3914</v>
      </c>
      <c r="E6" s="396">
        <f t="shared" si="0"/>
        <v>3914</v>
      </c>
      <c r="F6" s="396">
        <f t="shared" si="0"/>
        <v>1876</v>
      </c>
      <c r="G6" s="396">
        <f t="shared" si="0"/>
        <v>3914</v>
      </c>
      <c r="H6" s="396">
        <f t="shared" si="0"/>
        <v>3914</v>
      </c>
      <c r="I6" s="396">
        <f t="shared" si="0"/>
        <v>2054</v>
      </c>
      <c r="J6" s="396">
        <f>L18</f>
        <v>4276</v>
      </c>
      <c r="K6" s="396">
        <f t="shared" si="0"/>
        <v>4276</v>
      </c>
      <c r="L6" s="396">
        <f t="shared" si="0"/>
        <v>2250</v>
      </c>
      <c r="M6" s="396">
        <f t="shared" si="0"/>
        <v>4674</v>
      </c>
      <c r="N6" s="396">
        <f t="shared" si="0"/>
        <v>4674</v>
      </c>
      <c r="O6" s="396">
        <f t="shared" si="0"/>
        <v>2465</v>
      </c>
      <c r="P6" s="396">
        <f t="shared" si="0"/>
        <v>5112</v>
      </c>
      <c r="Q6" s="396">
        <f t="shared" si="0"/>
        <v>5112</v>
      </c>
      <c r="R6" s="396">
        <f t="shared" si="0"/>
        <v>2702</v>
      </c>
      <c r="S6" s="396">
        <f t="shared" si="0"/>
        <v>5594</v>
      </c>
      <c r="T6" s="396">
        <f t="shared" si="0"/>
        <v>5594</v>
      </c>
      <c r="U6" s="396">
        <f t="shared" si="0"/>
        <v>2962</v>
      </c>
      <c r="V6" s="396">
        <f t="shared" si="0"/>
        <v>6124</v>
      </c>
      <c r="W6" s="396">
        <f t="shared" si="0"/>
        <v>6124</v>
      </c>
      <c r="X6" s="396">
        <f t="shared" si="0"/>
        <v>3248</v>
      </c>
      <c r="Y6" s="396">
        <f t="shared" si="0"/>
        <v>6707</v>
      </c>
    </row>
    <row r="7" spans="1:28" x14ac:dyDescent="0.2">
      <c r="A7" s="347" t="s">
        <v>108</v>
      </c>
      <c r="B7" s="347"/>
      <c r="C7" s="348"/>
      <c r="D7" s="359">
        <f>D6+E6+F6</f>
        <v>9704</v>
      </c>
      <c r="E7" s="360"/>
      <c r="F7" s="361"/>
      <c r="G7" s="359">
        <f>G6+H6+I6</f>
        <v>9882</v>
      </c>
      <c r="H7" s="360"/>
      <c r="I7" s="361"/>
      <c r="J7" s="359">
        <f>J6+K6+L6</f>
        <v>10802</v>
      </c>
      <c r="K7" s="360"/>
      <c r="L7" s="361"/>
      <c r="M7" s="359">
        <f>M6+N6+O6</f>
        <v>11813</v>
      </c>
      <c r="N7" s="360"/>
      <c r="O7" s="361"/>
      <c r="P7" s="359">
        <f>P6+Q6+R6</f>
        <v>12926</v>
      </c>
      <c r="Q7" s="360"/>
      <c r="R7" s="362"/>
      <c r="S7" s="359">
        <f>S6+T6+U6</f>
        <v>14150</v>
      </c>
      <c r="T7" s="360"/>
      <c r="U7" s="362"/>
      <c r="V7" s="359">
        <f>V6+W6+X6</f>
        <v>15496</v>
      </c>
      <c r="W7" s="360"/>
      <c r="X7" s="362"/>
    </row>
    <row r="8" spans="1:28" x14ac:dyDescent="0.2">
      <c r="A8" s="458" t="s">
        <v>107</v>
      </c>
      <c r="B8" s="458"/>
      <c r="C8" s="458"/>
      <c r="D8" s="458"/>
      <c r="E8" s="459"/>
      <c r="F8" s="359">
        <f>F6+G6+H6</f>
        <v>9704</v>
      </c>
      <c r="G8" s="360"/>
      <c r="H8" s="361"/>
      <c r="I8" s="359">
        <f>I6+J6+K6</f>
        <v>10606</v>
      </c>
      <c r="J8" s="360"/>
      <c r="K8" s="361"/>
      <c r="L8" s="359">
        <f>L6+M6+N6</f>
        <v>11598</v>
      </c>
      <c r="M8" s="360"/>
      <c r="N8" s="361"/>
      <c r="O8" s="359">
        <f>O6+P6+Q6</f>
        <v>12689</v>
      </c>
      <c r="P8" s="360"/>
      <c r="Q8" s="361"/>
      <c r="R8" s="359">
        <f>R6+S6+T6</f>
        <v>13890</v>
      </c>
      <c r="S8" s="360"/>
      <c r="T8" s="361"/>
      <c r="U8" s="359">
        <f>U6+V6+W6</f>
        <v>15210</v>
      </c>
      <c r="V8" s="360"/>
      <c r="W8" s="361"/>
    </row>
    <row r="9" spans="1:28" x14ac:dyDescent="0.2">
      <c r="A9" s="347" t="s">
        <v>106</v>
      </c>
      <c r="B9" s="347"/>
      <c r="C9" s="348"/>
      <c r="D9" s="359">
        <f>D6+E6</f>
        <v>7828</v>
      </c>
      <c r="E9" s="361"/>
      <c r="F9" s="363"/>
      <c r="G9" s="359">
        <f>G6+H6</f>
        <v>7828</v>
      </c>
      <c r="H9" s="361"/>
      <c r="I9" s="363"/>
      <c r="J9" s="359">
        <f>J6+K6</f>
        <v>8552</v>
      </c>
      <c r="K9" s="361"/>
      <c r="L9" s="363"/>
      <c r="M9" s="359">
        <f>M6+N6</f>
        <v>9348</v>
      </c>
      <c r="N9" s="361"/>
      <c r="O9" s="363"/>
      <c r="P9" s="359">
        <f>P6+Q6</f>
        <v>10224</v>
      </c>
      <c r="Q9" s="361"/>
      <c r="R9" s="345"/>
      <c r="S9" s="359">
        <f>S6+T6</f>
        <v>11188</v>
      </c>
      <c r="T9" s="361"/>
      <c r="V9" s="359">
        <f>V6+W6</f>
        <v>12248</v>
      </c>
      <c r="W9" s="361"/>
    </row>
    <row r="11" spans="1:28" x14ac:dyDescent="0.2">
      <c r="A11" s="344" t="s">
        <v>210</v>
      </c>
    </row>
    <row r="13" spans="1:28" x14ac:dyDescent="0.2">
      <c r="B13" s="350"/>
      <c r="D13" s="353"/>
      <c r="E13" s="353"/>
      <c r="F13" s="353"/>
      <c r="G13" s="353"/>
      <c r="H13" s="353"/>
      <c r="I13" s="353"/>
      <c r="J13" s="353"/>
      <c r="K13" s="353"/>
      <c r="L13" s="353"/>
      <c r="M13" s="353"/>
      <c r="N13" s="353"/>
      <c r="O13" s="353"/>
      <c r="P13" s="353"/>
      <c r="Q13" s="353"/>
      <c r="R13" s="353"/>
    </row>
    <row r="14" spans="1:28" x14ac:dyDescent="0.2">
      <c r="B14" s="352"/>
      <c r="C14" s="352"/>
      <c r="D14" s="351"/>
      <c r="E14" s="351"/>
      <c r="F14" s="351"/>
      <c r="G14" s="351"/>
      <c r="H14" s="351"/>
      <c r="I14" s="351"/>
      <c r="J14" s="351"/>
      <c r="K14" s="351"/>
      <c r="L14" s="351"/>
      <c r="M14" s="351"/>
      <c r="N14" s="351"/>
      <c r="O14" s="351"/>
      <c r="P14" s="351"/>
      <c r="Q14" s="351"/>
      <c r="R14" s="351"/>
    </row>
    <row r="15" spans="1:28" x14ac:dyDescent="0.2">
      <c r="B15" s="357"/>
      <c r="D15" s="366" t="s">
        <v>183</v>
      </c>
      <c r="E15" s="351" t="s">
        <v>185</v>
      </c>
      <c r="F15" s="366" t="s">
        <v>186</v>
      </c>
      <c r="G15" s="366" t="s">
        <v>255</v>
      </c>
      <c r="H15" s="351" t="s">
        <v>211</v>
      </c>
      <c r="I15" s="366" t="s">
        <v>212</v>
      </c>
      <c r="J15" s="366" t="s">
        <v>213</v>
      </c>
      <c r="K15" s="351" t="s">
        <v>214</v>
      </c>
      <c r="L15" s="366" t="s">
        <v>215</v>
      </c>
      <c r="M15" s="366" t="s">
        <v>256</v>
      </c>
      <c r="N15" s="344" t="s">
        <v>216</v>
      </c>
      <c r="O15" s="344" t="s">
        <v>217</v>
      </c>
      <c r="P15" s="344" t="s">
        <v>218</v>
      </c>
      <c r="Q15" s="344" t="s">
        <v>243</v>
      </c>
      <c r="R15" s="344" t="s">
        <v>244</v>
      </c>
      <c r="S15" s="344" t="s">
        <v>245</v>
      </c>
      <c r="T15" s="344" t="s">
        <v>250</v>
      </c>
      <c r="U15" s="344" t="s">
        <v>251</v>
      </c>
      <c r="V15" s="344" t="s">
        <v>252</v>
      </c>
      <c r="W15" s="386" t="s">
        <v>253</v>
      </c>
      <c r="X15" s="386" t="s">
        <v>254</v>
      </c>
      <c r="Y15" s="386" t="s">
        <v>257</v>
      </c>
      <c r="Z15" s="344" t="s">
        <v>281</v>
      </c>
      <c r="AA15" s="344" t="s">
        <v>282</v>
      </c>
      <c r="AB15" s="344" t="s">
        <v>283</v>
      </c>
    </row>
    <row r="16" spans="1:28" x14ac:dyDescent="0.2">
      <c r="B16" s="462" t="s">
        <v>117</v>
      </c>
      <c r="C16" s="462"/>
      <c r="D16" s="358">
        <v>3617</v>
      </c>
      <c r="E16" s="358">
        <v>1777</v>
      </c>
      <c r="F16" s="358">
        <v>3617</v>
      </c>
      <c r="G16" s="358">
        <v>3617</v>
      </c>
      <c r="H16" s="358">
        <v>1777</v>
      </c>
      <c r="I16" s="358">
        <v>3617</v>
      </c>
      <c r="J16" s="358">
        <v>3617</v>
      </c>
      <c r="K16" s="358">
        <f>ROUND((H16*1.1),0)</f>
        <v>1955</v>
      </c>
      <c r="L16" s="358">
        <f t="shared" ref="L16:AB16" si="1">ROUND((I16*1.1),0)</f>
        <v>3979</v>
      </c>
      <c r="M16" s="358">
        <f t="shared" si="1"/>
        <v>3979</v>
      </c>
      <c r="N16" s="358">
        <f t="shared" si="1"/>
        <v>2151</v>
      </c>
      <c r="O16" s="358">
        <f t="shared" si="1"/>
        <v>4377</v>
      </c>
      <c r="P16" s="358">
        <f t="shared" si="1"/>
        <v>4377</v>
      </c>
      <c r="Q16" s="358">
        <f>ROUND((N16*1.1),0)</f>
        <v>2366</v>
      </c>
      <c r="R16" s="358">
        <f t="shared" si="1"/>
        <v>4815</v>
      </c>
      <c r="S16" s="358">
        <f t="shared" si="1"/>
        <v>4815</v>
      </c>
      <c r="T16" s="358">
        <f t="shared" si="1"/>
        <v>2603</v>
      </c>
      <c r="U16" s="358">
        <f t="shared" si="1"/>
        <v>5297</v>
      </c>
      <c r="V16" s="358">
        <f t="shared" si="1"/>
        <v>5297</v>
      </c>
      <c r="W16" s="358">
        <f t="shared" si="1"/>
        <v>2863</v>
      </c>
      <c r="X16" s="358">
        <f t="shared" si="1"/>
        <v>5827</v>
      </c>
      <c r="Y16" s="358">
        <f t="shared" si="1"/>
        <v>5827</v>
      </c>
      <c r="Z16" s="358">
        <f t="shared" si="1"/>
        <v>3149</v>
      </c>
      <c r="AA16" s="358">
        <f t="shared" si="1"/>
        <v>6410</v>
      </c>
      <c r="AB16" s="358">
        <f t="shared" si="1"/>
        <v>6410</v>
      </c>
    </row>
    <row r="17" spans="1:28" x14ac:dyDescent="0.2">
      <c r="B17" s="463" t="s">
        <v>177</v>
      </c>
      <c r="C17" s="463"/>
      <c r="D17" s="364">
        <v>297</v>
      </c>
      <c r="E17" s="364">
        <v>99</v>
      </c>
      <c r="F17" s="364">
        <v>297</v>
      </c>
      <c r="G17" s="364">
        <v>297</v>
      </c>
      <c r="H17" s="364">
        <v>99</v>
      </c>
      <c r="I17" s="364">
        <v>297</v>
      </c>
      <c r="J17" s="364">
        <v>297</v>
      </c>
      <c r="K17" s="364">
        <v>99</v>
      </c>
      <c r="L17" s="364">
        <v>297</v>
      </c>
      <c r="M17" s="364">
        <v>297</v>
      </c>
      <c r="N17" s="364">
        <v>99</v>
      </c>
      <c r="O17" s="364">
        <v>297</v>
      </c>
      <c r="P17" s="364">
        <v>297</v>
      </c>
      <c r="Q17" s="364">
        <v>99</v>
      </c>
      <c r="R17" s="364">
        <v>297</v>
      </c>
      <c r="S17" s="364">
        <v>297</v>
      </c>
      <c r="T17" s="364">
        <v>99</v>
      </c>
      <c r="U17" s="364">
        <v>297</v>
      </c>
      <c r="V17" s="364">
        <v>297</v>
      </c>
      <c r="W17" s="364">
        <v>99</v>
      </c>
      <c r="X17" s="364">
        <v>297</v>
      </c>
      <c r="Y17" s="364">
        <v>297</v>
      </c>
      <c r="Z17" s="364">
        <v>99</v>
      </c>
      <c r="AA17" s="364">
        <v>297</v>
      </c>
      <c r="AB17" s="364">
        <v>297</v>
      </c>
    </row>
    <row r="18" spans="1:28" ht="13.5" thickBot="1" x14ac:dyDescent="0.25">
      <c r="B18" s="460" t="s">
        <v>178</v>
      </c>
      <c r="C18" s="460"/>
      <c r="D18" s="365">
        <f>SUM(D16:D17)</f>
        <v>3914</v>
      </c>
      <c r="E18" s="365">
        <f t="shared" ref="E18:AB18" si="2">SUM(E16:E17)</f>
        <v>1876</v>
      </c>
      <c r="F18" s="365">
        <f t="shared" si="2"/>
        <v>3914</v>
      </c>
      <c r="G18" s="365">
        <f t="shared" si="2"/>
        <v>3914</v>
      </c>
      <c r="H18" s="365">
        <f t="shared" si="2"/>
        <v>1876</v>
      </c>
      <c r="I18" s="365">
        <f t="shared" si="2"/>
        <v>3914</v>
      </c>
      <c r="J18" s="365">
        <f t="shared" si="2"/>
        <v>3914</v>
      </c>
      <c r="K18" s="365">
        <f t="shared" si="2"/>
        <v>2054</v>
      </c>
      <c r="L18" s="365">
        <f>SUM(L16:L17)</f>
        <v>4276</v>
      </c>
      <c r="M18" s="365">
        <f t="shared" si="2"/>
        <v>4276</v>
      </c>
      <c r="N18" s="365">
        <f t="shared" si="2"/>
        <v>2250</v>
      </c>
      <c r="O18" s="365">
        <f t="shared" si="2"/>
        <v>4674</v>
      </c>
      <c r="P18" s="365">
        <f t="shared" si="2"/>
        <v>4674</v>
      </c>
      <c r="Q18" s="365">
        <f t="shared" si="2"/>
        <v>2465</v>
      </c>
      <c r="R18" s="365">
        <f t="shared" si="2"/>
        <v>5112</v>
      </c>
      <c r="S18" s="365">
        <f t="shared" si="2"/>
        <v>5112</v>
      </c>
      <c r="T18" s="365">
        <f t="shared" si="2"/>
        <v>2702</v>
      </c>
      <c r="U18" s="365">
        <f t="shared" si="2"/>
        <v>5594</v>
      </c>
      <c r="V18" s="365">
        <f t="shared" si="2"/>
        <v>5594</v>
      </c>
      <c r="W18" s="365">
        <f t="shared" si="2"/>
        <v>2962</v>
      </c>
      <c r="X18" s="365">
        <f t="shared" si="2"/>
        <v>6124</v>
      </c>
      <c r="Y18" s="365">
        <f t="shared" si="2"/>
        <v>6124</v>
      </c>
      <c r="Z18" s="365">
        <f t="shared" si="2"/>
        <v>3248</v>
      </c>
      <c r="AA18" s="365">
        <f t="shared" si="2"/>
        <v>6707</v>
      </c>
      <c r="AB18" s="365">
        <f t="shared" si="2"/>
        <v>6707</v>
      </c>
    </row>
    <row r="19" spans="1:28" ht="13.5" thickTop="1" x14ac:dyDescent="0.2">
      <c r="B19" s="350"/>
      <c r="C19" s="350"/>
      <c r="D19" s="350"/>
      <c r="E19" s="350"/>
      <c r="F19" s="350"/>
      <c r="G19" s="350"/>
      <c r="H19" s="350"/>
      <c r="I19" s="350"/>
      <c r="J19" s="350"/>
      <c r="K19" s="350"/>
      <c r="L19" s="350"/>
      <c r="M19" s="350"/>
      <c r="N19" s="350"/>
      <c r="O19" s="350"/>
      <c r="P19" s="350"/>
      <c r="Q19" s="350"/>
      <c r="R19" s="350"/>
      <c r="S19" s="350"/>
    </row>
    <row r="20" spans="1:28" ht="20.25" x14ac:dyDescent="0.3">
      <c r="A20" s="349"/>
      <c r="B20" s="349"/>
      <c r="C20" s="349"/>
      <c r="D20" s="349"/>
      <c r="E20" s="349"/>
      <c r="F20" s="349"/>
      <c r="G20" s="349"/>
      <c r="H20" s="349"/>
      <c r="I20" s="349"/>
      <c r="J20" s="349"/>
      <c r="K20" s="349"/>
      <c r="L20" s="349"/>
      <c r="M20" s="349"/>
      <c r="N20" s="349"/>
      <c r="O20" s="349"/>
      <c r="P20" s="349"/>
      <c r="Q20" s="349"/>
      <c r="R20" s="349"/>
      <c r="S20" s="349"/>
    </row>
    <row r="21" spans="1:28" ht="12.75" customHeight="1" x14ac:dyDescent="0.2">
      <c r="B21" s="461" t="s">
        <v>219</v>
      </c>
      <c r="C21" s="461"/>
      <c r="D21" s="461"/>
      <c r="E21" s="461"/>
      <c r="F21" s="461"/>
      <c r="G21" s="461"/>
      <c r="H21" s="461"/>
      <c r="I21" s="461"/>
      <c r="J21" s="461"/>
      <c r="K21" s="461"/>
      <c r="L21" s="461"/>
      <c r="M21" s="461"/>
      <c r="N21" s="461"/>
      <c r="O21" s="461"/>
      <c r="P21" s="461"/>
      <c r="Q21" s="461"/>
      <c r="R21" s="461"/>
      <c r="S21" s="461"/>
      <c r="T21" s="461"/>
    </row>
    <row r="23" spans="1:28" x14ac:dyDescent="0.2">
      <c r="B23" s="461" t="s">
        <v>248</v>
      </c>
      <c r="C23" s="461"/>
      <c r="D23" s="461"/>
      <c r="E23" s="461"/>
      <c r="F23" s="461"/>
      <c r="G23" s="461"/>
      <c r="H23" s="461"/>
      <c r="I23" s="461"/>
      <c r="J23" s="461"/>
      <c r="K23" s="461"/>
      <c r="L23" s="461"/>
      <c r="M23" s="461"/>
      <c r="N23" s="461"/>
      <c r="O23" s="461"/>
      <c r="P23" s="461"/>
      <c r="Q23" s="461"/>
      <c r="R23" s="461"/>
      <c r="S23" s="461"/>
      <c r="T23" s="461"/>
    </row>
    <row r="25" spans="1:28" ht="12.75" customHeight="1" x14ac:dyDescent="0.2">
      <c r="B25" s="461" t="s">
        <v>249</v>
      </c>
      <c r="C25" s="461"/>
      <c r="D25" s="461"/>
      <c r="E25" s="461"/>
      <c r="F25" s="461"/>
      <c r="G25" s="461"/>
      <c r="H25" s="461"/>
      <c r="I25" s="461"/>
      <c r="J25" s="461"/>
      <c r="K25" s="461"/>
      <c r="L25" s="461"/>
      <c r="M25" s="461"/>
      <c r="N25" s="461"/>
      <c r="O25" s="461"/>
      <c r="P25" s="461"/>
      <c r="Q25" s="461"/>
      <c r="R25" s="461"/>
      <c r="S25" s="461"/>
      <c r="T25" s="461"/>
      <c r="V25" s="407"/>
    </row>
    <row r="27" spans="1:28" x14ac:dyDescent="0.2">
      <c r="B27" s="461" t="s">
        <v>284</v>
      </c>
      <c r="C27" s="461"/>
      <c r="D27" s="461"/>
      <c r="E27" s="461"/>
      <c r="F27" s="461"/>
      <c r="G27" s="461"/>
      <c r="H27" s="461"/>
      <c r="I27" s="461"/>
      <c r="J27" s="461"/>
      <c r="K27" s="461"/>
      <c r="L27" s="461"/>
      <c r="M27" s="461"/>
      <c r="N27" s="461"/>
      <c r="O27" s="461"/>
      <c r="P27" s="461"/>
      <c r="Q27" s="461"/>
      <c r="R27" s="461"/>
      <c r="S27" s="461"/>
      <c r="T27" s="461"/>
    </row>
    <row r="29" spans="1:28" x14ac:dyDescent="0.2">
      <c r="B29" s="457" t="s">
        <v>184</v>
      </c>
      <c r="C29" s="457"/>
      <c r="D29" s="457"/>
      <c r="E29" s="457"/>
      <c r="F29" s="457"/>
      <c r="G29" s="457"/>
      <c r="H29" s="457"/>
      <c r="I29" s="457"/>
      <c r="J29" s="457"/>
      <c r="K29" s="457"/>
      <c r="L29" s="457"/>
      <c r="M29" s="457"/>
      <c r="N29" s="457"/>
      <c r="O29" s="457"/>
      <c r="P29" s="457"/>
      <c r="Q29" s="457"/>
      <c r="R29" s="457"/>
      <c r="S29" s="457"/>
      <c r="T29" s="457"/>
    </row>
    <row r="31" spans="1:28" x14ac:dyDescent="0.2">
      <c r="B31" s="457" t="s">
        <v>285</v>
      </c>
      <c r="C31" s="457"/>
      <c r="D31" s="457"/>
      <c r="E31" s="457"/>
      <c r="F31" s="457"/>
      <c r="G31" s="457"/>
      <c r="H31" s="457"/>
      <c r="I31" s="457"/>
      <c r="J31" s="457"/>
      <c r="K31" s="457"/>
      <c r="L31" s="457"/>
      <c r="M31" s="457"/>
      <c r="N31" s="457"/>
      <c r="O31" s="457"/>
      <c r="P31" s="457"/>
      <c r="Q31" s="457"/>
      <c r="R31" s="457"/>
      <c r="S31" s="457"/>
      <c r="T31" s="457"/>
    </row>
  </sheetData>
  <sheetProtection sheet="1" selectLockedCells="1" selectUnlockedCells="1"/>
  <mergeCells count="10">
    <mergeCell ref="B31:T31"/>
    <mergeCell ref="A8:E8"/>
    <mergeCell ref="B18:C18"/>
    <mergeCell ref="B27:T27"/>
    <mergeCell ref="B29:T29"/>
    <mergeCell ref="B21:T21"/>
    <mergeCell ref="B23:T23"/>
    <mergeCell ref="B25:T25"/>
    <mergeCell ref="B16:C16"/>
    <mergeCell ref="B17:C17"/>
  </mergeCells>
  <pageMargins left="0" right="0" top="0.75" bottom="0.75" header="0.3" footer="0.3"/>
  <pageSetup scale="9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24"/>
  <sheetViews>
    <sheetView workbookViewId="0">
      <selection activeCell="A10" sqref="A10"/>
    </sheetView>
  </sheetViews>
  <sheetFormatPr defaultRowHeight="12.75" x14ac:dyDescent="0.2"/>
  <cols>
    <col min="1" max="1" width="23.28515625" style="255" customWidth="1"/>
    <col min="2" max="2" width="14.28515625" style="255" customWidth="1"/>
    <col min="3" max="7" width="15.7109375" style="255" customWidth="1"/>
    <col min="8" max="16384" width="9.140625" style="255"/>
  </cols>
  <sheetData>
    <row r="1" spans="1:7" x14ac:dyDescent="0.2">
      <c r="A1" s="253" t="s">
        <v>77</v>
      </c>
      <c r="B1" s="253"/>
      <c r="C1" s="254"/>
    </row>
    <row r="2" spans="1:7" x14ac:dyDescent="0.2">
      <c r="A2" s="253"/>
      <c r="B2" s="253"/>
      <c r="C2" s="254"/>
    </row>
    <row r="3" spans="1:7" x14ac:dyDescent="0.2">
      <c r="A3" s="253"/>
      <c r="B3" s="256" t="s">
        <v>92</v>
      </c>
      <c r="C3" s="257" t="s">
        <v>78</v>
      </c>
      <c r="D3" s="133" t="s">
        <v>79</v>
      </c>
      <c r="E3" s="133" t="s">
        <v>80</v>
      </c>
      <c r="F3" s="133" t="s">
        <v>81</v>
      </c>
      <c r="G3" s="133" t="s">
        <v>82</v>
      </c>
    </row>
    <row r="4" spans="1:7" x14ac:dyDescent="0.2">
      <c r="A4" s="258" t="s">
        <v>83</v>
      </c>
      <c r="B4" s="259">
        <v>60000</v>
      </c>
      <c r="C4" s="260"/>
      <c r="D4" s="260"/>
      <c r="E4" s="260"/>
      <c r="F4" s="260"/>
      <c r="G4" s="260"/>
    </row>
    <row r="5" spans="1:7" x14ac:dyDescent="0.2">
      <c r="A5" s="189" t="s">
        <v>84</v>
      </c>
      <c r="B5" s="261">
        <f t="shared" ref="B5:G5" si="0">ROUND((B4/180),2)</f>
        <v>333.33</v>
      </c>
      <c r="C5" s="262">
        <f t="shared" si="0"/>
        <v>0</v>
      </c>
      <c r="D5" s="262">
        <f t="shared" si="0"/>
        <v>0</v>
      </c>
      <c r="E5" s="262">
        <f t="shared" si="0"/>
        <v>0</v>
      </c>
      <c r="F5" s="262">
        <f t="shared" si="0"/>
        <v>0</v>
      </c>
      <c r="G5" s="262">
        <f t="shared" si="0"/>
        <v>0</v>
      </c>
    </row>
    <row r="6" spans="1:7" x14ac:dyDescent="0.2">
      <c r="A6" s="189" t="s">
        <v>85</v>
      </c>
      <c r="B6" s="261">
        <f t="shared" ref="B6:G6" si="1">ROUND((B4/36),2)</f>
        <v>1666.67</v>
      </c>
      <c r="C6" s="262">
        <f t="shared" si="1"/>
        <v>0</v>
      </c>
      <c r="D6" s="262">
        <f t="shared" si="1"/>
        <v>0</v>
      </c>
      <c r="E6" s="262">
        <f t="shared" si="1"/>
        <v>0</v>
      </c>
      <c r="F6" s="262">
        <f t="shared" si="1"/>
        <v>0</v>
      </c>
      <c r="G6" s="262">
        <f t="shared" si="1"/>
        <v>0</v>
      </c>
    </row>
    <row r="7" spans="1:7" x14ac:dyDescent="0.2">
      <c r="A7" s="189" t="s">
        <v>86</v>
      </c>
      <c r="B7" s="261">
        <f t="shared" ref="B7:G7" si="2">ROUND((B4/9),2)</f>
        <v>6666.67</v>
      </c>
      <c r="C7" s="262">
        <f t="shared" si="2"/>
        <v>0</v>
      </c>
      <c r="D7" s="262">
        <f t="shared" si="2"/>
        <v>0</v>
      </c>
      <c r="E7" s="262">
        <f t="shared" si="2"/>
        <v>0</v>
      </c>
      <c r="F7" s="262">
        <f t="shared" si="2"/>
        <v>0</v>
      </c>
      <c r="G7" s="262">
        <f t="shared" si="2"/>
        <v>0</v>
      </c>
    </row>
    <row r="8" spans="1:7" x14ac:dyDescent="0.2">
      <c r="A8" s="189"/>
      <c r="B8" s="343"/>
      <c r="C8" s="262"/>
      <c r="D8" s="262"/>
      <c r="E8" s="262"/>
      <c r="F8" s="262"/>
      <c r="G8" s="262"/>
    </row>
    <row r="9" spans="1:7" ht="26.25" customHeight="1" x14ac:dyDescent="0.2">
      <c r="A9" s="464" t="s">
        <v>209</v>
      </c>
      <c r="B9" s="464"/>
      <c r="C9" s="464"/>
      <c r="D9" s="464"/>
      <c r="E9" s="464"/>
      <c r="F9" s="464"/>
      <c r="G9" s="464"/>
    </row>
    <row r="10" spans="1:7" x14ac:dyDescent="0.2">
      <c r="B10" s="254"/>
      <c r="C10" s="254"/>
    </row>
    <row r="11" spans="1:7" x14ac:dyDescent="0.2">
      <c r="B11" s="254"/>
      <c r="C11" s="254"/>
    </row>
    <row r="12" spans="1:7" x14ac:dyDescent="0.2">
      <c r="A12" s="253" t="s">
        <v>87</v>
      </c>
      <c r="B12" s="254"/>
      <c r="C12" s="254"/>
    </row>
    <row r="13" spans="1:7" x14ac:dyDescent="0.2">
      <c r="A13" s="253"/>
      <c r="B13" s="254"/>
      <c r="C13" s="254"/>
    </row>
    <row r="14" spans="1:7" x14ac:dyDescent="0.2">
      <c r="B14" s="256" t="s">
        <v>92</v>
      </c>
      <c r="C14" s="257" t="s">
        <v>78</v>
      </c>
      <c r="D14" s="133" t="s">
        <v>79</v>
      </c>
      <c r="E14" s="133" t="s">
        <v>80</v>
      </c>
      <c r="F14" s="133" t="s">
        <v>81</v>
      </c>
      <c r="G14" s="133" t="s">
        <v>82</v>
      </c>
    </row>
    <row r="15" spans="1:7" x14ac:dyDescent="0.2">
      <c r="A15" s="258" t="s">
        <v>168</v>
      </c>
      <c r="B15" s="259">
        <v>75000</v>
      </c>
      <c r="C15" s="260"/>
      <c r="D15" s="260"/>
      <c r="E15" s="260"/>
      <c r="F15" s="260"/>
      <c r="G15" s="260"/>
    </row>
    <row r="16" spans="1:7" x14ac:dyDescent="0.2">
      <c r="A16" s="189" t="s">
        <v>88</v>
      </c>
      <c r="B16" s="261">
        <f t="shared" ref="B16:G16" si="3">ROUND((B15/260),2)</f>
        <v>288.45999999999998</v>
      </c>
      <c r="C16" s="262">
        <f t="shared" si="3"/>
        <v>0</v>
      </c>
      <c r="D16" s="262">
        <f t="shared" si="3"/>
        <v>0</v>
      </c>
      <c r="E16" s="262">
        <f t="shared" si="3"/>
        <v>0</v>
      </c>
      <c r="F16" s="262">
        <f t="shared" si="3"/>
        <v>0</v>
      </c>
      <c r="G16" s="262">
        <f t="shared" si="3"/>
        <v>0</v>
      </c>
    </row>
    <row r="17" spans="1:7" x14ac:dyDescent="0.2">
      <c r="A17" s="189" t="s">
        <v>89</v>
      </c>
      <c r="B17" s="261">
        <f t="shared" ref="B17:G17" si="4">ROUND((B15/52),2)</f>
        <v>1442.31</v>
      </c>
      <c r="C17" s="262">
        <f t="shared" si="4"/>
        <v>0</v>
      </c>
      <c r="D17" s="262">
        <f t="shared" si="4"/>
        <v>0</v>
      </c>
      <c r="E17" s="262">
        <f t="shared" si="4"/>
        <v>0</v>
      </c>
      <c r="F17" s="262">
        <f t="shared" si="4"/>
        <v>0</v>
      </c>
      <c r="G17" s="262">
        <f t="shared" si="4"/>
        <v>0</v>
      </c>
    </row>
    <row r="18" spans="1:7" x14ac:dyDescent="0.2">
      <c r="A18" s="189" t="s">
        <v>90</v>
      </c>
      <c r="B18" s="261">
        <f t="shared" ref="B18:G18" si="5">ROUND((B15/12),2)</f>
        <v>6250</v>
      </c>
      <c r="C18" s="262">
        <f t="shared" si="5"/>
        <v>0</v>
      </c>
      <c r="D18" s="262">
        <f t="shared" si="5"/>
        <v>0</v>
      </c>
      <c r="E18" s="262">
        <f t="shared" si="5"/>
        <v>0</v>
      </c>
      <c r="F18" s="262">
        <f t="shared" si="5"/>
        <v>0</v>
      </c>
      <c r="G18" s="262">
        <f t="shared" si="5"/>
        <v>0</v>
      </c>
    </row>
    <row r="19" spans="1:7" x14ac:dyDescent="0.2">
      <c r="C19" s="254"/>
    </row>
    <row r="20" spans="1:7" x14ac:dyDescent="0.2">
      <c r="C20" s="254"/>
    </row>
    <row r="21" spans="1:7" x14ac:dyDescent="0.2">
      <c r="A21" s="133" t="s">
        <v>93</v>
      </c>
      <c r="B21" s="133"/>
      <c r="C21" s="254"/>
    </row>
    <row r="22" spans="1:7" x14ac:dyDescent="0.2">
      <c r="A22" s="133" t="s">
        <v>91</v>
      </c>
      <c r="B22" s="133"/>
      <c r="C22" s="254"/>
    </row>
    <row r="23" spans="1:7" x14ac:dyDescent="0.2">
      <c r="C23" s="254"/>
    </row>
    <row r="24" spans="1:7" x14ac:dyDescent="0.2">
      <c r="C24" s="254"/>
    </row>
  </sheetData>
  <sheetProtection sheet="1" selectLockedCells="1"/>
  <mergeCells count="1">
    <mergeCell ref="A9:G9"/>
  </mergeCells>
  <pageMargins left="0.38" right="0.23" top="0.75" bottom="0.75" header="0.3" footer="0.3"/>
  <pageSetup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72"/>
  <sheetViews>
    <sheetView zoomScale="90" zoomScaleNormal="90" workbookViewId="0">
      <selection activeCell="A2" sqref="A2:M2"/>
    </sheetView>
  </sheetViews>
  <sheetFormatPr defaultRowHeight="12.75" x14ac:dyDescent="0.2"/>
  <cols>
    <col min="1" max="1" width="15.28515625" style="76" customWidth="1"/>
    <col min="2" max="2" width="14" style="87" customWidth="1"/>
    <col min="3" max="3" width="11.42578125" style="87" customWidth="1"/>
    <col min="4" max="4" width="8.85546875" style="87" customWidth="1"/>
    <col min="5" max="5" width="17.42578125" style="76" customWidth="1"/>
    <col min="6" max="6" width="10.85546875" style="76" customWidth="1"/>
    <col min="7" max="16384" width="9.140625" style="76"/>
  </cols>
  <sheetData>
    <row r="1" spans="1:13" ht="18" x14ac:dyDescent="0.25">
      <c r="A1" s="481"/>
      <c r="B1" s="481"/>
      <c r="C1" s="481"/>
      <c r="D1" s="481"/>
      <c r="E1" s="481"/>
      <c r="F1" s="481"/>
      <c r="G1" s="481"/>
      <c r="H1" s="481"/>
      <c r="I1" s="481"/>
      <c r="J1" s="481"/>
      <c r="K1" s="481"/>
      <c r="L1" s="481"/>
      <c r="M1" s="481"/>
    </row>
    <row r="2" spans="1:13" ht="18" x14ac:dyDescent="0.25">
      <c r="A2" s="481" t="s">
        <v>118</v>
      </c>
      <c r="B2" s="481"/>
      <c r="C2" s="481"/>
      <c r="D2" s="481"/>
      <c r="E2" s="481"/>
      <c r="F2" s="481"/>
      <c r="G2" s="481"/>
      <c r="H2" s="481"/>
      <c r="I2" s="481"/>
      <c r="J2" s="481"/>
      <c r="K2" s="481"/>
      <c r="L2" s="481"/>
      <c r="M2" s="481"/>
    </row>
    <row r="3" spans="1:13" ht="15" x14ac:dyDescent="0.25">
      <c r="A3" s="482" t="s">
        <v>68</v>
      </c>
      <c r="B3" s="482"/>
      <c r="C3" s="482"/>
      <c r="D3" s="482"/>
      <c r="E3" s="482"/>
      <c r="F3" s="482"/>
      <c r="G3" s="482"/>
      <c r="H3" s="482"/>
      <c r="I3" s="482"/>
      <c r="J3" s="482"/>
      <c r="K3" s="482"/>
      <c r="L3" s="482"/>
      <c r="M3" s="482"/>
    </row>
    <row r="4" spans="1:13" ht="6" customHeight="1" x14ac:dyDescent="0.25">
      <c r="I4" s="118"/>
    </row>
    <row r="5" spans="1:13" ht="20.25" x14ac:dyDescent="0.3">
      <c r="A5" s="103" t="s">
        <v>141</v>
      </c>
      <c r="B5" s="103"/>
      <c r="C5" s="120"/>
      <c r="D5" s="119"/>
      <c r="E5" s="119"/>
      <c r="I5" s="118"/>
    </row>
    <row r="6" spans="1:13" ht="6" customHeight="1" x14ac:dyDescent="0.2"/>
    <row r="7" spans="1:13" x14ac:dyDescent="0.2">
      <c r="A7" s="475" t="s">
        <v>126</v>
      </c>
      <c r="B7" s="475"/>
      <c r="C7" s="102">
        <f>+SUM(B9:B18)</f>
        <v>16004</v>
      </c>
      <c r="D7" s="101"/>
    </row>
    <row r="8" spans="1:13" ht="22.5" x14ac:dyDescent="0.2">
      <c r="A8" s="101"/>
      <c r="B8" s="100" t="s">
        <v>125</v>
      </c>
      <c r="C8" s="100" t="s">
        <v>124</v>
      </c>
      <c r="D8" s="100" t="s">
        <v>123</v>
      </c>
    </row>
    <row r="9" spans="1:13" ht="12.75" customHeight="1" x14ac:dyDescent="0.2">
      <c r="B9" s="87">
        <f>+SUM(C9*D9)</f>
        <v>2850</v>
      </c>
      <c r="C9" s="87">
        <v>57000</v>
      </c>
      <c r="D9" s="99">
        <v>0.05</v>
      </c>
      <c r="E9" s="470" t="s">
        <v>155</v>
      </c>
      <c r="F9" s="471"/>
      <c r="G9" s="471"/>
      <c r="H9" s="471"/>
      <c r="I9" s="471"/>
      <c r="J9" s="471"/>
      <c r="K9" s="471"/>
      <c r="L9" s="471"/>
      <c r="M9" s="471"/>
    </row>
    <row r="10" spans="1:13" ht="12.75" customHeight="1" x14ac:dyDescent="0.2">
      <c r="D10" s="99"/>
      <c r="E10" s="471"/>
      <c r="F10" s="471"/>
      <c r="G10" s="471"/>
      <c r="H10" s="471"/>
      <c r="I10" s="471"/>
      <c r="J10" s="471"/>
      <c r="K10" s="471"/>
      <c r="L10" s="471"/>
      <c r="M10" s="471"/>
    </row>
    <row r="11" spans="1:13" x14ac:dyDescent="0.2">
      <c r="D11" s="99"/>
    </row>
    <row r="12" spans="1:13" x14ac:dyDescent="0.2">
      <c r="B12" s="98">
        <f>ROUND((B9*Disclaimer!B27),0)</f>
        <v>1454</v>
      </c>
      <c r="C12" s="98"/>
      <c r="D12" s="97"/>
      <c r="E12" s="472" t="str">
        <f>"Payroll Benefits.  The UNO payroll benefits rate is "&amp;TEXT(Disclaimer!$B$27,"#%")&amp; " for regular UNO employees' salary. "</f>
        <v xml:space="preserve">Payroll Benefits.  The UNO payroll benefits rate is 51% for regular UNO employees' salary. </v>
      </c>
      <c r="F12" s="472"/>
      <c r="G12" s="472"/>
      <c r="H12" s="472"/>
      <c r="I12" s="472"/>
      <c r="J12" s="472"/>
      <c r="K12" s="472"/>
      <c r="L12" s="472"/>
      <c r="M12" s="472"/>
    </row>
    <row r="13" spans="1:13" x14ac:dyDescent="0.2">
      <c r="B13" s="87" t="s">
        <v>182</v>
      </c>
      <c r="D13" s="99"/>
    </row>
    <row r="14" spans="1:13" ht="12.75" customHeight="1" x14ac:dyDescent="0.2">
      <c r="B14" s="87">
        <v>11700</v>
      </c>
      <c r="D14" s="99"/>
      <c r="E14" s="471" t="s">
        <v>140</v>
      </c>
      <c r="F14" s="471"/>
      <c r="G14" s="471"/>
      <c r="H14" s="471"/>
      <c r="I14" s="471"/>
      <c r="J14" s="471"/>
      <c r="K14" s="471"/>
      <c r="L14" s="471"/>
      <c r="M14" s="471"/>
    </row>
    <row r="15" spans="1:13" ht="24.75" customHeight="1" x14ac:dyDescent="0.2">
      <c r="E15" s="471"/>
      <c r="F15" s="471"/>
      <c r="G15" s="471"/>
      <c r="H15" s="471"/>
      <c r="I15" s="471"/>
      <c r="J15" s="471"/>
      <c r="K15" s="471"/>
      <c r="L15" s="471"/>
      <c r="M15" s="471"/>
    </row>
    <row r="17" spans="1:13" ht="12" customHeight="1" x14ac:dyDescent="0.2">
      <c r="E17" s="471"/>
      <c r="F17" s="471"/>
      <c r="G17" s="471"/>
      <c r="H17" s="471"/>
      <c r="I17" s="471"/>
      <c r="J17" s="471"/>
      <c r="K17" s="471"/>
      <c r="L17" s="471"/>
      <c r="M17" s="471"/>
    </row>
    <row r="19" spans="1:13" x14ac:dyDescent="0.2">
      <c r="A19" s="77" t="s">
        <v>139</v>
      </c>
      <c r="C19" s="96">
        <f>+SUM(C20:C22)</f>
        <v>1000</v>
      </c>
    </row>
    <row r="20" spans="1:13" ht="12.75" customHeight="1" x14ac:dyDescent="0.2">
      <c r="B20" s="117" t="s">
        <v>138</v>
      </c>
      <c r="C20" s="98">
        <v>1000</v>
      </c>
      <c r="E20" s="483" t="s">
        <v>137</v>
      </c>
      <c r="F20" s="483"/>
      <c r="G20" s="483"/>
      <c r="H20" s="483"/>
      <c r="I20" s="483"/>
      <c r="J20" s="483"/>
      <c r="K20" s="483"/>
      <c r="L20" s="483"/>
      <c r="M20" s="483"/>
    </row>
    <row r="21" spans="1:13" x14ac:dyDescent="0.2">
      <c r="E21" s="113"/>
      <c r="F21" s="113"/>
      <c r="G21" s="113"/>
      <c r="H21" s="113"/>
      <c r="I21" s="113"/>
      <c r="J21" s="113"/>
      <c r="K21" s="113"/>
      <c r="L21" s="113"/>
      <c r="M21" s="113"/>
    </row>
    <row r="22" spans="1:13" x14ac:dyDescent="0.2">
      <c r="B22" s="98" t="s">
        <v>136</v>
      </c>
      <c r="C22" s="87">
        <v>0</v>
      </c>
      <c r="E22" s="471"/>
      <c r="F22" s="471"/>
      <c r="G22" s="471"/>
      <c r="H22" s="471"/>
      <c r="I22" s="471"/>
      <c r="J22" s="471"/>
      <c r="K22" s="471"/>
      <c r="L22" s="471"/>
      <c r="M22" s="471"/>
    </row>
    <row r="23" spans="1:13" x14ac:dyDescent="0.2">
      <c r="E23" s="471"/>
      <c r="F23" s="471"/>
      <c r="G23" s="471"/>
      <c r="H23" s="471"/>
      <c r="I23" s="471"/>
      <c r="J23" s="471"/>
      <c r="K23" s="471"/>
      <c r="L23" s="471"/>
      <c r="M23" s="471"/>
    </row>
    <row r="25" spans="1:13" x14ac:dyDescent="0.2">
      <c r="A25" s="77" t="s">
        <v>121</v>
      </c>
      <c r="C25" s="96">
        <f>+SUM(G25:G27)</f>
        <v>0</v>
      </c>
      <c r="E25" s="116" t="s">
        <v>135</v>
      </c>
      <c r="F25" s="115"/>
      <c r="G25" s="106">
        <v>0</v>
      </c>
      <c r="H25" s="115"/>
      <c r="I25" s="115"/>
      <c r="J25" s="115"/>
      <c r="K25" s="115"/>
      <c r="L25" s="115"/>
      <c r="M25" s="115"/>
    </row>
    <row r="26" spans="1:13" x14ac:dyDescent="0.2">
      <c r="E26" s="105" t="s">
        <v>134</v>
      </c>
      <c r="G26" s="87">
        <v>0</v>
      </c>
    </row>
    <row r="27" spans="1:13" x14ac:dyDescent="0.2">
      <c r="E27" s="105" t="s">
        <v>133</v>
      </c>
      <c r="G27" s="87">
        <v>0</v>
      </c>
    </row>
    <row r="28" spans="1:13" x14ac:dyDescent="0.2">
      <c r="E28" s="105"/>
      <c r="G28" s="87"/>
    </row>
    <row r="29" spans="1:13" x14ac:dyDescent="0.2">
      <c r="A29" s="77" t="s">
        <v>132</v>
      </c>
      <c r="C29" s="96">
        <v>19060</v>
      </c>
      <c r="E29" s="473" t="s">
        <v>131</v>
      </c>
      <c r="F29" s="473"/>
      <c r="G29" s="473"/>
      <c r="H29" s="473"/>
      <c r="I29" s="473"/>
      <c r="J29" s="473"/>
      <c r="K29" s="473"/>
      <c r="L29" s="473"/>
      <c r="M29" s="473"/>
    </row>
    <row r="31" spans="1:13" ht="12.75" customHeight="1" x14ac:dyDescent="0.2">
      <c r="A31" s="77" t="s">
        <v>94</v>
      </c>
      <c r="C31" s="96">
        <v>0</v>
      </c>
      <c r="E31" s="471"/>
      <c r="F31" s="471"/>
      <c r="G31" s="471"/>
      <c r="H31" s="471"/>
      <c r="I31" s="471"/>
      <c r="J31" s="471"/>
      <c r="K31" s="471"/>
      <c r="L31" s="471"/>
      <c r="M31" s="471"/>
    </row>
    <row r="32" spans="1:13" x14ac:dyDescent="0.2">
      <c r="E32" s="113"/>
      <c r="F32" s="113"/>
      <c r="G32" s="114"/>
      <c r="H32" s="113"/>
      <c r="I32" s="113"/>
      <c r="J32" s="113"/>
      <c r="K32" s="113"/>
      <c r="L32" s="113"/>
      <c r="M32" s="113"/>
    </row>
    <row r="33" spans="1:13" x14ac:dyDescent="0.2">
      <c r="E33" s="92"/>
      <c r="F33" s="92"/>
      <c r="G33" s="92"/>
      <c r="H33" s="92"/>
      <c r="I33" s="92"/>
      <c r="J33" s="92"/>
      <c r="K33" s="92"/>
      <c r="L33" s="92"/>
      <c r="M33" s="92"/>
    </row>
    <row r="34" spans="1:13" x14ac:dyDescent="0.2">
      <c r="A34" s="77" t="s">
        <v>120</v>
      </c>
      <c r="C34" s="96">
        <v>1000</v>
      </c>
      <c r="D34" s="96"/>
      <c r="E34" s="465" t="s">
        <v>130</v>
      </c>
      <c r="F34" s="465"/>
      <c r="G34" s="465"/>
      <c r="H34" s="465"/>
      <c r="I34" s="465"/>
      <c r="J34" s="465"/>
      <c r="K34" s="465"/>
      <c r="L34" s="465"/>
      <c r="M34" s="465"/>
    </row>
    <row r="36" spans="1:13" ht="12.75" customHeight="1" x14ac:dyDescent="0.2">
      <c r="A36" s="112"/>
      <c r="B36" s="112"/>
      <c r="C36" s="111"/>
      <c r="D36" s="107"/>
      <c r="E36" s="110"/>
      <c r="F36" s="110"/>
      <c r="G36" s="110"/>
      <c r="H36" s="110"/>
      <c r="I36" s="110"/>
      <c r="J36" s="110"/>
      <c r="K36" s="110"/>
      <c r="L36" s="110"/>
      <c r="M36" s="110"/>
    </row>
    <row r="37" spans="1:13" x14ac:dyDescent="0.2">
      <c r="A37" s="77" t="s">
        <v>117</v>
      </c>
      <c r="C37" s="96">
        <f>+SUM(F38:F40)</f>
        <v>10226</v>
      </c>
      <c r="E37" s="477" t="s">
        <v>129</v>
      </c>
      <c r="F37" s="477"/>
      <c r="G37" s="477"/>
      <c r="H37" s="477"/>
    </row>
    <row r="38" spans="1:13" x14ac:dyDescent="0.2">
      <c r="C38" s="98"/>
      <c r="D38" s="98"/>
      <c r="E38" s="380" t="s">
        <v>204</v>
      </c>
      <c r="F38" s="379">
        <v>3914</v>
      </c>
    </row>
    <row r="39" spans="1:13" x14ac:dyDescent="0.2">
      <c r="E39" s="380" t="s">
        <v>205</v>
      </c>
      <c r="F39" s="379">
        <v>3914</v>
      </c>
    </row>
    <row r="40" spans="1:13" x14ac:dyDescent="0.2">
      <c r="E40" s="380" t="s">
        <v>206</v>
      </c>
      <c r="F40" s="379">
        <v>2398</v>
      </c>
    </row>
    <row r="41" spans="1:13" x14ac:dyDescent="0.2">
      <c r="E41" s="105"/>
      <c r="F41" s="87"/>
    </row>
    <row r="42" spans="1:13" x14ac:dyDescent="0.2">
      <c r="A42" s="109" t="s">
        <v>128</v>
      </c>
      <c r="B42" s="107"/>
      <c r="C42" s="108">
        <v>0</v>
      </c>
      <c r="D42" s="107"/>
      <c r="E42" s="478"/>
      <c r="F42" s="479"/>
      <c r="G42" s="479"/>
      <c r="H42" s="479"/>
      <c r="I42" s="479"/>
      <c r="J42" s="479"/>
      <c r="K42" s="479"/>
      <c r="L42" s="479"/>
      <c r="M42" s="479"/>
    </row>
    <row r="43" spans="1:13" x14ac:dyDescent="0.2">
      <c r="E43" s="105"/>
    </row>
    <row r="44" spans="1:13" x14ac:dyDescent="0.2">
      <c r="A44" s="77"/>
      <c r="E44" s="471"/>
      <c r="F44" s="471"/>
      <c r="G44" s="471"/>
      <c r="H44" s="471"/>
      <c r="I44" s="471"/>
      <c r="J44" s="471"/>
      <c r="K44" s="471"/>
      <c r="L44" s="471"/>
      <c r="M44" s="471"/>
    </row>
    <row r="45" spans="1:13" ht="12.75" customHeight="1" x14ac:dyDescent="0.2">
      <c r="A45" s="77" t="s">
        <v>287</v>
      </c>
      <c r="C45" s="382">
        <f>ROUND(((B9+B12+B14)*0.25),0)</f>
        <v>4001</v>
      </c>
      <c r="D45" s="381"/>
      <c r="E45" s="480" t="s">
        <v>259</v>
      </c>
      <c r="F45" s="480"/>
      <c r="G45" s="480"/>
      <c r="H45" s="480"/>
      <c r="I45" s="480"/>
      <c r="J45" s="480"/>
      <c r="K45" s="480"/>
      <c r="L45" s="480"/>
      <c r="M45" s="480"/>
    </row>
    <row r="46" spans="1:13" x14ac:dyDescent="0.2">
      <c r="E46" s="104"/>
      <c r="F46" s="104"/>
      <c r="G46" s="104"/>
      <c r="H46" s="104"/>
      <c r="I46" s="104"/>
      <c r="J46" s="104"/>
      <c r="K46" s="104"/>
      <c r="L46" s="104"/>
      <c r="M46" s="104"/>
    </row>
    <row r="48" spans="1:13" ht="20.25" x14ac:dyDescent="0.3">
      <c r="A48" s="476" t="s">
        <v>127</v>
      </c>
      <c r="B48" s="476"/>
      <c r="C48" s="476"/>
      <c r="D48" s="476"/>
      <c r="E48" s="476"/>
      <c r="F48" s="476"/>
      <c r="G48" s="476"/>
      <c r="H48" s="476"/>
      <c r="I48" s="476"/>
      <c r="J48" s="476"/>
      <c r="K48" s="476"/>
      <c r="L48" s="476"/>
      <c r="M48" s="476"/>
    </row>
    <row r="49" spans="1:13" ht="6" customHeight="1" x14ac:dyDescent="0.2"/>
    <row r="50" spans="1:13" x14ac:dyDescent="0.2">
      <c r="A50" s="475" t="s">
        <v>126</v>
      </c>
      <c r="B50" s="475"/>
      <c r="C50" s="102">
        <f>+SUM(B52:B55)</f>
        <v>0</v>
      </c>
      <c r="D50" s="101"/>
    </row>
    <row r="51" spans="1:13" ht="23.25" customHeight="1" x14ac:dyDescent="0.2">
      <c r="A51" s="101"/>
      <c r="B51" s="100" t="s">
        <v>125</v>
      </c>
      <c r="C51" s="100" t="s">
        <v>124</v>
      </c>
      <c r="D51" s="100" t="s">
        <v>123</v>
      </c>
    </row>
    <row r="52" spans="1:13" ht="12.75" customHeight="1" x14ac:dyDescent="0.2">
      <c r="B52" s="87">
        <v>0</v>
      </c>
      <c r="C52" s="87">
        <v>0</v>
      </c>
      <c r="D52" s="99">
        <v>0</v>
      </c>
      <c r="E52" s="470"/>
      <c r="F52" s="470"/>
      <c r="G52" s="470"/>
      <c r="H52" s="470"/>
      <c r="I52" s="470"/>
      <c r="J52" s="470"/>
      <c r="K52" s="470"/>
      <c r="L52" s="470"/>
      <c r="M52" s="470"/>
    </row>
    <row r="53" spans="1:13" ht="15" customHeight="1" x14ac:dyDescent="0.2">
      <c r="D53" s="99"/>
      <c r="E53" s="470"/>
      <c r="F53" s="470"/>
      <c r="G53" s="470"/>
      <c r="H53" s="470"/>
      <c r="I53" s="470"/>
      <c r="J53" s="470"/>
      <c r="K53" s="470"/>
      <c r="L53" s="470"/>
      <c r="M53" s="470"/>
    </row>
    <row r="54" spans="1:13" x14ac:dyDescent="0.2">
      <c r="D54" s="99"/>
    </row>
    <row r="55" spans="1:13" x14ac:dyDescent="0.2">
      <c r="B55" s="98">
        <f>ROUND((B52*Disclaimer!B27),0)</f>
        <v>0</v>
      </c>
      <c r="C55" s="98"/>
      <c r="D55" s="97"/>
      <c r="E55" s="472" t="str">
        <f>"Payroll Benefits.  The UNO payroll benefits rate is "&amp;TEXT(Disclaimer!$B$27,"#%")&amp; " for regular UNO employees' salary. "</f>
        <v xml:space="preserve">Payroll Benefits.  The UNO payroll benefits rate is 51% for regular UNO employees' salary. </v>
      </c>
      <c r="F55" s="472"/>
      <c r="G55" s="472"/>
      <c r="H55" s="472"/>
      <c r="I55" s="472"/>
      <c r="J55" s="472"/>
      <c r="K55" s="472"/>
      <c r="L55" s="472"/>
      <c r="M55" s="472"/>
    </row>
    <row r="57" spans="1:13" ht="12.75" customHeight="1" x14ac:dyDescent="0.2">
      <c r="A57" s="77" t="s">
        <v>122</v>
      </c>
      <c r="C57" s="96">
        <v>0</v>
      </c>
      <c r="E57" s="471" t="s">
        <v>119</v>
      </c>
      <c r="F57" s="471"/>
      <c r="G57" s="471"/>
      <c r="H57" s="471"/>
      <c r="I57" s="471"/>
      <c r="J57" s="471"/>
      <c r="K57" s="471"/>
      <c r="L57" s="471"/>
      <c r="M57" s="471"/>
    </row>
    <row r="59" spans="1:13" ht="13.5" customHeight="1" x14ac:dyDescent="0.2">
      <c r="A59" s="77" t="s">
        <v>121</v>
      </c>
      <c r="C59" s="96">
        <v>0</v>
      </c>
      <c r="E59" s="471" t="s">
        <v>119</v>
      </c>
      <c r="F59" s="467"/>
      <c r="G59" s="467"/>
      <c r="H59" s="467"/>
      <c r="I59" s="467"/>
      <c r="J59" s="467"/>
      <c r="K59" s="467"/>
      <c r="L59" s="467"/>
      <c r="M59" s="467"/>
    </row>
    <row r="60" spans="1:13" x14ac:dyDescent="0.2">
      <c r="E60" s="467"/>
      <c r="F60" s="467"/>
      <c r="G60" s="467"/>
      <c r="H60" s="467"/>
      <c r="I60" s="467"/>
      <c r="J60" s="467"/>
      <c r="K60" s="467"/>
      <c r="L60" s="467"/>
      <c r="M60" s="467"/>
    </row>
    <row r="62" spans="1:13" x14ac:dyDescent="0.2">
      <c r="A62" s="77" t="s">
        <v>120</v>
      </c>
      <c r="C62" s="96">
        <v>0</v>
      </c>
      <c r="E62" s="473" t="s">
        <v>119</v>
      </c>
      <c r="F62" s="474"/>
      <c r="G62" s="474"/>
      <c r="H62" s="474"/>
      <c r="I62" s="474"/>
      <c r="J62" s="474"/>
      <c r="K62" s="474"/>
      <c r="L62" s="474"/>
      <c r="M62" s="474"/>
    </row>
    <row r="63" spans="1:13" x14ac:dyDescent="0.2">
      <c r="A63" s="77"/>
      <c r="C63" s="96"/>
      <c r="E63" s="95"/>
      <c r="F63" s="94"/>
      <c r="G63" s="94"/>
      <c r="H63" s="94"/>
      <c r="I63" s="94"/>
      <c r="J63" s="94"/>
      <c r="K63" s="94"/>
      <c r="L63" s="94"/>
      <c r="M63" s="94"/>
    </row>
    <row r="64" spans="1:13" ht="16.5" customHeight="1" x14ac:dyDescent="0.25">
      <c r="A64" s="77" t="s">
        <v>287</v>
      </c>
      <c r="C64" s="93">
        <v>0</v>
      </c>
      <c r="E64" s="466" t="s">
        <v>286</v>
      </c>
      <c r="F64" s="467"/>
      <c r="G64" s="467"/>
      <c r="H64" s="467"/>
      <c r="I64" s="467"/>
      <c r="J64" s="467"/>
      <c r="K64" s="467"/>
      <c r="L64" s="467"/>
      <c r="M64" s="467"/>
    </row>
    <row r="65" spans="1:13" x14ac:dyDescent="0.2">
      <c r="E65" s="467"/>
      <c r="F65" s="467"/>
      <c r="G65" s="467"/>
      <c r="H65" s="467"/>
      <c r="I65" s="467"/>
      <c r="J65" s="467"/>
      <c r="K65" s="467"/>
      <c r="L65" s="467"/>
      <c r="M65" s="467"/>
    </row>
    <row r="66" spans="1:13" s="88" customFormat="1" x14ac:dyDescent="0.2">
      <c r="A66" s="76"/>
      <c r="B66" s="87"/>
      <c r="C66" s="87"/>
      <c r="D66" s="87"/>
      <c r="E66" s="76"/>
      <c r="F66" s="76"/>
      <c r="G66" s="76"/>
      <c r="H66" s="76"/>
      <c r="I66" s="76"/>
      <c r="J66" s="76"/>
      <c r="K66" s="76"/>
      <c r="L66" s="76"/>
      <c r="M66" s="76"/>
    </row>
    <row r="67" spans="1:13" s="88" customFormat="1" ht="23.25" x14ac:dyDescent="0.35">
      <c r="A67" s="469" t="s">
        <v>71</v>
      </c>
      <c r="B67" s="469"/>
      <c r="C67" s="469"/>
      <c r="D67" s="469"/>
      <c r="E67" s="469"/>
      <c r="F67" s="76"/>
      <c r="G67" s="76"/>
      <c r="H67" s="76"/>
      <c r="I67" s="76"/>
      <c r="J67" s="76"/>
      <c r="K67" s="76"/>
      <c r="L67" s="76"/>
      <c r="M67" s="76"/>
    </row>
    <row r="68" spans="1:13" s="88" customFormat="1" x14ac:dyDescent="0.2">
      <c r="A68" s="76"/>
      <c r="B68" s="87"/>
      <c r="C68" s="87"/>
      <c r="D68" s="87"/>
      <c r="E68" s="76"/>
      <c r="F68" s="76"/>
      <c r="G68" s="76"/>
      <c r="H68" s="76"/>
      <c r="I68" s="76"/>
      <c r="J68" s="76"/>
      <c r="K68" s="76"/>
      <c r="L68" s="76"/>
      <c r="M68" s="76"/>
    </row>
    <row r="70" spans="1:13" x14ac:dyDescent="0.2">
      <c r="A70" s="88"/>
      <c r="B70" s="91"/>
      <c r="C70" s="91"/>
      <c r="D70" s="91"/>
      <c r="E70" s="88"/>
      <c r="F70" s="88"/>
      <c r="G70" s="90"/>
      <c r="H70" s="89"/>
      <c r="I70" s="88"/>
      <c r="J70" s="88"/>
      <c r="K70" s="88"/>
      <c r="L70" s="88"/>
      <c r="M70" s="88"/>
    </row>
    <row r="71" spans="1:13" x14ac:dyDescent="0.2">
      <c r="A71" s="468" t="s">
        <v>169</v>
      </c>
      <c r="B71" s="468"/>
      <c r="C71" s="468"/>
      <c r="D71" s="468"/>
      <c r="E71" s="468"/>
      <c r="F71" s="468"/>
      <c r="G71" s="468"/>
      <c r="H71" s="468"/>
      <c r="I71" s="468"/>
      <c r="J71" s="468"/>
      <c r="K71" s="468"/>
      <c r="L71" s="468"/>
      <c r="M71" s="468"/>
    </row>
    <row r="72" spans="1:13" x14ac:dyDescent="0.2">
      <c r="A72" s="88"/>
      <c r="B72" s="91"/>
      <c r="C72" s="91"/>
      <c r="D72" s="91"/>
      <c r="E72" s="88"/>
      <c r="F72" s="88"/>
      <c r="G72" s="90"/>
      <c r="H72" s="89"/>
      <c r="I72" s="88"/>
      <c r="J72" s="88"/>
      <c r="K72" s="88"/>
      <c r="L72" s="88"/>
      <c r="M72" s="88"/>
    </row>
  </sheetData>
  <mergeCells count="27">
    <mergeCell ref="A1:M1"/>
    <mergeCell ref="A2:M2"/>
    <mergeCell ref="A3:M3"/>
    <mergeCell ref="E31:M31"/>
    <mergeCell ref="A7:B7"/>
    <mergeCell ref="E12:M12"/>
    <mergeCell ref="E9:M10"/>
    <mergeCell ref="E17:M17"/>
    <mergeCell ref="E14:M15"/>
    <mergeCell ref="E22:M23"/>
    <mergeCell ref="E20:M20"/>
    <mergeCell ref="E29:M29"/>
    <mergeCell ref="E34:M34"/>
    <mergeCell ref="E64:M65"/>
    <mergeCell ref="A71:M71"/>
    <mergeCell ref="A67:E67"/>
    <mergeCell ref="E52:M53"/>
    <mergeCell ref="E57:M57"/>
    <mergeCell ref="E59:M60"/>
    <mergeCell ref="E55:M55"/>
    <mergeCell ref="E62:M62"/>
    <mergeCell ref="A50:B50"/>
    <mergeCell ref="A48:M48"/>
    <mergeCell ref="E44:M44"/>
    <mergeCell ref="E37:H37"/>
    <mergeCell ref="E42:M42"/>
    <mergeCell ref="E45:M45"/>
  </mergeCells>
  <pageMargins left="0.4" right="0.4" top="0.2" bottom="0.2" header="0.5" footer="0.5"/>
  <pageSetup scale="80" fitToHeight="0"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72"/>
  <sheetViews>
    <sheetView zoomScale="90" zoomScaleNormal="90" workbookViewId="0">
      <selection activeCell="E56" sqref="E56"/>
    </sheetView>
  </sheetViews>
  <sheetFormatPr defaultRowHeight="12.75" x14ac:dyDescent="0.2"/>
  <cols>
    <col min="1" max="1" width="13.42578125" style="76" customWidth="1"/>
    <col min="2" max="2" width="14" style="87" customWidth="1"/>
    <col min="3" max="3" width="11.42578125" style="87" customWidth="1"/>
    <col min="4" max="4" width="8.85546875" style="87" customWidth="1"/>
    <col min="5" max="5" width="8.28515625" style="76" customWidth="1"/>
    <col min="6" max="6" width="10.85546875" style="76" customWidth="1"/>
    <col min="7" max="16384" width="9.140625" style="76"/>
  </cols>
  <sheetData>
    <row r="1" spans="1:13" ht="18" x14ac:dyDescent="0.25">
      <c r="A1" s="481"/>
      <c r="B1" s="481"/>
      <c r="C1" s="481"/>
      <c r="D1" s="481"/>
      <c r="E1" s="481"/>
      <c r="F1" s="481"/>
      <c r="G1" s="481"/>
      <c r="H1" s="481"/>
      <c r="I1" s="481"/>
      <c r="J1" s="481"/>
      <c r="K1" s="481"/>
      <c r="L1" s="481"/>
      <c r="M1" s="481"/>
    </row>
    <row r="2" spans="1:13" ht="18" x14ac:dyDescent="0.25">
      <c r="A2" s="481" t="s">
        <v>118</v>
      </c>
      <c r="B2" s="481"/>
      <c r="C2" s="481"/>
      <c r="D2" s="481"/>
      <c r="E2" s="481"/>
      <c r="F2" s="481"/>
      <c r="G2" s="481"/>
      <c r="H2" s="481"/>
      <c r="I2" s="481"/>
      <c r="J2" s="481"/>
      <c r="K2" s="481"/>
      <c r="L2" s="481"/>
      <c r="M2" s="481"/>
    </row>
    <row r="3" spans="1:13" ht="15" x14ac:dyDescent="0.25">
      <c r="A3" s="482" t="s">
        <v>75</v>
      </c>
      <c r="B3" s="482"/>
      <c r="C3" s="482"/>
      <c r="D3" s="482"/>
      <c r="E3" s="482"/>
      <c r="F3" s="482"/>
      <c r="G3" s="482"/>
      <c r="H3" s="482"/>
      <c r="I3" s="482"/>
      <c r="J3" s="482"/>
      <c r="K3" s="482"/>
      <c r="L3" s="482"/>
      <c r="M3" s="482"/>
    </row>
    <row r="4" spans="1:13" ht="6" customHeight="1" x14ac:dyDescent="0.25">
      <c r="I4" s="118"/>
    </row>
    <row r="5" spans="1:13" ht="20.25" x14ac:dyDescent="0.3">
      <c r="A5" s="103" t="s">
        <v>144</v>
      </c>
      <c r="B5" s="103"/>
      <c r="C5" s="120"/>
      <c r="D5" s="119"/>
      <c r="E5" s="119"/>
      <c r="I5" s="118"/>
    </row>
    <row r="6" spans="1:13" ht="6" customHeight="1" x14ac:dyDescent="0.2"/>
    <row r="7" spans="1:13" x14ac:dyDescent="0.2">
      <c r="A7" s="475" t="s">
        <v>126</v>
      </c>
      <c r="B7" s="475"/>
      <c r="C7" s="102">
        <f>+SUM(B9:B18)</f>
        <v>16542.5</v>
      </c>
      <c r="D7" s="101"/>
      <c r="E7" s="473" t="s">
        <v>143</v>
      </c>
      <c r="F7" s="474"/>
      <c r="G7" s="474"/>
      <c r="H7" s="474"/>
      <c r="I7" s="474"/>
      <c r="J7" s="474"/>
      <c r="K7" s="474"/>
      <c r="L7" s="474"/>
      <c r="M7" s="474"/>
    </row>
    <row r="8" spans="1:13" ht="22.5" x14ac:dyDescent="0.2">
      <c r="A8" s="101"/>
      <c r="B8" s="100" t="s">
        <v>125</v>
      </c>
      <c r="C8" s="100" t="s">
        <v>124</v>
      </c>
      <c r="D8" s="100" t="s">
        <v>123</v>
      </c>
    </row>
    <row r="9" spans="1:13" ht="12.75" customHeight="1" x14ac:dyDescent="0.2">
      <c r="B9" s="87">
        <f>+SUM(C9*D9)</f>
        <v>2935.5</v>
      </c>
      <c r="C9" s="87">
        <f>+SUM('Yr 1 Justification'!C9*1.03)</f>
        <v>58710</v>
      </c>
      <c r="D9" s="99">
        <v>0.05</v>
      </c>
      <c r="E9" s="470" t="s">
        <v>155</v>
      </c>
      <c r="F9" s="471"/>
      <c r="G9" s="471"/>
      <c r="H9" s="471"/>
      <c r="I9" s="471"/>
      <c r="J9" s="471"/>
      <c r="K9" s="471"/>
      <c r="L9" s="471"/>
      <c r="M9" s="471"/>
    </row>
    <row r="10" spans="1:13" ht="12.75" customHeight="1" x14ac:dyDescent="0.2">
      <c r="D10" s="99"/>
      <c r="E10" s="471"/>
      <c r="F10" s="471"/>
      <c r="G10" s="471"/>
      <c r="H10" s="471"/>
      <c r="I10" s="471"/>
      <c r="J10" s="471"/>
      <c r="K10" s="471"/>
      <c r="L10" s="471"/>
      <c r="M10" s="471"/>
    </row>
    <row r="11" spans="1:13" x14ac:dyDescent="0.2">
      <c r="D11" s="99"/>
    </row>
    <row r="12" spans="1:13" x14ac:dyDescent="0.2">
      <c r="B12" s="98">
        <f>ROUND((B9*Disclaimer!C27),0)</f>
        <v>1556</v>
      </c>
      <c r="C12" s="98"/>
      <c r="D12" s="97"/>
      <c r="E12" s="472" t="str">
        <f>"Payroll Benefits.  The UNO payroll benefits rate is "&amp;TEXT(Disclaimer!$C$27,"#%")&amp; " for regular UNO employees' salary. "</f>
        <v xml:space="preserve">Payroll Benefits.  The UNO payroll benefits rate is 53% for regular UNO employees' salary. </v>
      </c>
      <c r="F12" s="472"/>
      <c r="G12" s="472"/>
      <c r="H12" s="472"/>
      <c r="I12" s="472"/>
      <c r="J12" s="472"/>
      <c r="K12" s="472"/>
      <c r="L12" s="472"/>
      <c r="M12" s="472"/>
    </row>
    <row r="13" spans="1:13" x14ac:dyDescent="0.2">
      <c r="D13" s="99"/>
    </row>
    <row r="14" spans="1:13" ht="12.75" customHeight="1" x14ac:dyDescent="0.2">
      <c r="B14" s="87">
        <f>+SUM(C14*D14)</f>
        <v>12051</v>
      </c>
      <c r="C14" s="87">
        <f>+SUM('Yr 1 Justification'!B14*1.03)</f>
        <v>12051</v>
      </c>
      <c r="D14" s="99">
        <v>1</v>
      </c>
      <c r="E14" s="470" t="s">
        <v>142</v>
      </c>
      <c r="F14" s="471"/>
      <c r="G14" s="471"/>
      <c r="H14" s="471"/>
      <c r="I14" s="471"/>
      <c r="J14" s="471"/>
      <c r="K14" s="471"/>
      <c r="L14" s="471"/>
      <c r="M14" s="471"/>
    </row>
    <row r="15" spans="1:13" ht="24.75" customHeight="1" x14ac:dyDescent="0.2">
      <c r="E15" s="113"/>
      <c r="F15" s="113"/>
      <c r="G15" s="113"/>
      <c r="H15" s="113"/>
      <c r="I15" s="113"/>
      <c r="J15" s="113"/>
      <c r="K15" s="113"/>
      <c r="L15" s="113"/>
      <c r="M15" s="113"/>
    </row>
    <row r="17" spans="1:13" ht="12" customHeight="1" x14ac:dyDescent="0.2">
      <c r="E17" s="471"/>
      <c r="F17" s="471"/>
      <c r="G17" s="471"/>
      <c r="H17" s="471"/>
      <c r="I17" s="471"/>
      <c r="J17" s="471"/>
      <c r="K17" s="471"/>
      <c r="L17" s="471"/>
      <c r="M17" s="471"/>
    </row>
    <row r="19" spans="1:13" x14ac:dyDescent="0.2">
      <c r="A19" s="77" t="s">
        <v>139</v>
      </c>
      <c r="C19" s="96">
        <f>+SUM(C20:C22)</f>
        <v>1000</v>
      </c>
    </row>
    <row r="20" spans="1:13" ht="12.75" customHeight="1" x14ac:dyDescent="0.2">
      <c r="B20" s="117" t="s">
        <v>138</v>
      </c>
      <c r="C20" s="98">
        <v>1000</v>
      </c>
      <c r="E20" s="483" t="s">
        <v>137</v>
      </c>
      <c r="F20" s="483"/>
      <c r="G20" s="483"/>
      <c r="H20" s="483"/>
      <c r="I20" s="483"/>
      <c r="J20" s="483"/>
      <c r="K20" s="483"/>
      <c r="L20" s="483"/>
      <c r="M20" s="483"/>
    </row>
    <row r="21" spans="1:13" x14ac:dyDescent="0.2">
      <c r="E21" s="113"/>
      <c r="F21" s="113"/>
      <c r="G21" s="113"/>
      <c r="H21" s="113"/>
      <c r="I21" s="113"/>
      <c r="J21" s="113"/>
      <c r="K21" s="113"/>
      <c r="L21" s="113"/>
      <c r="M21" s="113"/>
    </row>
    <row r="22" spans="1:13" x14ac:dyDescent="0.2">
      <c r="B22" s="98" t="s">
        <v>136</v>
      </c>
      <c r="C22" s="87">
        <v>0</v>
      </c>
      <c r="E22" s="471"/>
      <c r="F22" s="471"/>
      <c r="G22" s="471"/>
      <c r="H22" s="471"/>
      <c r="I22" s="471"/>
      <c r="J22" s="471"/>
      <c r="K22" s="471"/>
      <c r="L22" s="471"/>
      <c r="M22" s="471"/>
    </row>
    <row r="23" spans="1:13" x14ac:dyDescent="0.2">
      <c r="E23" s="471"/>
      <c r="F23" s="471"/>
      <c r="G23" s="471"/>
      <c r="H23" s="471"/>
      <c r="I23" s="471"/>
      <c r="J23" s="471"/>
      <c r="K23" s="471"/>
      <c r="L23" s="471"/>
      <c r="M23" s="471"/>
    </row>
    <row r="25" spans="1:13" x14ac:dyDescent="0.2">
      <c r="A25" s="77" t="s">
        <v>121</v>
      </c>
      <c r="C25" s="96">
        <f>+SUM(G25:G27)</f>
        <v>0</v>
      </c>
      <c r="E25" s="116" t="s">
        <v>135</v>
      </c>
      <c r="F25" s="115"/>
      <c r="G25" s="106">
        <v>0</v>
      </c>
      <c r="H25" s="115"/>
      <c r="I25" s="115"/>
      <c r="J25" s="115"/>
      <c r="K25" s="115"/>
      <c r="L25" s="115"/>
      <c r="M25" s="115"/>
    </row>
    <row r="26" spans="1:13" x14ac:dyDescent="0.2">
      <c r="E26" s="105" t="s">
        <v>134</v>
      </c>
      <c r="G26" s="87">
        <v>0</v>
      </c>
    </row>
    <row r="27" spans="1:13" x14ac:dyDescent="0.2">
      <c r="E27" s="105" t="s">
        <v>133</v>
      </c>
      <c r="G27" s="87">
        <v>0</v>
      </c>
    </row>
    <row r="28" spans="1:13" x14ac:dyDescent="0.2">
      <c r="E28" s="105"/>
      <c r="G28" s="87"/>
    </row>
    <row r="29" spans="1:13" x14ac:dyDescent="0.2">
      <c r="A29" s="77" t="s">
        <v>132</v>
      </c>
      <c r="C29" s="96">
        <v>0</v>
      </c>
      <c r="E29" s="473">
        <v>0</v>
      </c>
      <c r="F29" s="473"/>
      <c r="G29" s="473"/>
      <c r="H29" s="473"/>
      <c r="I29" s="473"/>
      <c r="J29" s="473"/>
      <c r="K29" s="473"/>
      <c r="L29" s="473"/>
      <c r="M29" s="473"/>
    </row>
    <row r="31" spans="1:13" ht="12.75" customHeight="1" x14ac:dyDescent="0.2">
      <c r="A31" s="77" t="s">
        <v>94</v>
      </c>
      <c r="C31" s="96">
        <v>0</v>
      </c>
      <c r="E31" s="471"/>
      <c r="F31" s="471"/>
      <c r="G31" s="471"/>
      <c r="H31" s="471"/>
      <c r="I31" s="471"/>
      <c r="J31" s="471"/>
      <c r="K31" s="471"/>
      <c r="L31" s="471"/>
      <c r="M31" s="471"/>
    </row>
    <row r="32" spans="1:13" x14ac:dyDescent="0.2">
      <c r="E32" s="113"/>
      <c r="F32" s="113"/>
      <c r="G32" s="114"/>
      <c r="H32" s="113"/>
      <c r="I32" s="113"/>
      <c r="J32" s="113"/>
      <c r="K32" s="113"/>
      <c r="L32" s="113"/>
      <c r="M32" s="113"/>
    </row>
    <row r="33" spans="1:13" x14ac:dyDescent="0.2">
      <c r="E33" s="92"/>
      <c r="F33" s="92"/>
      <c r="G33" s="92"/>
      <c r="H33" s="92"/>
      <c r="I33" s="92"/>
      <c r="J33" s="92"/>
      <c r="K33" s="92"/>
      <c r="L33" s="92"/>
      <c r="M33" s="92"/>
    </row>
    <row r="34" spans="1:13" x14ac:dyDescent="0.2">
      <c r="A34" s="77" t="s">
        <v>120</v>
      </c>
      <c r="C34" s="96">
        <v>1000</v>
      </c>
      <c r="D34" s="96"/>
      <c r="E34" s="465" t="s">
        <v>130</v>
      </c>
      <c r="F34" s="465"/>
      <c r="G34" s="465"/>
      <c r="H34" s="465"/>
      <c r="I34" s="465"/>
      <c r="J34" s="465"/>
      <c r="K34" s="465"/>
      <c r="L34" s="465"/>
      <c r="M34" s="465"/>
    </row>
    <row r="36" spans="1:13" ht="12.75" customHeight="1" x14ac:dyDescent="0.2">
      <c r="A36" s="112"/>
      <c r="B36" s="112"/>
      <c r="C36" s="111"/>
      <c r="D36" s="107"/>
      <c r="E36" s="110"/>
      <c r="F36" s="110"/>
      <c r="G36" s="110"/>
      <c r="H36" s="110"/>
      <c r="I36" s="110"/>
      <c r="J36" s="110"/>
      <c r="K36" s="110"/>
      <c r="L36" s="110"/>
      <c r="M36" s="110"/>
    </row>
    <row r="37" spans="1:13" x14ac:dyDescent="0.2">
      <c r="A37" s="77" t="s">
        <v>117</v>
      </c>
      <c r="C37" s="96">
        <f>+SUM(F38:F40)</f>
        <v>11170</v>
      </c>
      <c r="E37" s="477" t="s">
        <v>129</v>
      </c>
      <c r="F37" s="477"/>
      <c r="G37" s="477"/>
      <c r="H37" s="477"/>
    </row>
    <row r="38" spans="1:13" x14ac:dyDescent="0.2">
      <c r="C38" s="98"/>
      <c r="D38" s="98"/>
      <c r="E38" s="384" t="s">
        <v>224</v>
      </c>
      <c r="F38" s="383">
        <v>4276</v>
      </c>
    </row>
    <row r="39" spans="1:13" x14ac:dyDescent="0.2">
      <c r="E39" s="384" t="s">
        <v>225</v>
      </c>
      <c r="F39" s="383">
        <v>4276</v>
      </c>
    </row>
    <row r="40" spans="1:13" x14ac:dyDescent="0.2">
      <c r="E40" s="384" t="s">
        <v>226</v>
      </c>
      <c r="F40" s="383">
        <v>2618</v>
      </c>
    </row>
    <row r="41" spans="1:13" x14ac:dyDescent="0.2">
      <c r="E41" s="105"/>
      <c r="F41" s="87"/>
    </row>
    <row r="42" spans="1:13" x14ac:dyDescent="0.2">
      <c r="A42" s="109" t="s">
        <v>128</v>
      </c>
      <c r="B42" s="107"/>
      <c r="C42" s="108">
        <v>0</v>
      </c>
      <c r="D42" s="107"/>
      <c r="E42" s="478"/>
      <c r="F42" s="479"/>
      <c r="G42" s="479"/>
      <c r="H42" s="479"/>
      <c r="I42" s="479"/>
      <c r="J42" s="479"/>
      <c r="K42" s="479"/>
      <c r="L42" s="479"/>
      <c r="M42" s="479"/>
    </row>
    <row r="43" spans="1:13" x14ac:dyDescent="0.2">
      <c r="E43" s="105"/>
    </row>
    <row r="44" spans="1:13" x14ac:dyDescent="0.2">
      <c r="A44" s="77"/>
      <c r="E44" s="471"/>
      <c r="F44" s="471"/>
      <c r="G44" s="471"/>
      <c r="H44" s="471"/>
      <c r="I44" s="471"/>
      <c r="J44" s="471"/>
      <c r="K44" s="471"/>
      <c r="L44" s="471"/>
      <c r="M44" s="471"/>
    </row>
    <row r="45" spans="1:13" ht="12.75" customHeight="1" x14ac:dyDescent="0.2">
      <c r="A45" s="77" t="s">
        <v>287</v>
      </c>
      <c r="C45" s="382">
        <f>ROUND(((B9+B12+B14)*0.25),0)</f>
        <v>4136</v>
      </c>
      <c r="D45" s="381"/>
      <c r="E45" s="480" t="s">
        <v>259</v>
      </c>
      <c r="F45" s="480"/>
      <c r="G45" s="480"/>
      <c r="H45" s="480"/>
      <c r="I45" s="480"/>
      <c r="J45" s="480"/>
      <c r="K45" s="480"/>
      <c r="L45" s="480"/>
      <c r="M45" s="480"/>
    </row>
    <row r="46" spans="1:13" x14ac:dyDescent="0.2">
      <c r="E46" s="104"/>
      <c r="F46" s="104"/>
      <c r="G46" s="104"/>
      <c r="H46" s="104"/>
      <c r="I46" s="104"/>
      <c r="J46" s="104"/>
      <c r="K46" s="104"/>
      <c r="L46" s="104"/>
      <c r="M46" s="104"/>
    </row>
    <row r="48" spans="1:13" ht="20.25" x14ac:dyDescent="0.3">
      <c r="A48" s="476" t="s">
        <v>127</v>
      </c>
      <c r="B48" s="476"/>
      <c r="C48" s="476"/>
      <c r="D48" s="476"/>
      <c r="E48" s="476"/>
      <c r="F48" s="476"/>
      <c r="G48" s="476"/>
      <c r="H48" s="476"/>
      <c r="I48" s="476"/>
      <c r="J48" s="476"/>
      <c r="K48" s="476"/>
      <c r="L48" s="476"/>
      <c r="M48" s="476"/>
    </row>
    <row r="49" spans="1:13" ht="6" customHeight="1" x14ac:dyDescent="0.2"/>
    <row r="50" spans="1:13" x14ac:dyDescent="0.2">
      <c r="A50" s="475" t="s">
        <v>126</v>
      </c>
      <c r="B50" s="475"/>
      <c r="C50" s="102">
        <f>+SUM(B52:B55)</f>
        <v>0</v>
      </c>
      <c r="D50" s="101"/>
    </row>
    <row r="51" spans="1:13" ht="23.25" customHeight="1" x14ac:dyDescent="0.2">
      <c r="A51" s="101"/>
      <c r="B51" s="100" t="s">
        <v>125</v>
      </c>
      <c r="C51" s="100" t="s">
        <v>124</v>
      </c>
      <c r="D51" s="100" t="s">
        <v>123</v>
      </c>
    </row>
    <row r="52" spans="1:13" ht="12.75" customHeight="1" x14ac:dyDescent="0.2">
      <c r="B52" s="87">
        <v>0</v>
      </c>
      <c r="C52" s="87">
        <v>0</v>
      </c>
      <c r="D52" s="99">
        <v>0</v>
      </c>
      <c r="E52" s="470"/>
      <c r="F52" s="470"/>
      <c r="G52" s="470"/>
      <c r="H52" s="470"/>
      <c r="I52" s="470"/>
      <c r="J52" s="470"/>
      <c r="K52" s="470"/>
      <c r="L52" s="470"/>
      <c r="M52" s="470"/>
    </row>
    <row r="53" spans="1:13" ht="15" customHeight="1" x14ac:dyDescent="0.2">
      <c r="D53" s="99"/>
      <c r="E53" s="470"/>
      <c r="F53" s="470"/>
      <c r="G53" s="470"/>
      <c r="H53" s="470"/>
      <c r="I53" s="470"/>
      <c r="J53" s="470"/>
      <c r="K53" s="470"/>
      <c r="L53" s="470"/>
      <c r="M53" s="470"/>
    </row>
    <row r="54" spans="1:13" x14ac:dyDescent="0.2">
      <c r="D54" s="99"/>
    </row>
    <row r="55" spans="1:13" ht="12.75" customHeight="1" x14ac:dyDescent="0.2">
      <c r="B55" s="98">
        <f>ROUND((B52*Disclaimer!C27),0)</f>
        <v>0</v>
      </c>
      <c r="C55" s="98"/>
      <c r="D55" s="97"/>
      <c r="E55" s="472" t="str">
        <f>"Payroll Benefits.  The UNO payroll benefits rate is "&amp;TEXT(Disclaimer!$C$27,"#%")&amp; " for regular UNO employees' salary. "</f>
        <v xml:space="preserve">Payroll Benefits.  The UNO payroll benefits rate is 53% for regular UNO employees' salary. </v>
      </c>
      <c r="F55" s="472"/>
      <c r="G55" s="472"/>
      <c r="H55" s="472"/>
      <c r="I55" s="472"/>
      <c r="J55" s="472"/>
      <c r="K55" s="472"/>
      <c r="L55" s="472"/>
      <c r="M55" s="472"/>
    </row>
    <row r="57" spans="1:13" ht="12.75" customHeight="1" x14ac:dyDescent="0.2">
      <c r="A57" s="77" t="s">
        <v>122</v>
      </c>
      <c r="C57" s="96">
        <v>0</v>
      </c>
      <c r="E57" s="471" t="s">
        <v>119</v>
      </c>
      <c r="F57" s="471"/>
      <c r="G57" s="471"/>
      <c r="H57" s="471"/>
      <c r="I57" s="471"/>
      <c r="J57" s="471"/>
      <c r="K57" s="471"/>
      <c r="L57" s="471"/>
      <c r="M57" s="471"/>
    </row>
    <row r="59" spans="1:13" ht="13.5" customHeight="1" x14ac:dyDescent="0.2">
      <c r="A59" s="77" t="s">
        <v>121</v>
      </c>
      <c r="C59" s="96">
        <v>0</v>
      </c>
      <c r="E59" s="471" t="s">
        <v>119</v>
      </c>
      <c r="F59" s="467"/>
      <c r="G59" s="467"/>
      <c r="H59" s="467"/>
      <c r="I59" s="467"/>
      <c r="J59" s="467"/>
      <c r="K59" s="467"/>
      <c r="L59" s="467"/>
      <c r="M59" s="467"/>
    </row>
    <row r="60" spans="1:13" x14ac:dyDescent="0.2">
      <c r="E60" s="467"/>
      <c r="F60" s="467"/>
      <c r="G60" s="467"/>
      <c r="H60" s="467"/>
      <c r="I60" s="467"/>
      <c r="J60" s="467"/>
      <c r="K60" s="467"/>
      <c r="L60" s="467"/>
      <c r="M60" s="467"/>
    </row>
    <row r="62" spans="1:13" x14ac:dyDescent="0.2">
      <c r="A62" s="77" t="s">
        <v>120</v>
      </c>
      <c r="C62" s="96">
        <v>0</v>
      </c>
      <c r="E62" s="473" t="s">
        <v>119</v>
      </c>
      <c r="F62" s="474"/>
      <c r="G62" s="474"/>
      <c r="H62" s="474"/>
      <c r="I62" s="474"/>
      <c r="J62" s="474"/>
      <c r="K62" s="474"/>
      <c r="L62" s="474"/>
      <c r="M62" s="474"/>
    </row>
    <row r="63" spans="1:13" x14ac:dyDescent="0.2">
      <c r="A63" s="77"/>
      <c r="C63" s="96"/>
      <c r="E63" s="95"/>
      <c r="F63" s="94"/>
      <c r="G63" s="94"/>
      <c r="H63" s="94"/>
      <c r="I63" s="94"/>
      <c r="J63" s="94"/>
      <c r="K63" s="94"/>
      <c r="L63" s="94"/>
      <c r="M63" s="94"/>
    </row>
    <row r="64" spans="1:13" ht="16.5" customHeight="1" x14ac:dyDescent="0.25">
      <c r="A64" s="77" t="s">
        <v>287</v>
      </c>
      <c r="C64" s="93">
        <v>0</v>
      </c>
      <c r="E64" s="466" t="s">
        <v>288</v>
      </c>
      <c r="F64" s="467"/>
      <c r="G64" s="467"/>
      <c r="H64" s="467"/>
      <c r="I64" s="467"/>
      <c r="J64" s="467"/>
      <c r="K64" s="467"/>
      <c r="L64" s="467"/>
      <c r="M64" s="467"/>
    </row>
    <row r="65" spans="1:13" x14ac:dyDescent="0.2">
      <c r="E65" s="467"/>
      <c r="F65" s="467"/>
      <c r="G65" s="467"/>
      <c r="H65" s="467"/>
      <c r="I65" s="467"/>
      <c r="J65" s="467"/>
      <c r="K65" s="467"/>
      <c r="L65" s="467"/>
      <c r="M65" s="467"/>
    </row>
    <row r="66" spans="1:13" s="88" customFormat="1" x14ac:dyDescent="0.2">
      <c r="A66" s="76"/>
      <c r="B66" s="87"/>
      <c r="C66" s="87"/>
      <c r="D66" s="87"/>
      <c r="E66" s="76"/>
      <c r="F66" s="76"/>
      <c r="G66" s="76"/>
      <c r="H66" s="76"/>
      <c r="I66" s="76"/>
      <c r="J66" s="76"/>
      <c r="K66" s="76"/>
      <c r="L66" s="76"/>
      <c r="M66" s="76"/>
    </row>
    <row r="67" spans="1:13" s="88" customFormat="1" ht="23.25" x14ac:dyDescent="0.35">
      <c r="A67" s="469" t="s">
        <v>170</v>
      </c>
      <c r="B67" s="469"/>
      <c r="C67" s="469"/>
      <c r="D67" s="469"/>
      <c r="E67" s="469"/>
      <c r="F67" s="469"/>
      <c r="G67" s="469"/>
      <c r="H67" s="469"/>
      <c r="I67" s="469"/>
      <c r="J67" s="469"/>
      <c r="K67" s="469"/>
      <c r="L67" s="469"/>
      <c r="M67" s="469"/>
    </row>
    <row r="68" spans="1:13" s="88" customFormat="1" x14ac:dyDescent="0.2">
      <c r="A68" s="76"/>
      <c r="B68" s="87"/>
      <c r="C68" s="87"/>
      <c r="D68" s="87"/>
      <c r="E68" s="76"/>
      <c r="F68" s="76"/>
      <c r="G68" s="76"/>
      <c r="H68" s="76"/>
      <c r="I68" s="76"/>
      <c r="J68" s="76"/>
      <c r="K68" s="76"/>
      <c r="L68" s="76"/>
      <c r="M68" s="76"/>
    </row>
    <row r="70" spans="1:13" x14ac:dyDescent="0.2">
      <c r="A70" s="88"/>
      <c r="B70" s="91"/>
      <c r="C70" s="91"/>
      <c r="D70" s="91"/>
      <c r="E70" s="88"/>
      <c r="F70" s="88"/>
      <c r="G70" s="90"/>
      <c r="H70" s="89"/>
      <c r="I70" s="88"/>
      <c r="J70" s="88"/>
      <c r="K70" s="88"/>
      <c r="L70" s="88"/>
      <c r="M70" s="88"/>
    </row>
    <row r="71" spans="1:13" x14ac:dyDescent="0.2">
      <c r="A71" s="468" t="s">
        <v>169</v>
      </c>
      <c r="B71" s="468"/>
      <c r="C71" s="468"/>
      <c r="D71" s="468"/>
      <c r="E71" s="468"/>
      <c r="F71" s="468"/>
      <c r="G71" s="468"/>
      <c r="H71" s="468"/>
      <c r="I71" s="468"/>
      <c r="J71" s="468"/>
      <c r="K71" s="468"/>
      <c r="L71" s="468"/>
      <c r="M71" s="468"/>
    </row>
    <row r="72" spans="1:13" x14ac:dyDescent="0.2">
      <c r="A72" s="88"/>
      <c r="B72" s="91"/>
      <c r="C72" s="91"/>
      <c r="D72" s="91"/>
      <c r="E72" s="88"/>
      <c r="F72" s="88"/>
      <c r="G72" s="90"/>
      <c r="H72" s="89"/>
      <c r="I72" s="88"/>
      <c r="J72" s="88"/>
      <c r="K72" s="88"/>
      <c r="L72" s="88"/>
      <c r="M72" s="88"/>
    </row>
  </sheetData>
  <mergeCells count="28">
    <mergeCell ref="E17:M17"/>
    <mergeCell ref="E44:M44"/>
    <mergeCell ref="E22:M23"/>
    <mergeCell ref="E34:M34"/>
    <mergeCell ref="E37:H37"/>
    <mergeCell ref="E29:M29"/>
    <mergeCell ref="E45:M45"/>
    <mergeCell ref="E20:M20"/>
    <mergeCell ref="E59:M60"/>
    <mergeCell ref="E64:M65"/>
    <mergeCell ref="A48:M48"/>
    <mergeCell ref="E55:M55"/>
    <mergeCell ref="E31:M31"/>
    <mergeCell ref="E42:M42"/>
    <mergeCell ref="A71:M71"/>
    <mergeCell ref="A67:M67"/>
    <mergeCell ref="A50:B50"/>
    <mergeCell ref="E52:M53"/>
    <mergeCell ref="E62:M62"/>
    <mergeCell ref="E57:M57"/>
    <mergeCell ref="E12:M12"/>
    <mergeCell ref="E14:M14"/>
    <mergeCell ref="A1:M1"/>
    <mergeCell ref="A2:M2"/>
    <mergeCell ref="A3:M3"/>
    <mergeCell ref="A7:B7"/>
    <mergeCell ref="E9:M10"/>
    <mergeCell ref="E7:M7"/>
  </mergeCells>
  <pageMargins left="0.4" right="0.4" top="0.2" bottom="0.2" header="0.5" footer="0.5"/>
  <pageSetup scale="80" fitToHeight="0"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72"/>
  <sheetViews>
    <sheetView zoomScale="90" zoomScaleNormal="90" workbookViewId="0">
      <selection activeCell="A2" sqref="A2:M2"/>
    </sheetView>
  </sheetViews>
  <sheetFormatPr defaultRowHeight="12.75" x14ac:dyDescent="0.2"/>
  <cols>
    <col min="1" max="1" width="15.7109375" style="76" customWidth="1"/>
    <col min="2" max="2" width="14" style="87" customWidth="1"/>
    <col min="3" max="3" width="11.42578125" style="87" customWidth="1"/>
    <col min="4" max="4" width="8.85546875" style="87" customWidth="1"/>
    <col min="5" max="5" width="8.28515625" style="76" customWidth="1"/>
    <col min="6" max="6" width="10.85546875" style="76" customWidth="1"/>
    <col min="7" max="16384" width="9.140625" style="76"/>
  </cols>
  <sheetData>
    <row r="1" spans="1:13" ht="18" x14ac:dyDescent="0.25">
      <c r="A1" s="481"/>
      <c r="B1" s="481"/>
      <c r="C1" s="481"/>
      <c r="D1" s="481"/>
      <c r="E1" s="481"/>
      <c r="F1" s="481"/>
      <c r="G1" s="481"/>
      <c r="H1" s="481"/>
      <c r="I1" s="481"/>
      <c r="J1" s="481"/>
      <c r="K1" s="481"/>
      <c r="L1" s="481"/>
      <c r="M1" s="481"/>
    </row>
    <row r="2" spans="1:13" ht="18" x14ac:dyDescent="0.25">
      <c r="A2" s="481" t="s">
        <v>118</v>
      </c>
      <c r="B2" s="481"/>
      <c r="C2" s="481"/>
      <c r="D2" s="481"/>
      <c r="E2" s="481"/>
      <c r="F2" s="481"/>
      <c r="G2" s="481"/>
      <c r="H2" s="481"/>
      <c r="I2" s="481"/>
      <c r="J2" s="481"/>
      <c r="K2" s="481"/>
      <c r="L2" s="481"/>
      <c r="M2" s="481"/>
    </row>
    <row r="3" spans="1:13" ht="15" x14ac:dyDescent="0.25">
      <c r="A3" s="482" t="s">
        <v>179</v>
      </c>
      <c r="B3" s="482"/>
      <c r="C3" s="482"/>
      <c r="D3" s="482"/>
      <c r="E3" s="482"/>
      <c r="F3" s="482"/>
      <c r="G3" s="482"/>
      <c r="H3" s="482"/>
      <c r="I3" s="482"/>
      <c r="J3" s="482"/>
      <c r="K3" s="482"/>
      <c r="L3" s="482"/>
      <c r="M3" s="482"/>
    </row>
    <row r="4" spans="1:13" ht="6" customHeight="1" x14ac:dyDescent="0.25">
      <c r="I4" s="118"/>
    </row>
    <row r="5" spans="1:13" ht="20.25" x14ac:dyDescent="0.3">
      <c r="A5" s="103" t="s">
        <v>180</v>
      </c>
      <c r="B5" s="103"/>
      <c r="C5" s="120"/>
      <c r="D5" s="119"/>
      <c r="E5" s="119"/>
      <c r="I5" s="118"/>
    </row>
    <row r="6" spans="1:13" ht="6" customHeight="1" x14ac:dyDescent="0.2"/>
    <row r="7" spans="1:13" x14ac:dyDescent="0.2">
      <c r="A7" s="475" t="s">
        <v>126</v>
      </c>
      <c r="B7" s="475"/>
      <c r="C7" s="102">
        <f>+SUM(B9:B18)</f>
        <v>17038.095000000001</v>
      </c>
      <c r="D7" s="101"/>
      <c r="E7" s="473" t="s">
        <v>143</v>
      </c>
      <c r="F7" s="474"/>
      <c r="G7" s="474"/>
      <c r="H7" s="474"/>
      <c r="I7" s="474"/>
      <c r="J7" s="474"/>
      <c r="K7" s="474"/>
      <c r="L7" s="474"/>
      <c r="M7" s="474"/>
    </row>
    <row r="8" spans="1:13" ht="22.5" x14ac:dyDescent="0.2">
      <c r="A8" s="101"/>
      <c r="B8" s="100" t="s">
        <v>125</v>
      </c>
      <c r="C8" s="100" t="s">
        <v>124</v>
      </c>
      <c r="D8" s="100" t="s">
        <v>123</v>
      </c>
    </row>
    <row r="9" spans="1:13" ht="12.75" customHeight="1" x14ac:dyDescent="0.2">
      <c r="B9" s="87">
        <f>+SUM(C9*D9)</f>
        <v>3023.5650000000005</v>
      </c>
      <c r="C9" s="87">
        <f>+SUM('Yr 2 Just'!C9*1.03)</f>
        <v>60471.3</v>
      </c>
      <c r="D9" s="99">
        <v>0.05</v>
      </c>
      <c r="E9" s="470" t="s">
        <v>155</v>
      </c>
      <c r="F9" s="471"/>
      <c r="G9" s="471"/>
      <c r="H9" s="471"/>
      <c r="I9" s="471"/>
      <c r="J9" s="471"/>
      <c r="K9" s="471"/>
      <c r="L9" s="471"/>
      <c r="M9" s="471"/>
    </row>
    <row r="10" spans="1:13" ht="12.75" customHeight="1" x14ac:dyDescent="0.2">
      <c r="D10" s="99"/>
      <c r="E10" s="471"/>
      <c r="F10" s="471"/>
      <c r="G10" s="471"/>
      <c r="H10" s="471"/>
      <c r="I10" s="471"/>
      <c r="J10" s="471"/>
      <c r="K10" s="471"/>
      <c r="L10" s="471"/>
      <c r="M10" s="471"/>
    </row>
    <row r="11" spans="1:13" x14ac:dyDescent="0.2">
      <c r="D11" s="99"/>
    </row>
    <row r="12" spans="1:13" x14ac:dyDescent="0.2">
      <c r="B12" s="98">
        <f>ROUND((B9*Disclaimer!C27),0)</f>
        <v>1602</v>
      </c>
      <c r="C12" s="98"/>
      <c r="D12" s="97"/>
      <c r="E12" s="472" t="str">
        <f>"Payroll Benefits.  The UNO payroll benefits rate is "&amp;TEXT(Disclaimer!$D$27,"#%")&amp; " for regular UNO employees' salary. "</f>
        <v xml:space="preserve">Payroll Benefits.  The UNO payroll benefits rate is 55% for regular UNO employees' salary. </v>
      </c>
      <c r="F12" s="472"/>
      <c r="G12" s="472"/>
      <c r="H12" s="472"/>
      <c r="I12" s="472"/>
      <c r="J12" s="472"/>
      <c r="K12" s="472"/>
      <c r="L12" s="472"/>
      <c r="M12" s="472"/>
    </row>
    <row r="13" spans="1:13" x14ac:dyDescent="0.2">
      <c r="D13" s="99"/>
    </row>
    <row r="14" spans="1:13" ht="12.75" customHeight="1" x14ac:dyDescent="0.2">
      <c r="B14" s="87">
        <f>+SUM(C14*D14)</f>
        <v>12412.53</v>
      </c>
      <c r="C14" s="87">
        <f>+SUM('Yr 2 Just'!B14*1.03)</f>
        <v>12412.53</v>
      </c>
      <c r="D14" s="99">
        <v>1</v>
      </c>
      <c r="E14" s="470" t="s">
        <v>142</v>
      </c>
      <c r="F14" s="471"/>
      <c r="G14" s="471"/>
      <c r="H14" s="471"/>
      <c r="I14" s="471"/>
      <c r="J14" s="471"/>
      <c r="K14" s="471"/>
      <c r="L14" s="471"/>
      <c r="M14" s="471"/>
    </row>
    <row r="15" spans="1:13" ht="24.75" customHeight="1" x14ac:dyDescent="0.2">
      <c r="E15" s="113"/>
      <c r="F15" s="113"/>
      <c r="G15" s="113"/>
      <c r="H15" s="113"/>
      <c r="I15" s="113"/>
      <c r="J15" s="113"/>
      <c r="K15" s="113"/>
      <c r="L15" s="113"/>
      <c r="M15" s="113"/>
    </row>
    <row r="17" spans="1:13" ht="12" customHeight="1" x14ac:dyDescent="0.2">
      <c r="E17" s="471"/>
      <c r="F17" s="471"/>
      <c r="G17" s="471"/>
      <c r="H17" s="471"/>
      <c r="I17" s="471"/>
      <c r="J17" s="471"/>
      <c r="K17" s="471"/>
      <c r="L17" s="471"/>
      <c r="M17" s="471"/>
    </row>
    <row r="19" spans="1:13" x14ac:dyDescent="0.2">
      <c r="A19" s="77" t="s">
        <v>139</v>
      </c>
      <c r="C19" s="96">
        <f>+SUM(C20:C22)</f>
        <v>1000</v>
      </c>
    </row>
    <row r="20" spans="1:13" ht="12.75" customHeight="1" x14ac:dyDescent="0.2">
      <c r="B20" s="117" t="s">
        <v>138</v>
      </c>
      <c r="C20" s="98">
        <v>1000</v>
      </c>
      <c r="E20" s="483" t="s">
        <v>137</v>
      </c>
      <c r="F20" s="483"/>
      <c r="G20" s="483"/>
      <c r="H20" s="483"/>
      <c r="I20" s="483"/>
      <c r="J20" s="483"/>
      <c r="K20" s="483"/>
      <c r="L20" s="483"/>
      <c r="M20" s="483"/>
    </row>
    <row r="21" spans="1:13" x14ac:dyDescent="0.2">
      <c r="E21" s="113"/>
      <c r="F21" s="113"/>
      <c r="G21" s="113"/>
      <c r="H21" s="113"/>
      <c r="I21" s="113"/>
      <c r="J21" s="113"/>
      <c r="K21" s="113"/>
      <c r="L21" s="113"/>
      <c r="M21" s="113"/>
    </row>
    <row r="22" spans="1:13" x14ac:dyDescent="0.2">
      <c r="B22" s="98" t="s">
        <v>136</v>
      </c>
      <c r="C22" s="87">
        <v>0</v>
      </c>
      <c r="E22" s="471"/>
      <c r="F22" s="471"/>
      <c r="G22" s="471"/>
      <c r="H22" s="471"/>
      <c r="I22" s="471"/>
      <c r="J22" s="471"/>
      <c r="K22" s="471"/>
      <c r="L22" s="471"/>
      <c r="M22" s="471"/>
    </row>
    <row r="23" spans="1:13" x14ac:dyDescent="0.2">
      <c r="E23" s="471"/>
      <c r="F23" s="471"/>
      <c r="G23" s="471"/>
      <c r="H23" s="471"/>
      <c r="I23" s="471"/>
      <c r="J23" s="471"/>
      <c r="K23" s="471"/>
      <c r="L23" s="471"/>
      <c r="M23" s="471"/>
    </row>
    <row r="25" spans="1:13" x14ac:dyDescent="0.2">
      <c r="A25" s="77" t="s">
        <v>121</v>
      </c>
      <c r="C25" s="96">
        <f>+SUM(G25:G27)</f>
        <v>0</v>
      </c>
      <c r="E25" s="116" t="s">
        <v>135</v>
      </c>
      <c r="F25" s="115"/>
      <c r="G25" s="106">
        <v>0</v>
      </c>
      <c r="H25" s="115"/>
      <c r="I25" s="115"/>
      <c r="J25" s="115"/>
      <c r="K25" s="115"/>
      <c r="L25" s="115"/>
      <c r="M25" s="115"/>
    </row>
    <row r="26" spans="1:13" x14ac:dyDescent="0.2">
      <c r="E26" s="105" t="s">
        <v>134</v>
      </c>
      <c r="G26" s="87">
        <v>0</v>
      </c>
    </row>
    <row r="27" spans="1:13" x14ac:dyDescent="0.2">
      <c r="E27" s="105" t="s">
        <v>133</v>
      </c>
      <c r="G27" s="87">
        <v>0</v>
      </c>
    </row>
    <row r="28" spans="1:13" x14ac:dyDescent="0.2">
      <c r="E28" s="105"/>
      <c r="G28" s="87"/>
    </row>
    <row r="29" spans="1:13" x14ac:dyDescent="0.2">
      <c r="A29" s="77" t="s">
        <v>132</v>
      </c>
      <c r="C29" s="96">
        <v>0</v>
      </c>
      <c r="E29" s="473">
        <v>0</v>
      </c>
      <c r="F29" s="473"/>
      <c r="G29" s="473"/>
      <c r="H29" s="473"/>
      <c r="I29" s="473"/>
      <c r="J29" s="473"/>
      <c r="K29" s="473"/>
      <c r="L29" s="473"/>
      <c r="M29" s="473"/>
    </row>
    <row r="31" spans="1:13" ht="12.75" customHeight="1" x14ac:dyDescent="0.2">
      <c r="A31" s="77" t="s">
        <v>94</v>
      </c>
      <c r="C31" s="96">
        <v>0</v>
      </c>
      <c r="E31" s="471"/>
      <c r="F31" s="471"/>
      <c r="G31" s="471"/>
      <c r="H31" s="471"/>
      <c r="I31" s="471"/>
      <c r="J31" s="471"/>
      <c r="K31" s="471"/>
      <c r="L31" s="471"/>
      <c r="M31" s="471"/>
    </row>
    <row r="32" spans="1:13" x14ac:dyDescent="0.2">
      <c r="E32" s="113"/>
      <c r="F32" s="113"/>
      <c r="G32" s="114"/>
      <c r="H32" s="113"/>
      <c r="I32" s="113"/>
      <c r="J32" s="113"/>
      <c r="K32" s="113"/>
      <c r="L32" s="113"/>
      <c r="M32" s="113"/>
    </row>
    <row r="33" spans="1:13" x14ac:dyDescent="0.2">
      <c r="E33" s="92"/>
      <c r="F33" s="92"/>
      <c r="G33" s="92"/>
      <c r="H33" s="92"/>
      <c r="I33" s="92"/>
      <c r="J33" s="92"/>
      <c r="K33" s="92"/>
      <c r="L33" s="92"/>
      <c r="M33" s="92"/>
    </row>
    <row r="34" spans="1:13" x14ac:dyDescent="0.2">
      <c r="A34" s="77" t="s">
        <v>120</v>
      </c>
      <c r="C34" s="96">
        <v>1000</v>
      </c>
      <c r="D34" s="96"/>
      <c r="E34" s="465" t="s">
        <v>130</v>
      </c>
      <c r="F34" s="465"/>
      <c r="G34" s="465"/>
      <c r="H34" s="465"/>
      <c r="I34" s="465"/>
      <c r="J34" s="465"/>
      <c r="K34" s="465"/>
      <c r="L34" s="465"/>
      <c r="M34" s="465"/>
    </row>
    <row r="36" spans="1:13" ht="12.75" customHeight="1" x14ac:dyDescent="0.2">
      <c r="A36" s="112"/>
      <c r="B36" s="112"/>
      <c r="C36" s="111"/>
      <c r="D36" s="107"/>
      <c r="E36" s="110"/>
      <c r="F36" s="110"/>
      <c r="G36" s="110"/>
      <c r="H36" s="110"/>
      <c r="I36" s="110"/>
      <c r="J36" s="110"/>
      <c r="K36" s="110"/>
      <c r="L36" s="110"/>
      <c r="M36" s="110"/>
    </row>
    <row r="37" spans="1:13" x14ac:dyDescent="0.2">
      <c r="A37" s="77" t="s">
        <v>117</v>
      </c>
      <c r="C37" s="96">
        <f>+SUM(F38:F40)</f>
        <v>12208</v>
      </c>
      <c r="E37" s="477" t="s">
        <v>129</v>
      </c>
      <c r="F37" s="477"/>
      <c r="G37" s="477"/>
      <c r="H37" s="477"/>
    </row>
    <row r="38" spans="1:13" x14ac:dyDescent="0.2">
      <c r="C38" s="98"/>
      <c r="D38" s="98"/>
      <c r="E38" s="386" t="s">
        <v>227</v>
      </c>
      <c r="F38" s="385">
        <v>4674</v>
      </c>
    </row>
    <row r="39" spans="1:13" x14ac:dyDescent="0.2">
      <c r="E39" s="386" t="s">
        <v>228</v>
      </c>
      <c r="F39" s="385">
        <v>4674</v>
      </c>
    </row>
    <row r="40" spans="1:13" x14ac:dyDescent="0.2">
      <c r="E40" s="386" t="s">
        <v>229</v>
      </c>
      <c r="F40" s="385">
        <v>2860</v>
      </c>
    </row>
    <row r="41" spans="1:13" x14ac:dyDescent="0.2">
      <c r="E41" s="105"/>
      <c r="F41" s="87"/>
    </row>
    <row r="42" spans="1:13" x14ac:dyDescent="0.2">
      <c r="A42" s="109" t="s">
        <v>128</v>
      </c>
      <c r="B42" s="107"/>
      <c r="C42" s="108">
        <v>0</v>
      </c>
      <c r="D42" s="107"/>
      <c r="E42" s="478"/>
      <c r="F42" s="479"/>
      <c r="G42" s="479"/>
      <c r="H42" s="479"/>
      <c r="I42" s="479"/>
      <c r="J42" s="479"/>
      <c r="K42" s="479"/>
      <c r="L42" s="479"/>
      <c r="M42" s="479"/>
    </row>
    <row r="43" spans="1:13" x14ac:dyDescent="0.2">
      <c r="E43" s="105"/>
    </row>
    <row r="44" spans="1:13" x14ac:dyDescent="0.2">
      <c r="A44" s="77"/>
      <c r="E44" s="471"/>
      <c r="F44" s="471"/>
      <c r="G44" s="471"/>
      <c r="H44" s="471"/>
      <c r="I44" s="471"/>
      <c r="J44" s="471"/>
      <c r="K44" s="471"/>
      <c r="L44" s="471"/>
      <c r="M44" s="471"/>
    </row>
    <row r="45" spans="1:13" ht="12.75" customHeight="1" x14ac:dyDescent="0.2">
      <c r="A45" s="77" t="s">
        <v>287</v>
      </c>
      <c r="C45" s="382">
        <f>ROUND(((B9+B12+B14)*0.25),0)</f>
        <v>4260</v>
      </c>
      <c r="D45" s="381"/>
      <c r="E45" s="480" t="s">
        <v>259</v>
      </c>
      <c r="F45" s="480"/>
      <c r="G45" s="480"/>
      <c r="H45" s="480"/>
      <c r="I45" s="480"/>
      <c r="J45" s="480"/>
      <c r="K45" s="480"/>
      <c r="L45" s="480"/>
      <c r="M45" s="480"/>
    </row>
    <row r="46" spans="1:13" x14ac:dyDescent="0.2">
      <c r="E46" s="104"/>
      <c r="F46" s="104"/>
      <c r="G46" s="104"/>
      <c r="H46" s="104"/>
      <c r="I46" s="104"/>
      <c r="J46" s="104"/>
      <c r="K46" s="104"/>
      <c r="L46" s="104"/>
      <c r="M46" s="104"/>
    </row>
    <row r="48" spans="1:13" ht="20.25" x14ac:dyDescent="0.3">
      <c r="A48" s="476" t="s">
        <v>127</v>
      </c>
      <c r="B48" s="476"/>
      <c r="C48" s="476"/>
      <c r="D48" s="476"/>
      <c r="E48" s="476"/>
      <c r="F48" s="476"/>
      <c r="G48" s="476"/>
      <c r="H48" s="476"/>
      <c r="I48" s="476"/>
      <c r="J48" s="476"/>
      <c r="K48" s="476"/>
      <c r="L48" s="476"/>
      <c r="M48" s="476"/>
    </row>
    <row r="49" spans="1:13" ht="6" customHeight="1" x14ac:dyDescent="0.2"/>
    <row r="50" spans="1:13" x14ac:dyDescent="0.2">
      <c r="A50" s="475" t="s">
        <v>126</v>
      </c>
      <c r="B50" s="475"/>
      <c r="C50" s="102">
        <f>+SUM(B52:B55)</f>
        <v>0</v>
      </c>
      <c r="D50" s="101"/>
    </row>
    <row r="51" spans="1:13" ht="23.25" customHeight="1" x14ac:dyDescent="0.2">
      <c r="A51" s="101"/>
      <c r="B51" s="100" t="s">
        <v>125</v>
      </c>
      <c r="C51" s="100" t="s">
        <v>124</v>
      </c>
      <c r="D51" s="100" t="s">
        <v>123</v>
      </c>
    </row>
    <row r="52" spans="1:13" ht="12.75" customHeight="1" x14ac:dyDescent="0.2">
      <c r="B52" s="87">
        <v>0</v>
      </c>
      <c r="C52" s="87">
        <v>0</v>
      </c>
      <c r="D52" s="99">
        <v>0</v>
      </c>
      <c r="E52" s="470"/>
      <c r="F52" s="470"/>
      <c r="G52" s="470"/>
      <c r="H52" s="470"/>
      <c r="I52" s="470"/>
      <c r="J52" s="470"/>
      <c r="K52" s="470"/>
      <c r="L52" s="470"/>
      <c r="M52" s="470"/>
    </row>
    <row r="53" spans="1:13" ht="15" customHeight="1" x14ac:dyDescent="0.2">
      <c r="D53" s="99"/>
      <c r="E53" s="470"/>
      <c r="F53" s="470"/>
      <c r="G53" s="470"/>
      <c r="H53" s="470"/>
      <c r="I53" s="470"/>
      <c r="J53" s="470"/>
      <c r="K53" s="470"/>
      <c r="L53" s="470"/>
      <c r="M53" s="470"/>
    </row>
    <row r="54" spans="1:13" x14ac:dyDescent="0.2">
      <c r="D54" s="99"/>
    </row>
    <row r="55" spans="1:13" ht="12.75" customHeight="1" x14ac:dyDescent="0.2">
      <c r="B55" s="98">
        <f>ROUND((B52*Disclaimer!C27),0)</f>
        <v>0</v>
      </c>
      <c r="C55" s="98"/>
      <c r="D55" s="97"/>
      <c r="E55" s="472" t="str">
        <f>"Payroll Benefits.  The UNO payroll benefits rate is "&amp;TEXT(Disclaimer!$D$27,"#%")&amp; " for regular UNO employees' salary. "</f>
        <v xml:space="preserve">Payroll Benefits.  The UNO payroll benefits rate is 55% for regular UNO employees' salary. </v>
      </c>
      <c r="F55" s="472"/>
      <c r="G55" s="472"/>
      <c r="H55" s="472"/>
      <c r="I55" s="472"/>
      <c r="J55" s="472"/>
      <c r="K55" s="472"/>
      <c r="L55" s="472"/>
      <c r="M55" s="472"/>
    </row>
    <row r="57" spans="1:13" ht="12.75" customHeight="1" x14ac:dyDescent="0.2">
      <c r="A57" s="77" t="s">
        <v>122</v>
      </c>
      <c r="C57" s="96">
        <v>0</v>
      </c>
      <c r="E57" s="471" t="s">
        <v>119</v>
      </c>
      <c r="F57" s="471"/>
      <c r="G57" s="471"/>
      <c r="H57" s="471"/>
      <c r="I57" s="471"/>
      <c r="J57" s="471"/>
      <c r="K57" s="471"/>
      <c r="L57" s="471"/>
      <c r="M57" s="471"/>
    </row>
    <row r="59" spans="1:13" ht="13.5" customHeight="1" x14ac:dyDescent="0.2">
      <c r="A59" s="77" t="s">
        <v>121</v>
      </c>
      <c r="C59" s="96">
        <v>0</v>
      </c>
      <c r="E59" s="471" t="s">
        <v>119</v>
      </c>
      <c r="F59" s="467"/>
      <c r="G59" s="467"/>
      <c r="H59" s="467"/>
      <c r="I59" s="467"/>
      <c r="J59" s="467"/>
      <c r="K59" s="467"/>
      <c r="L59" s="467"/>
      <c r="M59" s="467"/>
    </row>
    <row r="60" spans="1:13" x14ac:dyDescent="0.2">
      <c r="E60" s="467"/>
      <c r="F60" s="467"/>
      <c r="G60" s="467"/>
      <c r="H60" s="467"/>
      <c r="I60" s="467"/>
      <c r="J60" s="467"/>
      <c r="K60" s="467"/>
      <c r="L60" s="467"/>
      <c r="M60" s="467"/>
    </row>
    <row r="62" spans="1:13" x14ac:dyDescent="0.2">
      <c r="A62" s="77" t="s">
        <v>120</v>
      </c>
      <c r="C62" s="96">
        <v>0</v>
      </c>
      <c r="E62" s="473" t="s">
        <v>119</v>
      </c>
      <c r="F62" s="474"/>
      <c r="G62" s="474"/>
      <c r="H62" s="474"/>
      <c r="I62" s="474"/>
      <c r="J62" s="474"/>
      <c r="K62" s="474"/>
      <c r="L62" s="474"/>
      <c r="M62" s="474"/>
    </row>
    <row r="63" spans="1:13" x14ac:dyDescent="0.2">
      <c r="A63" s="77"/>
      <c r="C63" s="96"/>
      <c r="E63" s="95"/>
      <c r="F63" s="94"/>
      <c r="G63" s="94"/>
      <c r="H63" s="94"/>
      <c r="I63" s="94"/>
      <c r="J63" s="94"/>
      <c r="K63" s="94"/>
      <c r="L63" s="94"/>
      <c r="M63" s="94"/>
    </row>
    <row r="64" spans="1:13" ht="16.5" customHeight="1" x14ac:dyDescent="0.25">
      <c r="A64" s="77" t="s">
        <v>287</v>
      </c>
      <c r="C64" s="93">
        <v>0</v>
      </c>
      <c r="E64" s="466" t="s">
        <v>288</v>
      </c>
      <c r="F64" s="467"/>
      <c r="G64" s="467"/>
      <c r="H64" s="467"/>
      <c r="I64" s="467"/>
      <c r="J64" s="467"/>
      <c r="K64" s="467"/>
      <c r="L64" s="467"/>
      <c r="M64" s="467"/>
    </row>
    <row r="65" spans="1:13" x14ac:dyDescent="0.2">
      <c r="E65" s="467"/>
      <c r="F65" s="467"/>
      <c r="G65" s="467"/>
      <c r="H65" s="467"/>
      <c r="I65" s="467"/>
      <c r="J65" s="467"/>
      <c r="K65" s="467"/>
      <c r="L65" s="467"/>
      <c r="M65" s="467"/>
    </row>
    <row r="66" spans="1:13" s="88" customFormat="1" x14ac:dyDescent="0.2">
      <c r="A66" s="76"/>
      <c r="B66" s="87"/>
      <c r="C66" s="87"/>
      <c r="D66" s="87"/>
      <c r="E66" s="76"/>
      <c r="F66" s="76"/>
      <c r="G66" s="76"/>
      <c r="H66" s="76"/>
      <c r="I66" s="76"/>
      <c r="J66" s="76"/>
      <c r="K66" s="76"/>
      <c r="L66" s="76"/>
      <c r="M66" s="76"/>
    </row>
    <row r="67" spans="1:13" s="88" customFormat="1" ht="23.25" x14ac:dyDescent="0.35">
      <c r="A67" s="469" t="s">
        <v>170</v>
      </c>
      <c r="B67" s="469"/>
      <c r="C67" s="469"/>
      <c r="D67" s="469"/>
      <c r="E67" s="469"/>
      <c r="F67" s="469"/>
      <c r="G67" s="469"/>
      <c r="H67" s="469"/>
      <c r="I67" s="469"/>
      <c r="J67" s="469"/>
      <c r="K67" s="469"/>
      <c r="L67" s="469"/>
      <c r="M67" s="469"/>
    </row>
    <row r="68" spans="1:13" s="88" customFormat="1" x14ac:dyDescent="0.2">
      <c r="A68" s="76"/>
      <c r="B68" s="87"/>
      <c r="C68" s="87"/>
      <c r="D68" s="87"/>
      <c r="E68" s="76"/>
      <c r="F68" s="76"/>
      <c r="G68" s="76"/>
      <c r="H68" s="76"/>
      <c r="I68" s="76"/>
      <c r="J68" s="76"/>
      <c r="K68" s="76"/>
      <c r="L68" s="76"/>
      <c r="M68" s="76"/>
    </row>
    <row r="70" spans="1:13" x14ac:dyDescent="0.2">
      <c r="A70" s="88"/>
      <c r="B70" s="91"/>
      <c r="C70" s="91"/>
      <c r="D70" s="91"/>
      <c r="E70" s="88"/>
      <c r="F70" s="88"/>
      <c r="G70" s="90"/>
      <c r="H70" s="89"/>
      <c r="I70" s="88"/>
      <c r="J70" s="88"/>
      <c r="K70" s="88"/>
      <c r="L70" s="88"/>
      <c r="M70" s="88"/>
    </row>
    <row r="71" spans="1:13" x14ac:dyDescent="0.2">
      <c r="A71" s="468" t="s">
        <v>169</v>
      </c>
      <c r="B71" s="468"/>
      <c r="C71" s="468"/>
      <c r="D71" s="468"/>
      <c r="E71" s="468"/>
      <c r="F71" s="468"/>
      <c r="G71" s="468"/>
      <c r="H71" s="468"/>
      <c r="I71" s="468"/>
      <c r="J71" s="468"/>
      <c r="K71" s="468"/>
      <c r="L71" s="468"/>
      <c r="M71" s="468"/>
    </row>
    <row r="72" spans="1:13" x14ac:dyDescent="0.2">
      <c r="A72" s="88"/>
      <c r="B72" s="91"/>
      <c r="C72" s="91"/>
      <c r="D72" s="91"/>
      <c r="E72" s="88"/>
      <c r="F72" s="88"/>
      <c r="G72" s="90"/>
      <c r="H72" s="89"/>
      <c r="I72" s="88"/>
      <c r="J72" s="88"/>
      <c r="K72" s="88"/>
      <c r="L72" s="88"/>
      <c r="M72" s="88"/>
    </row>
  </sheetData>
  <mergeCells count="28">
    <mergeCell ref="E9:M10"/>
    <mergeCell ref="A1:M1"/>
    <mergeCell ref="A2:M2"/>
    <mergeCell ref="A3:M3"/>
    <mergeCell ref="A7:B7"/>
    <mergeCell ref="E7:M7"/>
    <mergeCell ref="E31:M31"/>
    <mergeCell ref="E34:M34"/>
    <mergeCell ref="E37:H37"/>
    <mergeCell ref="E42:M42"/>
    <mergeCell ref="E12:M12"/>
    <mergeCell ref="E14:M14"/>
    <mergeCell ref="E17:M17"/>
    <mergeCell ref="E20:M20"/>
    <mergeCell ref="E22:M23"/>
    <mergeCell ref="E29:M29"/>
    <mergeCell ref="A71:M71"/>
    <mergeCell ref="A48:M48"/>
    <mergeCell ref="A50:B50"/>
    <mergeCell ref="E52:M53"/>
    <mergeCell ref="E57:M57"/>
    <mergeCell ref="E59:M60"/>
    <mergeCell ref="E55:M55"/>
    <mergeCell ref="E44:M44"/>
    <mergeCell ref="E62:M62"/>
    <mergeCell ref="E64:M65"/>
    <mergeCell ref="A67:M67"/>
    <mergeCell ref="E45:M45"/>
  </mergeCells>
  <pageMargins left="0.4" right="0.4" top="0.2" bottom="0.2" header="0.5" footer="0.5"/>
  <pageSetup scale="80" fitToHeight="0"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R9"/>
  <sheetViews>
    <sheetView topLeftCell="XFD1048576" workbookViewId="0"/>
  </sheetViews>
  <sheetFormatPr defaultColWidth="0" defaultRowHeight="12.75" zeroHeight="1" x14ac:dyDescent="0.2"/>
  <sheetData>
    <row r="1" spans="1:44" hidden="1" x14ac:dyDescent="0.2">
      <c r="A1" t="s">
        <v>5</v>
      </c>
    </row>
    <row r="2" spans="1:44" hidden="1" x14ac:dyDescent="0.2">
      <c r="A2" t="s">
        <v>6</v>
      </c>
      <c r="B2" t="s">
        <v>7</v>
      </c>
    </row>
    <row r="3" spans="1:44" hidden="1" x14ac:dyDescent="0.2">
      <c r="A3" t="s">
        <v>8</v>
      </c>
      <c r="B3" t="s">
        <v>45</v>
      </c>
    </row>
    <row r="4" spans="1:44" hidden="1" x14ac:dyDescent="0.2">
      <c r="A4" t="s">
        <v>9</v>
      </c>
    </row>
    <row r="5" spans="1:44" hidden="1" x14ac:dyDescent="0.2">
      <c r="A5" t="s">
        <v>10</v>
      </c>
      <c r="B5">
        <v>1</v>
      </c>
    </row>
    <row r="6" spans="1:44" hidden="1" x14ac:dyDescent="0.2">
      <c r="A6">
        <v>1</v>
      </c>
      <c r="B6" t="s">
        <v>11</v>
      </c>
      <c r="C6" t="s">
        <v>12</v>
      </c>
      <c r="D6" t="s">
        <v>13</v>
      </c>
      <c r="E6">
        <v>43</v>
      </c>
    </row>
    <row r="7" spans="1:44" hidden="1" x14ac:dyDescent="0.2">
      <c r="A7" t="s">
        <v>14</v>
      </c>
      <c r="B7" t="s">
        <v>16</v>
      </c>
      <c r="C7" t="s">
        <v>51</v>
      </c>
      <c r="D7" t="s">
        <v>46</v>
      </c>
      <c r="E7" t="s">
        <v>36</v>
      </c>
      <c r="F7" t="s">
        <v>38</v>
      </c>
      <c r="G7" t="s">
        <v>39</v>
      </c>
      <c r="H7" t="s">
        <v>47</v>
      </c>
      <c r="I7" t="s">
        <v>48</v>
      </c>
      <c r="J7" t="s">
        <v>49</v>
      </c>
      <c r="K7" t="s">
        <v>17</v>
      </c>
      <c r="L7" t="s">
        <v>18</v>
      </c>
      <c r="M7" t="s">
        <v>52</v>
      </c>
      <c r="N7" t="s">
        <v>19</v>
      </c>
      <c r="O7" t="s">
        <v>53</v>
      </c>
      <c r="P7" t="s">
        <v>41</v>
      </c>
      <c r="Q7" t="s">
        <v>42</v>
      </c>
      <c r="R7" t="s">
        <v>43</v>
      </c>
      <c r="S7" t="s">
        <v>44</v>
      </c>
      <c r="T7" t="s">
        <v>20</v>
      </c>
      <c r="U7" t="s">
        <v>21</v>
      </c>
      <c r="V7" t="s">
        <v>22</v>
      </c>
      <c r="W7" t="s">
        <v>54</v>
      </c>
      <c r="X7" t="s">
        <v>55</v>
      </c>
      <c r="Y7" t="s">
        <v>23</v>
      </c>
      <c r="Z7" t="s">
        <v>24</v>
      </c>
      <c r="AA7" t="s">
        <v>40</v>
      </c>
      <c r="AB7" t="s">
        <v>25</v>
      </c>
      <c r="AC7" t="s">
        <v>26</v>
      </c>
      <c r="AD7" t="s">
        <v>27</v>
      </c>
      <c r="AE7" t="s">
        <v>28</v>
      </c>
      <c r="AF7" t="s">
        <v>50</v>
      </c>
      <c r="AG7" t="s">
        <v>29</v>
      </c>
      <c r="AH7" t="s">
        <v>30</v>
      </c>
      <c r="AI7" t="s">
        <v>56</v>
      </c>
      <c r="AJ7" t="s">
        <v>0</v>
      </c>
      <c r="AK7" t="s">
        <v>1</v>
      </c>
      <c r="AL7" t="s">
        <v>37</v>
      </c>
      <c r="AM7" t="s">
        <v>4</v>
      </c>
      <c r="AN7" t="s">
        <v>31</v>
      </c>
      <c r="AO7" t="s">
        <v>32</v>
      </c>
      <c r="AP7" t="s">
        <v>33</v>
      </c>
      <c r="AQ7" t="s">
        <v>34</v>
      </c>
      <c r="AR7" t="s">
        <v>35</v>
      </c>
    </row>
    <row r="8" spans="1:44" hidden="1" x14ac:dyDescent="0.2">
      <c r="A8" t="s">
        <v>15</v>
      </c>
      <c r="B8" t="e">
        <f>#REF!</f>
        <v>#REF!</v>
      </c>
      <c r="C8" t="e">
        <f>#REF!</f>
        <v>#REF!</v>
      </c>
      <c r="D8" t="e">
        <f>#REF!</f>
        <v>#REF!</v>
      </c>
      <c r="E8" t="e">
        <f>#REF!</f>
        <v>#REF!</v>
      </c>
      <c r="F8" t="e">
        <f>#REF!</f>
        <v>#REF!</v>
      </c>
      <c r="G8" t="e">
        <f>#REF!</f>
        <v>#REF!</v>
      </c>
      <c r="H8" t="e">
        <f>#REF!</f>
        <v>#REF!</v>
      </c>
      <c r="I8" t="e">
        <f>#REF!</f>
        <v>#REF!</v>
      </c>
      <c r="J8" t="e">
        <f>#REF!</f>
        <v>#REF!</v>
      </c>
      <c r="K8" t="e">
        <f>#REF!</f>
        <v>#REF!</v>
      </c>
      <c r="L8" t="e">
        <f>#REF!</f>
        <v>#REF!</v>
      </c>
      <c r="M8" t="e">
        <f>#REF!</f>
        <v>#REF!</v>
      </c>
      <c r="N8" t="e">
        <f>#REF!</f>
        <v>#REF!</v>
      </c>
      <c r="O8" t="e">
        <f>#REF!</f>
        <v>#REF!</v>
      </c>
      <c r="P8" t="e">
        <f>#REF!</f>
        <v>#REF!</v>
      </c>
      <c r="Q8" t="e">
        <f>#REF!</f>
        <v>#REF!</v>
      </c>
      <c r="R8" t="e">
        <f>#REF!</f>
        <v>#REF!</v>
      </c>
      <c r="S8" t="e">
        <f>#REF!</f>
        <v>#REF!</v>
      </c>
      <c r="T8" s="2" t="e">
        <f>#REF!</f>
        <v>#REF!</v>
      </c>
      <c r="U8" s="2" t="e">
        <f>#REF!</f>
        <v>#REF!</v>
      </c>
      <c r="V8" s="1" t="e">
        <f>#REF!</f>
        <v>#REF!</v>
      </c>
      <c r="W8" s="2" t="e">
        <f>#REF!</f>
        <v>#REF!</v>
      </c>
      <c r="X8" s="2" t="e">
        <f>#REF!</f>
        <v>#REF!</v>
      </c>
      <c r="Y8" s="1" t="e">
        <f>#REF!</f>
        <v>#REF!</v>
      </c>
      <c r="Z8" t="e">
        <f>#REF!</f>
        <v>#REF!</v>
      </c>
      <c r="AA8" t="e">
        <f>#REF!</f>
        <v>#REF!</v>
      </c>
      <c r="AB8" t="e">
        <f>#REF!</f>
        <v>#REF!</v>
      </c>
      <c r="AC8" t="e">
        <f>#REF!</f>
        <v>#REF!</v>
      </c>
      <c r="AD8" t="e">
        <f>#REF!</f>
        <v>#REF!</v>
      </c>
      <c r="AE8" t="e">
        <f>#REF!</f>
        <v>#REF!</v>
      </c>
      <c r="AF8" t="e">
        <f>#REF!</f>
        <v>#REF!</v>
      </c>
      <c r="AG8" t="e">
        <f>#REF!</f>
        <v>#REF!</v>
      </c>
      <c r="AH8" t="e">
        <f>#REF!</f>
        <v>#REF!</v>
      </c>
      <c r="AI8" t="e">
        <f>#REF!</f>
        <v>#REF!</v>
      </c>
      <c r="AJ8" t="e">
        <f>#REF!</f>
        <v>#REF!</v>
      </c>
      <c r="AK8" t="e">
        <f>#REF!</f>
        <v>#REF!</v>
      </c>
      <c r="AL8" t="e">
        <f>#REF!</f>
        <v>#REF!</v>
      </c>
      <c r="AM8" t="e">
        <f>#REF!</f>
        <v>#REF!</v>
      </c>
      <c r="AN8" s="2" t="e">
        <f>#REF!</f>
        <v>#REF!</v>
      </c>
      <c r="AO8" s="2" t="e">
        <f>#REF!</f>
        <v>#REF!</v>
      </c>
      <c r="AP8" s="3" t="e">
        <f>#REF!</f>
        <v>#REF!</v>
      </c>
      <c r="AQ8" t="e">
        <f>#REF!</f>
        <v>#REF!</v>
      </c>
      <c r="AR8" t="e">
        <f>#REF!</f>
        <v>#REF!</v>
      </c>
    </row>
    <row r="9" spans="1:44" hidden="1" x14ac:dyDescent="0.2">
      <c r="A9" t="s">
        <v>9</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5"/>
  <sheetViews>
    <sheetView tabSelected="1" workbookViewId="0">
      <selection activeCell="A2" sqref="A2:G2"/>
    </sheetView>
  </sheetViews>
  <sheetFormatPr defaultRowHeight="12.75" x14ac:dyDescent="0.2"/>
  <cols>
    <col min="1" max="1" width="27.28515625" customWidth="1"/>
    <col min="7" max="7" width="9" customWidth="1"/>
  </cols>
  <sheetData>
    <row r="1" spans="1:8" ht="13.5" thickBot="1" x14ac:dyDescent="0.25"/>
    <row r="2" spans="1:8" ht="21.75" customHeight="1" thickTop="1" x14ac:dyDescent="0.35">
      <c r="A2" s="409" t="s">
        <v>262</v>
      </c>
      <c r="B2" s="410"/>
      <c r="C2" s="410"/>
      <c r="D2" s="410"/>
      <c r="E2" s="410"/>
      <c r="F2" s="410"/>
      <c r="G2" s="411"/>
    </row>
    <row r="3" spans="1:8" ht="24" thickBot="1" x14ac:dyDescent="0.4">
      <c r="A3" s="412" t="s">
        <v>161</v>
      </c>
      <c r="B3" s="413"/>
      <c r="C3" s="413"/>
      <c r="D3" s="413"/>
      <c r="E3" s="413"/>
      <c r="F3" s="413"/>
      <c r="G3" s="414"/>
    </row>
    <row r="4" spans="1:8" ht="13.5" thickTop="1" x14ac:dyDescent="0.2"/>
    <row r="5" spans="1:8" x14ac:dyDescent="0.2">
      <c r="A5" s="64" t="s">
        <v>115</v>
      </c>
    </row>
    <row r="6" spans="1:8" x14ac:dyDescent="0.2">
      <c r="A6" s="58" t="s">
        <v>69</v>
      </c>
    </row>
    <row r="7" spans="1:8" x14ac:dyDescent="0.2">
      <c r="A7" s="58" t="s">
        <v>70</v>
      </c>
    </row>
    <row r="8" spans="1:8" x14ac:dyDescent="0.2">
      <c r="A8" s="64" t="s">
        <v>116</v>
      </c>
    </row>
    <row r="9" spans="1:8" x14ac:dyDescent="0.2">
      <c r="A9" s="58"/>
    </row>
    <row r="10" spans="1:8" ht="27" customHeight="1" x14ac:dyDescent="0.2">
      <c r="A10" s="415" t="s">
        <v>154</v>
      </c>
      <c r="B10" s="415"/>
      <c r="C10" s="415"/>
      <c r="D10" s="415"/>
      <c r="E10" s="415"/>
      <c r="F10" s="415"/>
      <c r="G10" s="415"/>
      <c r="H10" s="66"/>
    </row>
    <row r="11" spans="1:8" ht="14.25" customHeight="1" thickBot="1" x14ac:dyDescent="0.25">
      <c r="A11" s="65"/>
      <c r="B11" s="66"/>
      <c r="C11" s="66"/>
      <c r="D11" s="66"/>
      <c r="E11" s="66"/>
      <c r="F11" s="66"/>
      <c r="G11" s="66"/>
      <c r="H11" s="66"/>
    </row>
    <row r="12" spans="1:8" ht="18" customHeight="1" thickTop="1" x14ac:dyDescent="0.2">
      <c r="A12" s="78" t="s">
        <v>145</v>
      </c>
      <c r="B12" s="79"/>
      <c r="C12" s="80"/>
      <c r="D12" s="80"/>
      <c r="E12" s="80"/>
      <c r="F12" s="80"/>
      <c r="G12" s="81"/>
    </row>
    <row r="13" spans="1:8" ht="18" customHeight="1" x14ac:dyDescent="0.2">
      <c r="A13" s="82" t="s">
        <v>146</v>
      </c>
      <c r="B13" s="83"/>
      <c r="C13" s="83"/>
      <c r="D13" s="83"/>
      <c r="E13" s="83"/>
      <c r="F13" s="83"/>
      <c r="G13" s="84"/>
    </row>
    <row r="14" spans="1:8" ht="18" customHeight="1" x14ac:dyDescent="0.2">
      <c r="A14" s="82" t="s">
        <v>147</v>
      </c>
      <c r="B14" s="83"/>
      <c r="C14" s="83"/>
      <c r="D14" s="83"/>
      <c r="E14" s="83"/>
      <c r="F14" s="83"/>
      <c r="G14" s="84"/>
    </row>
    <row r="15" spans="1:8" ht="18" customHeight="1" x14ac:dyDescent="0.2">
      <c r="A15" s="82" t="s">
        <v>148</v>
      </c>
      <c r="B15" s="83"/>
      <c r="C15" s="83"/>
      <c r="D15" s="83"/>
      <c r="E15" s="83"/>
      <c r="F15" s="83"/>
      <c r="G15" s="84"/>
    </row>
    <row r="16" spans="1:8" ht="18" customHeight="1" x14ac:dyDescent="0.2">
      <c r="A16" s="82" t="s">
        <v>158</v>
      </c>
      <c r="B16" s="83"/>
      <c r="C16" s="83"/>
      <c r="D16" s="83"/>
      <c r="E16" s="83"/>
      <c r="F16" s="83"/>
      <c r="G16" s="84"/>
    </row>
    <row r="17" spans="1:7" ht="18" customHeight="1" x14ac:dyDescent="0.2">
      <c r="A17" s="82" t="s">
        <v>159</v>
      </c>
      <c r="B17" s="83"/>
      <c r="C17" s="83"/>
      <c r="D17" s="83"/>
      <c r="E17" s="83"/>
      <c r="F17" s="83"/>
      <c r="G17" s="84"/>
    </row>
    <row r="18" spans="1:7" ht="42.95" customHeight="1" x14ac:dyDescent="0.2">
      <c r="A18" s="416" t="s">
        <v>202</v>
      </c>
      <c r="B18" s="417"/>
      <c r="C18" s="417"/>
      <c r="D18" s="417"/>
      <c r="E18" s="417"/>
      <c r="F18" s="417"/>
      <c r="G18" s="418"/>
    </row>
    <row r="19" spans="1:7" ht="42.95" customHeight="1" x14ac:dyDescent="0.2">
      <c r="A19" s="416" t="s">
        <v>203</v>
      </c>
      <c r="B19" s="417"/>
      <c r="C19" s="417"/>
      <c r="D19" s="417"/>
      <c r="E19" s="417"/>
      <c r="F19" s="417"/>
      <c r="G19" s="418"/>
    </row>
    <row r="20" spans="1:7" ht="18" customHeight="1" x14ac:dyDescent="0.2">
      <c r="A20" s="123" t="s">
        <v>149</v>
      </c>
      <c r="B20" s="83"/>
      <c r="C20" s="83"/>
      <c r="D20" s="83"/>
      <c r="E20" s="83"/>
      <c r="F20" s="83"/>
      <c r="G20" s="84"/>
    </row>
    <row r="21" spans="1:7" ht="18" customHeight="1" x14ac:dyDescent="0.2">
      <c r="A21" s="123" t="s">
        <v>150</v>
      </c>
      <c r="B21" s="83"/>
      <c r="C21" s="83"/>
      <c r="D21" s="83"/>
      <c r="E21" s="83"/>
      <c r="F21" s="83"/>
      <c r="G21" s="84"/>
    </row>
    <row r="22" spans="1:7" ht="18" customHeight="1" thickBot="1" x14ac:dyDescent="0.25">
      <c r="A22" s="124" t="s">
        <v>151</v>
      </c>
      <c r="B22" s="83"/>
      <c r="C22" s="83"/>
      <c r="D22" s="83"/>
      <c r="E22" s="83"/>
      <c r="F22" s="83"/>
      <c r="G22" s="84"/>
    </row>
    <row r="23" spans="1:7" ht="18" customHeight="1" thickTop="1" thickBot="1" x14ac:dyDescent="0.25">
      <c r="A23" s="124" t="s">
        <v>152</v>
      </c>
      <c r="B23" s="121"/>
      <c r="C23" s="121"/>
      <c r="D23" s="121"/>
      <c r="E23" s="121"/>
      <c r="F23" s="121"/>
      <c r="G23" s="122"/>
    </row>
    <row r="24" spans="1:7" ht="18" customHeight="1" thickTop="1" thickBot="1" x14ac:dyDescent="0.25">
      <c r="A24" s="124" t="s">
        <v>153</v>
      </c>
      <c r="B24" s="121"/>
      <c r="C24" s="121"/>
      <c r="D24" s="121"/>
      <c r="E24" s="121"/>
      <c r="F24" s="121"/>
      <c r="G24" s="122"/>
    </row>
    <row r="25" spans="1:7" ht="18" customHeight="1" thickTop="1" thickBot="1" x14ac:dyDescent="0.25">
      <c r="A25" s="124" t="s">
        <v>160</v>
      </c>
      <c r="B25" s="85"/>
      <c r="C25" s="85"/>
      <c r="D25" s="85"/>
      <c r="E25" s="85"/>
      <c r="F25" s="85"/>
      <c r="G25" s="86"/>
    </row>
    <row r="26" spans="1:7" ht="13.5" customHeight="1" thickTop="1" x14ac:dyDescent="0.2">
      <c r="A26" s="398"/>
      <c r="B26" s="399"/>
      <c r="C26" s="399"/>
      <c r="D26" s="399"/>
      <c r="E26" s="399"/>
      <c r="F26" s="399"/>
      <c r="G26" s="399"/>
    </row>
    <row r="27" spans="1:7" x14ac:dyDescent="0.2">
      <c r="A27" s="399"/>
      <c r="B27" s="302">
        <v>0.51</v>
      </c>
      <c r="C27" s="302">
        <v>0.53</v>
      </c>
      <c r="D27" s="302">
        <v>0.55000000000000004</v>
      </c>
      <c r="E27" s="302">
        <v>0.55000000000000004</v>
      </c>
      <c r="F27" s="399"/>
      <c r="G27" s="399"/>
    </row>
    <row r="28" spans="1:7" x14ac:dyDescent="0.2">
      <c r="A28" s="399"/>
      <c r="B28" s="399"/>
      <c r="C28" s="399"/>
      <c r="D28" s="399"/>
      <c r="E28" s="399"/>
      <c r="F28" s="399"/>
      <c r="G28" s="399"/>
    </row>
    <row r="29" spans="1:7" x14ac:dyDescent="0.2">
      <c r="A29" s="399"/>
      <c r="B29" s="399"/>
      <c r="C29" s="399"/>
      <c r="D29" s="399"/>
      <c r="E29" s="399"/>
      <c r="F29" s="399"/>
      <c r="G29" s="399"/>
    </row>
    <row r="30" spans="1:7" x14ac:dyDescent="0.2">
      <c r="A30" s="399"/>
      <c r="B30" s="399"/>
      <c r="C30" s="399"/>
      <c r="D30" s="399"/>
      <c r="E30" s="399"/>
      <c r="F30" s="399"/>
      <c r="G30" s="399"/>
    </row>
    <row r="31" spans="1:7" x14ac:dyDescent="0.2">
      <c r="A31" s="399"/>
      <c r="B31" s="399"/>
      <c r="C31" s="399"/>
      <c r="D31" s="399"/>
      <c r="E31" s="399"/>
      <c r="F31" s="399"/>
      <c r="G31" s="399"/>
    </row>
    <row r="32" spans="1:7" x14ac:dyDescent="0.2">
      <c r="A32" s="399"/>
      <c r="B32" s="399"/>
      <c r="C32" s="399"/>
      <c r="D32" s="399"/>
      <c r="E32" s="399"/>
      <c r="F32" s="399"/>
      <c r="G32" s="399"/>
    </row>
    <row r="33" spans="1:7" x14ac:dyDescent="0.2">
      <c r="A33" s="399"/>
      <c r="B33" s="399"/>
      <c r="C33" s="399"/>
      <c r="D33" s="399"/>
      <c r="E33" s="399"/>
      <c r="F33" s="399"/>
      <c r="G33" s="399"/>
    </row>
    <row r="34" spans="1:7" x14ac:dyDescent="0.2">
      <c r="A34" s="399"/>
      <c r="B34" s="399"/>
      <c r="C34" s="399"/>
      <c r="D34" s="399"/>
      <c r="E34" s="399"/>
      <c r="F34" s="399"/>
      <c r="G34" s="399"/>
    </row>
    <row r="35" spans="1:7" x14ac:dyDescent="0.2">
      <c r="A35" s="399"/>
      <c r="B35" s="399"/>
      <c r="C35" s="399"/>
      <c r="D35" s="399"/>
      <c r="E35" s="399"/>
      <c r="F35" s="399"/>
      <c r="G35" s="399"/>
    </row>
  </sheetData>
  <sheetProtection sheet="1" objects="1" scenarios="1"/>
  <mergeCells count="5">
    <mergeCell ref="A2:G2"/>
    <mergeCell ref="A3:G3"/>
    <mergeCell ref="A10:G10"/>
    <mergeCell ref="A18:G18"/>
    <mergeCell ref="A19:G19"/>
  </mergeCells>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17"/>
  <sheetViews>
    <sheetView zoomScale="90" zoomScaleNormal="90" workbookViewId="0"/>
  </sheetViews>
  <sheetFormatPr defaultRowHeight="12.75" x14ac:dyDescent="0.2"/>
  <cols>
    <col min="1" max="1" width="36.5703125" style="137" customWidth="1"/>
    <col min="2" max="2" width="9.7109375" style="137" customWidth="1"/>
    <col min="3" max="3" width="18.140625" style="137" customWidth="1"/>
    <col min="4" max="4" width="1.5703125" style="137" customWidth="1"/>
    <col min="5" max="5" width="15.7109375" style="137" customWidth="1"/>
    <col min="6" max="6" width="11.42578125" style="137" customWidth="1"/>
    <col min="7" max="7" width="15.7109375" style="138" customWidth="1"/>
    <col min="8" max="9" width="15.7109375" style="137" customWidth="1"/>
    <col min="10" max="10" width="11.42578125" style="137" customWidth="1"/>
    <col min="11" max="16384" width="9.140625" style="137"/>
  </cols>
  <sheetData>
    <row r="1" spans="1:10" ht="18" x14ac:dyDescent="0.25">
      <c r="A1" s="195" t="s">
        <v>67</v>
      </c>
      <c r="F1" s="136"/>
      <c r="I1" s="136"/>
      <c r="J1" s="136"/>
    </row>
    <row r="2" spans="1:10" ht="18" x14ac:dyDescent="0.25">
      <c r="A2" s="136" t="s">
        <v>164</v>
      </c>
      <c r="F2" s="136"/>
      <c r="H2" s="62"/>
      <c r="I2" s="139" t="str">
        <f>"= do not edit"</f>
        <v>= do not edit</v>
      </c>
    </row>
    <row r="3" spans="1:10" ht="19.5" customHeight="1" x14ac:dyDescent="0.25">
      <c r="A3" s="137" t="s">
        <v>165</v>
      </c>
      <c r="F3" s="140"/>
      <c r="H3" s="297"/>
      <c r="I3" s="298"/>
    </row>
    <row r="4" spans="1:10" ht="24.75" customHeight="1" x14ac:dyDescent="0.2">
      <c r="A4" s="141" t="s">
        <v>59</v>
      </c>
      <c r="B4" s="432">
        <f>'Yr 1'!B4:H4</f>
        <v>0</v>
      </c>
      <c r="C4" s="432"/>
      <c r="D4" s="432"/>
      <c r="E4" s="432"/>
      <c r="F4" s="432"/>
      <c r="G4" s="432"/>
      <c r="H4" s="432"/>
      <c r="I4" s="142"/>
    </row>
    <row r="5" spans="1:10" ht="24.75" customHeight="1" x14ac:dyDescent="0.2">
      <c r="A5" s="141" t="s">
        <v>60</v>
      </c>
      <c r="B5" s="432">
        <f>'Yr 1'!B5:H5</f>
        <v>0</v>
      </c>
      <c r="C5" s="433"/>
      <c r="D5" s="433"/>
      <c r="E5" s="433"/>
      <c r="F5" s="433"/>
      <c r="G5" s="433"/>
      <c r="H5" s="433"/>
      <c r="I5" s="142"/>
    </row>
    <row r="6" spans="1:10" ht="24.75" customHeight="1" x14ac:dyDescent="0.2">
      <c r="A6" s="141" t="s">
        <v>61</v>
      </c>
      <c r="B6" s="432" t="str">
        <f>'Yr 1'!B6:H6</f>
        <v>Board of Regents</v>
      </c>
      <c r="C6" s="433"/>
      <c r="D6" s="433"/>
      <c r="E6" s="433"/>
      <c r="F6" s="433"/>
      <c r="G6" s="433"/>
      <c r="H6" s="433"/>
      <c r="I6" s="142"/>
    </row>
    <row r="7" spans="1:10" ht="22.5" customHeight="1" x14ac:dyDescent="0.2">
      <c r="A7" s="141"/>
      <c r="B7" s="143"/>
      <c r="C7" s="143"/>
      <c r="D7" s="143"/>
      <c r="E7" s="143"/>
      <c r="F7" s="143"/>
      <c r="G7" s="143"/>
      <c r="H7" s="143"/>
      <c r="I7" s="143"/>
      <c r="J7" s="143"/>
    </row>
    <row r="8" spans="1:10" ht="20.25" customHeight="1" x14ac:dyDescent="0.2">
      <c r="A8" s="144" t="s">
        <v>58</v>
      </c>
      <c r="C8" s="145" t="s">
        <v>100</v>
      </c>
      <c r="D8" s="146"/>
      <c r="E8" s="419" t="s">
        <v>230</v>
      </c>
      <c r="F8" s="420"/>
      <c r="G8" s="419" t="s">
        <v>66</v>
      </c>
      <c r="H8" s="420"/>
      <c r="I8" s="419" t="s">
        <v>231</v>
      </c>
      <c r="J8" s="420"/>
    </row>
    <row r="9" spans="1:10" s="148" customFormat="1" ht="17.25" customHeight="1" x14ac:dyDescent="0.2">
      <c r="C9" s="149" t="s">
        <v>21</v>
      </c>
      <c r="D9" s="150"/>
      <c r="E9" s="151" t="s">
        <v>2</v>
      </c>
      <c r="F9" s="152" t="s">
        <v>62</v>
      </c>
      <c r="G9" s="151" t="s">
        <v>2</v>
      </c>
      <c r="H9" s="151" t="s">
        <v>62</v>
      </c>
      <c r="I9" s="151" t="s">
        <v>2</v>
      </c>
      <c r="J9" s="152" t="s">
        <v>62</v>
      </c>
    </row>
    <row r="10" spans="1:10" ht="32.25" customHeight="1" x14ac:dyDescent="0.2">
      <c r="A10" s="429" t="s">
        <v>263</v>
      </c>
      <c r="B10" s="430"/>
      <c r="C10" s="153">
        <f>SUM('Yr 1'!C12,'Yr 2'!C12,'Yr 3'!C12, 'Yr 4'!C12, 'Yr 5'!C12)</f>
        <v>0</v>
      </c>
      <c r="D10" s="128"/>
      <c r="E10" s="153">
        <f>SUM('Yr 1'!E12,'Yr 2'!E12,'Yr 3'!E12, 'Yr 4'!E12, 'Yr 5'!E12)</f>
        <v>0</v>
      </c>
      <c r="F10" s="154"/>
      <c r="G10" s="153">
        <f>SUM('Yr 1'!G12,'Yr 2'!G12,'Yr 3'!G12, 'Yr 4'!G12, 'Yr 5'!G12)</f>
        <v>0</v>
      </c>
      <c r="H10" s="155"/>
      <c r="I10" s="153">
        <f>SUM('Yr 1'!I12,'Yr 2'!I12,'Yr 3'!I12, 'Yr 4'!I12, 'Yr 5'!I12)</f>
        <v>0</v>
      </c>
      <c r="J10" s="154"/>
    </row>
    <row r="11" spans="1:10" ht="29.25" customHeight="1" x14ac:dyDescent="0.2">
      <c r="A11" s="397" t="s">
        <v>264</v>
      </c>
      <c r="B11" s="32"/>
      <c r="C11" s="153">
        <f>SUM('Yr 1'!C13,'Yr 2'!C13,'Yr 3'!C13, 'Yr 4'!C13, 'Yr 5'!C13)</f>
        <v>0</v>
      </c>
      <c r="D11" s="128"/>
      <c r="E11" s="153">
        <f>SUM('Yr 1'!E13,'Yr 2'!E13,'Yr 3'!E13, 'Yr 4'!E13, 'Yr 5'!E13)</f>
        <v>0</v>
      </c>
      <c r="F11" s="159"/>
      <c r="G11" s="153">
        <f>SUM('Yr 1'!G13,'Yr 2'!G13,'Yr 3'!G13, 'Yr 4'!G13, 'Yr 5'!G13)</f>
        <v>0</v>
      </c>
      <c r="H11" s="160"/>
      <c r="I11" s="153">
        <f>SUM('Yr 1'!I13,'Yr 2'!I13,'Yr 3'!I13, 'Yr 4'!I13, 'Yr 5'!I13)</f>
        <v>0</v>
      </c>
      <c r="J11" s="159"/>
    </row>
    <row r="12" spans="1:10" ht="30" customHeight="1" x14ac:dyDescent="0.2">
      <c r="A12" s="434" t="s">
        <v>175</v>
      </c>
      <c r="B12" s="435"/>
      <c r="C12" s="153">
        <f>SUM('Yr 1'!C14,'Yr 2'!C14,'Yr 3'!C14, 'Yr 4'!C14, 'Yr 5'!C14)</f>
        <v>0</v>
      </c>
      <c r="D12" s="128"/>
      <c r="E12" s="153">
        <f>SUM('Yr 1'!E14,'Yr 2'!E14,'Yr 3'!E14, 'Yr 4'!E14, 'Yr 5'!E14)</f>
        <v>0</v>
      </c>
      <c r="F12" s="161"/>
      <c r="G12" s="153">
        <f>SUM('Yr 1'!G14,'Yr 2'!G14,'Yr 3'!G14, 'Yr 4'!G14, 'Yr 5'!G14)</f>
        <v>0</v>
      </c>
      <c r="H12" s="155"/>
      <c r="I12" s="153">
        <f>SUM('Yr 1'!I14,'Yr 2'!I14,'Yr 3'!I14, 'Yr 4'!I14, 'Yr 5'!I14)</f>
        <v>0</v>
      </c>
      <c r="J12" s="161"/>
    </row>
    <row r="13" spans="1:10" ht="20.25" customHeight="1" x14ac:dyDescent="0.2">
      <c r="A13" s="125" t="s">
        <v>72</v>
      </c>
      <c r="B13" s="158"/>
      <c r="C13" s="153">
        <f>SUM('Yr 1'!C15,'Yr 2'!C15,'Yr 3'!C15, 'Yr 4'!C15, 'Yr 5'!C15)</f>
        <v>0</v>
      </c>
      <c r="D13" s="128"/>
      <c r="E13" s="153">
        <f>SUM('Yr 1'!E15,'Yr 2'!E15,'Yr 3'!E15, 'Yr 4'!E15, 'Yr 5'!E15)</f>
        <v>0</v>
      </c>
      <c r="F13" s="163"/>
      <c r="G13" s="153">
        <f>SUM('Yr 1'!G15,'Yr 2'!G15,'Yr 3'!G15, 'Yr 4'!G15, 'Yr 5'!G15)</f>
        <v>0</v>
      </c>
      <c r="H13" s="160"/>
      <c r="I13" s="153">
        <f>SUM('Yr 1'!I15,'Yr 2'!I15,'Yr 3'!I15, 'Yr 4'!I15, 'Yr 5'!I15)</f>
        <v>0</v>
      </c>
      <c r="J13" s="163"/>
    </row>
    <row r="14" spans="1:10" ht="20.25" customHeight="1" x14ac:dyDescent="0.2">
      <c r="A14" s="375" t="s">
        <v>265</v>
      </c>
      <c r="B14" s="158"/>
      <c r="C14" s="153">
        <f>SUM('Yr 1'!C16,'Yr 2'!C16,'Yr 3'!C16, 'Yr 4'!C16, 'Yr 5'!C16)</f>
        <v>0</v>
      </c>
      <c r="D14" s="128"/>
      <c r="E14" s="153">
        <f>SUM('Yr 1'!E16,'Yr 2'!E16,'Yr 3'!E16, 'Yr 4'!E16, 'Yr 5'!E16)</f>
        <v>0</v>
      </c>
      <c r="F14" s="163"/>
      <c r="G14" s="153">
        <f>SUM('Yr 1'!G16,'Yr 2'!G16,'Yr 3'!G16, 'Yr 4'!G16, 'Yr 5'!G16)</f>
        <v>0</v>
      </c>
      <c r="H14" s="160"/>
      <c r="I14" s="153">
        <f>SUM('Yr 1'!I16,'Yr 2'!I16,'Yr 3'!I16, 'Yr 4'!I16, 'Yr 5'!I16)</f>
        <v>0</v>
      </c>
      <c r="J14" s="163"/>
    </row>
    <row r="15" spans="1:10" ht="20.25" customHeight="1" x14ac:dyDescent="0.2">
      <c r="A15" s="375" t="s">
        <v>221</v>
      </c>
      <c r="B15" s="158"/>
      <c r="C15" s="153">
        <f>SUM('Yr 1'!C17,'Yr 2'!C17,'Yr 3'!C17, 'Yr 4'!C17, 'Yr 5'!C17)</f>
        <v>0</v>
      </c>
      <c r="D15" s="128"/>
      <c r="E15" s="153">
        <f>SUM('Yr 1'!E17,'Yr 2'!E17,'Yr 3'!E17, 'Yr 4'!E17, 'Yr 5'!E17)</f>
        <v>0</v>
      </c>
      <c r="F15" s="163"/>
      <c r="G15" s="153">
        <f>SUM('Yr 1'!G17,'Yr 2'!G17,'Yr 3'!G17, 'Yr 4'!G17, 'Yr 5'!G17)</f>
        <v>0</v>
      </c>
      <c r="H15" s="160"/>
      <c r="I15" s="153">
        <f>SUM('Yr 1'!I17,'Yr 2'!I17,'Yr 3'!I17, 'Yr 4'!I17, 'Yr 5'!I17)</f>
        <v>0</v>
      </c>
      <c r="J15" s="163"/>
    </row>
    <row r="16" spans="1:10" ht="20.25" customHeight="1" x14ac:dyDescent="0.2">
      <c r="A16" s="125" t="s">
        <v>65</v>
      </c>
      <c r="B16" s="158"/>
      <c r="C16" s="153">
        <f>SUM('Yr 1'!C18,'Yr 2'!C18,'Yr 3'!C18, 'Yr 4'!C18, 'Yr 5'!C18)</f>
        <v>0</v>
      </c>
      <c r="D16" s="128"/>
      <c r="E16" s="153">
        <f>SUM('Yr 1'!E18,'Yr 2'!E18,'Yr 3'!E18, 'Yr 4'!E18, 'Yr 5'!E18)</f>
        <v>0</v>
      </c>
      <c r="F16" s="163"/>
      <c r="G16" s="153">
        <f>SUM('Yr 1'!G18,'Yr 2'!G18,'Yr 3'!G18, 'Yr 4'!G18, 'Yr 5'!G18)</f>
        <v>0</v>
      </c>
      <c r="H16" s="160"/>
      <c r="I16" s="153">
        <f>SUM('Yr 1'!I18,'Yr 2'!I18,'Yr 3'!I18, 'Yr 4'!I18, 'Yr 5'!I18)</f>
        <v>0</v>
      </c>
      <c r="J16" s="163"/>
    </row>
    <row r="17" spans="1:10" ht="20.25" customHeight="1" x14ac:dyDescent="0.2">
      <c r="A17" s="125" t="s">
        <v>73</v>
      </c>
      <c r="B17" s="158"/>
      <c r="C17" s="153">
        <f>SUM('Yr 1'!C19,'Yr 2'!C19,'Yr 3'!C19, 'Yr 4'!C19, 'Yr 5'!C19)</f>
        <v>0</v>
      </c>
      <c r="D17" s="128"/>
      <c r="E17" s="153">
        <f>SUM('Yr 1'!E19,'Yr 2'!E19,'Yr 3'!E19, 'Yr 4'!E19, 'Yr 5'!E19)</f>
        <v>0</v>
      </c>
      <c r="F17" s="163"/>
      <c r="G17" s="153">
        <f>SUM('Yr 1'!G19,'Yr 2'!G19,'Yr 3'!G19, 'Yr 4'!G19, 'Yr 5'!G19)</f>
        <v>0</v>
      </c>
      <c r="H17" s="160"/>
      <c r="I17" s="153">
        <f>SUM('Yr 1'!I19,'Yr 2'!I19,'Yr 3'!I19, 'Yr 4'!I19, 'Yr 5'!I19)</f>
        <v>0</v>
      </c>
      <c r="J17" s="163"/>
    </row>
    <row r="18" spans="1:10" ht="20.25" customHeight="1" x14ac:dyDescent="0.2">
      <c r="A18" s="372" t="s">
        <v>289</v>
      </c>
      <c r="B18" s="299">
        <v>0.49</v>
      </c>
      <c r="C18" s="153">
        <f>SUM('Yr 1'!C20,'Yr 2'!C20,'Yr 3'!C20, 'Yr 4'!C20, 'Yr 5'!C20)</f>
        <v>0</v>
      </c>
      <c r="D18" s="128"/>
      <c r="E18" s="153">
        <f>SUM('Yr 1'!E20,'Yr 2'!E20,'Yr 3'!E20, 'Yr 4'!E20, 'Yr 5'!E20)</f>
        <v>0</v>
      </c>
      <c r="F18" s="163"/>
      <c r="G18" s="153">
        <f>SUM('Yr 1'!G20,'Yr 2'!G20,'Yr 3'!G20, 'Yr 4'!G20, 'Yr 5'!G20)</f>
        <v>0</v>
      </c>
      <c r="H18" s="160"/>
      <c r="I18" s="153">
        <f>SUM('Yr 1'!I20,'Yr 2'!I20,'Yr 3'!I20, 'Yr 4'!I20, 'Yr 5'!I20)</f>
        <v>0</v>
      </c>
      <c r="J18" s="163"/>
    </row>
    <row r="19" spans="1:10" ht="20.25" customHeight="1" x14ac:dyDescent="0.2">
      <c r="A19" s="376" t="s">
        <v>290</v>
      </c>
      <c r="B19" s="126">
        <v>8.2000000000000003E-2</v>
      </c>
      <c r="C19" s="153">
        <f>SUM('Yr 1'!C21,'Yr 2'!C21,'Yr 3'!C21, 'Yr 4'!C21, 'Yr 5'!C21)</f>
        <v>0</v>
      </c>
      <c r="D19" s="128"/>
      <c r="E19" s="153">
        <f>SUM('Yr 1'!E21,'Yr 2'!E21,'Yr 3'!E21, 'Yr 4'!E21, 'Yr 5'!E21)</f>
        <v>0</v>
      </c>
      <c r="F19" s="163"/>
      <c r="G19" s="153">
        <f>SUM('Yr 1'!G21,'Yr 2'!G21,'Yr 3'!G21, 'Yr 4'!G21, 'Yr 5'!G21)</f>
        <v>0</v>
      </c>
      <c r="H19" s="160"/>
      <c r="I19" s="153">
        <f>SUM('Yr 1'!I21,'Yr 2'!I21,'Yr 3'!I21, 'Yr 4'!I21, 'Yr 5'!I21)</f>
        <v>0</v>
      </c>
      <c r="J19" s="163"/>
    </row>
    <row r="20" spans="1:10" ht="20.25" customHeight="1" x14ac:dyDescent="0.2">
      <c r="A20" s="404" t="s">
        <v>266</v>
      </c>
      <c r="B20" s="158"/>
      <c r="C20" s="153">
        <f>SUM('Yr 1'!C22,'Yr 2'!C22,'Yr 3'!C22, 'Yr 4'!C22, 'Yr 5'!C22)</f>
        <v>0</v>
      </c>
      <c r="D20" s="128"/>
      <c r="E20" s="153">
        <f>SUM('Yr 1'!E22,'Yr 2'!E22,'Yr 3'!E22, 'Yr 4'!E22, 'Yr 5'!E22)</f>
        <v>0</v>
      </c>
      <c r="F20" s="163"/>
      <c r="G20" s="153">
        <f>SUM('Yr 1'!G22,'Yr 2'!G22,'Yr 3'!G22, 'Yr 4'!G22, 'Yr 5'!G22)</f>
        <v>0</v>
      </c>
      <c r="H20" s="160"/>
      <c r="I20" s="153">
        <f>SUM('Yr 1'!I22,'Yr 2'!I22,'Yr 3'!I22, 'Yr 4'!I22, 'Yr 5'!I22)</f>
        <v>0</v>
      </c>
      <c r="J20" s="163"/>
    </row>
    <row r="21" spans="1:10" ht="20.25" customHeight="1" x14ac:dyDescent="0.2">
      <c r="A21" s="404" t="s">
        <v>267</v>
      </c>
      <c r="B21" s="158"/>
      <c r="C21" s="153">
        <f>SUM('Yr 1'!C23,'Yr 2'!C23,'Yr 3'!C23, 'Yr 4'!C23, 'Yr 5'!C23)</f>
        <v>0</v>
      </c>
      <c r="D21" s="128"/>
      <c r="E21" s="153">
        <f>SUM('Yr 1'!E23,'Yr 2'!E23,'Yr 3'!E23, 'Yr 4'!E23, 'Yr 5'!E23)</f>
        <v>0</v>
      </c>
      <c r="F21" s="163"/>
      <c r="G21" s="153">
        <f>SUM('Yr 1'!G23,'Yr 2'!G23,'Yr 3'!G23, 'Yr 4'!G23, 'Yr 5'!G23)</f>
        <v>0</v>
      </c>
      <c r="H21" s="160"/>
      <c r="I21" s="153">
        <f>SUM('Yr 1'!I23,'Yr 2'!I23,'Yr 3'!I23, 'Yr 4'!I23, 'Yr 5'!I23)</f>
        <v>0</v>
      </c>
      <c r="J21" s="163"/>
    </row>
    <row r="22" spans="1:10" ht="20.25" customHeight="1" x14ac:dyDescent="0.2">
      <c r="A22" s="164" t="s">
        <v>64</v>
      </c>
      <c r="B22" s="158"/>
      <c r="C22" s="153">
        <f>SUM('Yr 1'!C24,'Yr 2'!C24,'Yr 3'!C24, 'Yr 4'!C24, 'Yr 5'!C24)</f>
        <v>0</v>
      </c>
      <c r="D22" s="165"/>
      <c r="E22" s="153">
        <f>SUM('Yr 1'!E24,'Yr 2'!E24,'Yr 3'!E24, 'Yr 4'!E24, 'Yr 5'!E24)</f>
        <v>0</v>
      </c>
      <c r="F22" s="166"/>
      <c r="G22" s="153">
        <f>SUM('Yr 1'!G24,'Yr 2'!G24,'Yr 3'!G24, 'Yr 4'!G24, 'Yr 5'!G24)</f>
        <v>0</v>
      </c>
      <c r="H22" s="167"/>
      <c r="I22" s="153">
        <f>SUM('Yr 1'!I24,'Yr 2'!I24,'Yr 3'!I24, 'Yr 4'!I24, 'Yr 5'!I24)</f>
        <v>0</v>
      </c>
      <c r="J22" s="166"/>
    </row>
    <row r="23" spans="1:10" ht="20.25" customHeight="1" x14ac:dyDescent="0.2">
      <c r="A23" s="376" t="s">
        <v>232</v>
      </c>
      <c r="B23" s="158"/>
      <c r="C23" s="153">
        <f>SUM('Yr 1'!C25,'Yr 2'!C25,'Yr 3'!C25, 'Yr 4'!C25, 'Yr 5'!C25)</f>
        <v>0</v>
      </c>
      <c r="D23" s="128"/>
      <c r="E23" s="153">
        <f>SUM('Yr 1'!E25,'Yr 2'!E25,'Yr 3'!E25, 'Yr 4'!E25, 'Yr 5'!E25)</f>
        <v>0</v>
      </c>
      <c r="F23" s="163"/>
      <c r="G23" s="153">
        <f>SUM('Yr 1'!G25,'Yr 2'!G25,'Yr 3'!G25, 'Yr 4'!G25, 'Yr 5'!G25)</f>
        <v>0</v>
      </c>
      <c r="H23" s="160"/>
      <c r="I23" s="153">
        <f>SUM('Yr 1'!I25,'Yr 2'!I25,'Yr 3'!I25, 'Yr 4'!I25, 'Yr 5'!I25)</f>
        <v>0</v>
      </c>
      <c r="J23" s="163"/>
    </row>
    <row r="24" spans="1:10" ht="20.25" customHeight="1" x14ac:dyDescent="0.2">
      <c r="A24" s="376" t="s">
        <v>233</v>
      </c>
      <c r="B24" s="158"/>
      <c r="C24" s="153">
        <f>SUM('Yr 1'!C26,'Yr 2'!C26,'Yr 3'!C26, 'Yr 4'!C26, 'Yr 5'!C26)</f>
        <v>0</v>
      </c>
      <c r="D24" s="128"/>
      <c r="E24" s="153">
        <f>SUM('Yr 1'!E26,'Yr 2'!E26,'Yr 3'!E26, 'Yr 4'!E26, 'Yr 5'!E26)</f>
        <v>0</v>
      </c>
      <c r="F24" s="163"/>
      <c r="G24" s="153">
        <f>SUM('Yr 1'!G26,'Yr 2'!G26,'Yr 3'!G26, 'Yr 4'!G26, 'Yr 5'!G26)</f>
        <v>0</v>
      </c>
      <c r="H24" s="160"/>
      <c r="I24" s="153">
        <f>SUM('Yr 1'!I26,'Yr 2'!I26,'Yr 3'!I26, 'Yr 4'!I26, 'Yr 5'!I26)</f>
        <v>0</v>
      </c>
      <c r="J24" s="163"/>
    </row>
    <row r="25" spans="1:10" ht="39.75" customHeight="1" x14ac:dyDescent="0.2">
      <c r="A25" s="423" t="s">
        <v>173</v>
      </c>
      <c r="B25" s="424"/>
      <c r="C25" s="153">
        <f>SUM('Yr 1'!C27,'Yr 2'!C27,'Yr 3'!C27, 'Yr 4'!C27, 'Yr 5'!C27)</f>
        <v>0</v>
      </c>
      <c r="D25" s="128"/>
      <c r="E25" s="153">
        <f>SUM('Yr 1'!E27,'Yr 2'!E27,'Yr 3'!E27, 'Yr 4'!E27, 'Yr 5'!E27)</f>
        <v>0</v>
      </c>
      <c r="F25" s="161"/>
      <c r="G25" s="153">
        <f>SUM('Yr 1'!G27,'Yr 2'!G27,'Yr 3'!G27, 'Yr 4'!G27, 'Yr 5'!G27)</f>
        <v>0</v>
      </c>
      <c r="H25" s="155"/>
      <c r="I25" s="153">
        <f>SUM('Yr 1'!I27,'Yr 2'!I27,'Yr 3'!I27, 'Yr 4'!I27, 'Yr 5'!I27)</f>
        <v>0</v>
      </c>
      <c r="J25" s="161"/>
    </row>
    <row r="26" spans="1:10" ht="30.75" customHeight="1" x14ac:dyDescent="0.2">
      <c r="A26" s="423" t="s">
        <v>174</v>
      </c>
      <c r="B26" s="424"/>
      <c r="C26" s="153">
        <f>SUM('Yr 1'!C28,'Yr 2'!C28,'Yr 3'!C28, 'Yr 4'!C28, 'Yr 5'!C28)</f>
        <v>0</v>
      </c>
      <c r="D26" s="128"/>
      <c r="E26" s="153">
        <f>SUM('Yr 1'!E28,'Yr 2'!E28,'Yr 3'!E28, 'Yr 4'!E28, 'Yr 5'!E28)</f>
        <v>0</v>
      </c>
      <c r="F26" s="161"/>
      <c r="G26" s="153">
        <f>SUM('Yr 1'!G28,'Yr 2'!G28,'Yr 3'!G28, 'Yr 4'!G28, 'Yr 5'!G28)</f>
        <v>0</v>
      </c>
      <c r="H26" s="155"/>
      <c r="I26" s="153">
        <f>SUM('Yr 1'!I28,'Yr 2'!I28,'Yr 3'!I28, 'Yr 4'!I28, 'Yr 5'!I28)</f>
        <v>0</v>
      </c>
      <c r="J26" s="161"/>
    </row>
    <row r="27" spans="1:10" ht="30.75" customHeight="1" x14ac:dyDescent="0.2">
      <c r="A27" s="425" t="s">
        <v>176</v>
      </c>
      <c r="B27" s="426"/>
      <c r="C27" s="153">
        <f>'Yr 1'!C29+'Yr 2'!C29+'Yr 3'!C29+'Yr 4'!C29+'Yr 5'!C29</f>
        <v>0</v>
      </c>
      <c r="D27" s="128"/>
      <c r="E27" s="153">
        <f>'Yr 1'!E29+'Yr 2'!E29+'Yr 3'!E29+'Yr 4'!E29+'Yr 5'!E29</f>
        <v>0</v>
      </c>
      <c r="F27" s="161"/>
      <c r="G27" s="153">
        <f>'Yr 1'!G29+'Yr 2'!G29+'Yr 3'!G29+'Yr 4'!G29+'Yr 5'!G29</f>
        <v>0</v>
      </c>
      <c r="H27" s="155"/>
      <c r="I27" s="153">
        <f>'Yr 1'!I29+'Yr 2'!I29+'Yr 3'!I29+'Yr 4'!I29+'Yr 5'!I29</f>
        <v>0</v>
      </c>
      <c r="J27" s="161"/>
    </row>
    <row r="28" spans="1:10" ht="20.25" customHeight="1" x14ac:dyDescent="0.2">
      <c r="A28" s="427" t="s">
        <v>234</v>
      </c>
      <c r="B28" s="428"/>
      <c r="C28" s="153">
        <f>SUM('Yr 1'!C30,'Yr 2'!C30,'Yr 3'!C30, 'Yr 4'!C30, 'Yr 5'!C30)</f>
        <v>0</v>
      </c>
      <c r="D28" s="128"/>
      <c r="E28" s="153">
        <f>SUM('Yr 1'!E30,'Yr 2'!E30,'Yr 3'!E30, 'Yr 4'!E30, 'Yr 5'!E30)</f>
        <v>0</v>
      </c>
      <c r="F28" s="163"/>
      <c r="G28" s="274">
        <f>SUM('Yr 1'!G30,'Yr 2'!G30,'Yr 3'!G30, 'Yr 4'!G30, 'Yr 5'!G30)</f>
        <v>0</v>
      </c>
      <c r="H28" s="160"/>
      <c r="I28" s="274">
        <f>SUM('Yr 1'!I30,'Yr 2'!I30,'Yr 3'!I30, 'Yr 4'!I30, 'Yr 5'!I30)</f>
        <v>0</v>
      </c>
      <c r="J28" s="163"/>
    </row>
    <row r="29" spans="1:10" ht="20.25" customHeight="1" x14ac:dyDescent="0.2">
      <c r="A29" s="370" t="s">
        <v>235</v>
      </c>
      <c r="B29" s="156"/>
      <c r="C29" s="153">
        <f>SUM('Yr 1'!C31,'Yr 2'!C31,'Yr 3'!C31, 'Yr 4'!C31, 'Yr 5'!C31)</f>
        <v>0</v>
      </c>
      <c r="D29" s="128"/>
      <c r="E29" s="153">
        <f>SUM('Yr 1'!E31,'Yr 2'!E31,'Yr 3'!E31, 'Yr 4'!E31, 'Yr 5'!E31)</f>
        <v>0</v>
      </c>
      <c r="F29" s="162"/>
      <c r="G29" s="273">
        <f>SUM('Yr 1'!G31,'Yr 2'!G31,'Yr 3'!G31, 'Yr 4'!G31, 'Yr 5'!G31)</f>
        <v>0</v>
      </c>
      <c r="H29" s="157"/>
      <c r="I29" s="273">
        <f>SUM('Yr 1'!I31,'Yr 2'!I31,'Yr 3'!I31, 'Yr 4'!I31, 'Yr 5'!I31)</f>
        <v>0</v>
      </c>
      <c r="J29" s="162"/>
    </row>
    <row r="30" spans="1:10" ht="21.75" customHeight="1" x14ac:dyDescent="0.2">
      <c r="A30" s="397" t="s">
        <v>268</v>
      </c>
      <c r="B30" s="158"/>
      <c r="C30" s="153">
        <f>SUM('Yr 1'!C32,'Yr 2'!C32,'Yr 3'!C32, 'Yr 4'!C32, 'Yr 5'!C32)</f>
        <v>0</v>
      </c>
      <c r="D30" s="128"/>
      <c r="E30" s="153">
        <f>SUM('Yr 1'!E32,'Yr 2'!E32,'Yr 3'!E32, 'Yr 4'!E32, 'Yr 5'!E32)</f>
        <v>0</v>
      </c>
      <c r="F30" s="163"/>
      <c r="G30" s="153">
        <f>SUM('Yr 1'!G32,'Yr 2'!G32,'Yr 3'!G32, 'Yr 4'!G32, 'Yr 5'!G32)</f>
        <v>0</v>
      </c>
      <c r="H30" s="160"/>
      <c r="I30" s="153">
        <f>SUM('Yr 1'!I32,'Yr 2'!I32,'Yr 3'!I32, 'Yr 4'!I32, 'Yr 5'!I32)</f>
        <v>0</v>
      </c>
      <c r="J30" s="163"/>
    </row>
    <row r="31" spans="1:10" ht="20.25" customHeight="1" x14ac:dyDescent="0.2">
      <c r="A31" s="125" t="s">
        <v>162</v>
      </c>
      <c r="B31" s="158"/>
      <c r="C31" s="153">
        <f>SUM('Yr 1'!C33,'Yr 2'!C33,'Yr 3'!C33, 'Yr 4'!C33, 'Yr 5'!C33)</f>
        <v>0</v>
      </c>
      <c r="D31" s="128"/>
      <c r="E31" s="153">
        <f>SUM('Yr 1'!E33,'Yr 2'!E33,'Yr 3'!E33, 'Yr 4'!E33, 'Yr 5'!E33)</f>
        <v>0</v>
      </c>
      <c r="F31" s="163"/>
      <c r="G31" s="153">
        <f>SUM('Yr 1'!G33,'Yr 2'!G33,'Yr 3'!G33, 'Yr 4'!G33, 'Yr 5'!G33)</f>
        <v>0</v>
      </c>
      <c r="H31" s="160"/>
      <c r="I31" s="153">
        <f>SUM('Yr 1'!I33,'Yr 2'!I33,'Yr 3'!I33, 'Yr 4'!I33, 'Yr 5'!I33)</f>
        <v>0</v>
      </c>
      <c r="J31" s="163"/>
    </row>
    <row r="32" spans="1:10" ht="20.25" customHeight="1" x14ac:dyDescent="0.3">
      <c r="A32" s="405" t="s">
        <v>269</v>
      </c>
      <c r="B32" s="158"/>
      <c r="C32" s="153">
        <f>SUM('Yr 1'!C34,'Yr 2'!C34,'Yr 3'!C34, 'Yr 4'!C34, 'Yr 5'!C34)</f>
        <v>0</v>
      </c>
      <c r="D32" s="128"/>
      <c r="E32" s="153">
        <f>SUM('Yr 1'!E34,'Yr 2'!E34,'Yr 3'!E34, 'Yr 4'!E34, 'Yr 5'!E34)</f>
        <v>0</v>
      </c>
      <c r="F32" s="163"/>
      <c r="G32" s="153">
        <f>SUM('Yr 1'!G34,'Yr 2'!G34,'Yr 3'!G34, 'Yr 4'!G34, 'Yr 5'!G34)</f>
        <v>0</v>
      </c>
      <c r="H32" s="160"/>
      <c r="I32" s="153">
        <f>SUM('Yr 1'!I34,'Yr 2'!I34,'Yr 3'!I34, 'Yr 4'!I34, 'Yr 5'!I34)</f>
        <v>0</v>
      </c>
      <c r="J32" s="163"/>
    </row>
    <row r="33" spans="1:10" ht="41.25" customHeight="1" x14ac:dyDescent="0.2">
      <c r="A33" s="421" t="s">
        <v>101</v>
      </c>
      <c r="B33" s="422"/>
      <c r="C33" s="168">
        <f>SUM('Yr 1'!C35,'Yr 2'!C35,'Yr 3'!C35, 'Yr 4'!C35, 'Yr 5'!C35)</f>
        <v>0</v>
      </c>
      <c r="D33" s="128"/>
      <c r="E33" s="168">
        <f>SUM('Yr 1'!E35,'Yr 2'!E35,'Yr 3'!E35, 'Yr 4'!E35, 'Yr 5'!E35)</f>
        <v>0</v>
      </c>
      <c r="F33" s="163"/>
      <c r="G33" s="168">
        <f>SUM('Yr 1'!G35,'Yr 2'!G35,'Yr 3'!G35, 'Yr 4'!G35, 'Yr 5'!G35)</f>
        <v>0</v>
      </c>
      <c r="H33" s="160"/>
      <c r="I33" s="168">
        <f>SUM('Yr 1'!I35,'Yr 2'!I35,'Yr 3'!I35, 'Yr 4'!I35, 'Yr 5'!I35)</f>
        <v>0</v>
      </c>
      <c r="J33" s="163"/>
    </row>
    <row r="34" spans="1:10" ht="20.25" customHeight="1" x14ac:dyDescent="0.2">
      <c r="A34" s="125" t="s">
        <v>57</v>
      </c>
      <c r="B34" s="169"/>
      <c r="C34" s="153">
        <f>SUM('Yr 1'!C36,'Yr 2'!C36,'Yr 3'!C36, 'Yr 4'!C36, 'Yr 5'!C36)</f>
        <v>0</v>
      </c>
      <c r="D34" s="128"/>
      <c r="E34" s="153">
        <f>SUM('Yr 1'!E36,'Yr 2'!E36,'Yr 3'!E36, 'Yr 4'!E36, 'Yr 5'!E36)</f>
        <v>0</v>
      </c>
      <c r="F34" s="163"/>
      <c r="G34" s="153">
        <f>SUM('Yr 1'!G36,'Yr 2'!G36,'Yr 3'!G36, 'Yr 4'!G36, 'Yr 5'!G36)</f>
        <v>0</v>
      </c>
      <c r="H34" s="160"/>
      <c r="I34" s="153">
        <f>SUM('Yr 1'!I36,'Yr 2'!I36,'Yr 3'!I36, 'Yr 4'!I36, 'Yr 5'!I36)</f>
        <v>0</v>
      </c>
      <c r="J34" s="163"/>
    </row>
    <row r="35" spans="1:10" ht="20.25" customHeight="1" x14ac:dyDescent="0.2">
      <c r="A35" s="164" t="s">
        <v>63</v>
      </c>
      <c r="B35" s="169"/>
      <c r="C35" s="153">
        <f>SUM('Yr 1'!C37,'Yr 2'!C37,'Yr 3'!C37, 'Yr 4'!C37, 'Yr 5'!C37)</f>
        <v>0</v>
      </c>
      <c r="D35" s="128"/>
      <c r="E35" s="153">
        <f>SUM('Yr 1'!E37,'Yr 2'!E37,'Yr 3'!E37, 'Yr 4'!E37, 'Yr 5'!E37)</f>
        <v>0</v>
      </c>
      <c r="F35" s="170"/>
      <c r="G35" s="153">
        <f>SUM('Yr 1'!G37,'Yr 2'!G37,'Yr 3'!G37, 'Yr 4'!G37, 'Yr 5'!G37)</f>
        <v>0</v>
      </c>
      <c r="H35" s="167"/>
      <c r="I35" s="153">
        <f>SUM('Yr 1'!I37,'Yr 2'!I37,'Yr 3'!I37, 'Yr 4'!I37, 'Yr 5'!I37)</f>
        <v>0</v>
      </c>
      <c r="J35" s="170"/>
    </row>
    <row r="36" spans="1:10" ht="20.25" customHeight="1" x14ac:dyDescent="0.2">
      <c r="A36" s="371" t="s">
        <v>236</v>
      </c>
      <c r="B36" s="169"/>
      <c r="C36" s="153">
        <f>SUM('Yr 1'!C38,'Yr 2'!C38,'Yr 3'!C38, 'Yr 4'!C38, 'Yr 5'!C38)</f>
        <v>0</v>
      </c>
      <c r="D36" s="128"/>
      <c r="E36" s="153">
        <f>SUM('Yr 1'!E38,'Yr 2'!E38,'Yr 3'!E38, 'Yr 4'!E38, 'Yr 5'!E38)</f>
        <v>0</v>
      </c>
      <c r="F36" s="171"/>
      <c r="G36" s="153">
        <f>SUM('Yr 1'!G38,'Yr 2'!G38,'Yr 3'!G38, 'Yr 4'!G38, 'Yr 5'!G38)</f>
        <v>0</v>
      </c>
      <c r="H36" s="172"/>
      <c r="I36" s="153">
        <f>SUM('Yr 1'!I38,'Yr 2'!I38,'Yr 3'!I38, 'Yr 4'!I38, 'Yr 5'!I38)</f>
        <v>0</v>
      </c>
      <c r="J36" s="171"/>
    </row>
    <row r="37" spans="1:10" ht="20.25" customHeight="1" x14ac:dyDescent="0.2">
      <c r="A37" s="372" t="s">
        <v>270</v>
      </c>
      <c r="B37" s="296">
        <f>'Yr 1'!B39</f>
        <v>0.25</v>
      </c>
      <c r="C37" s="153">
        <f>SUM('Yr 1'!C39,'Yr 2'!C39,'Yr 3'!C39, 'Yr 4'!C39, 'Yr 5'!C39)</f>
        <v>0</v>
      </c>
      <c r="D37" s="173"/>
      <c r="E37" s="153">
        <f>SUM('Yr 1'!E39,'Yr 2'!E39,'Yr 3'!E39, 'Yr 4'!E39, 'Yr 5'!E39)</f>
        <v>0</v>
      </c>
      <c r="F37" s="163"/>
      <c r="G37" s="153">
        <f>SUM('Yr 1'!G39,'Yr 2'!G39,'Yr 3'!G39, 'Yr 4'!G39, 'Yr 5'!G39)</f>
        <v>0</v>
      </c>
      <c r="H37" s="160"/>
      <c r="I37" s="153">
        <f>SUM('Yr 1'!I39,'Yr 2'!I39,'Yr 3'!I39, 'Yr 4'!I39, 'Yr 5'!I39)</f>
        <v>0</v>
      </c>
      <c r="J37" s="163"/>
    </row>
    <row r="38" spans="1:10" ht="30.75" customHeight="1" x14ac:dyDescent="0.2">
      <c r="A38" s="373" t="s">
        <v>271</v>
      </c>
      <c r="B38" s="296">
        <v>0</v>
      </c>
      <c r="C38" s="174">
        <f>SUM('Yr 1'!C40,'Yr 2'!C40,'Yr 3'!C40, 'Yr 4'!C40, 'Yr 5'!C40)</f>
        <v>0</v>
      </c>
      <c r="D38" s="173"/>
      <c r="E38" s="174">
        <f>SUM('Yr 1'!E40,'Yr 2'!E40,'Yr 3'!E40, 'Yr 4'!E40, 'Yr 5'!E40)</f>
        <v>0</v>
      </c>
      <c r="F38" s="163"/>
      <c r="G38" s="174">
        <f>SUM('Yr 1'!G40,'Yr 2'!G40,'Yr 3'!G40, 'Yr 4'!G40, 'Yr 5'!G40)</f>
        <v>0</v>
      </c>
      <c r="H38" s="160"/>
      <c r="I38" s="174">
        <f>SUM('Yr 1'!I40,'Yr 2'!I40,'Yr 3'!I40, 'Yr 4'!I40, 'Yr 5'!I40)</f>
        <v>0</v>
      </c>
      <c r="J38" s="163"/>
    </row>
    <row r="39" spans="1:10" x14ac:dyDescent="0.2">
      <c r="C39" s="175"/>
      <c r="D39" s="175"/>
      <c r="E39" s="175"/>
      <c r="F39" s="138"/>
      <c r="G39" s="175"/>
      <c r="I39" s="175"/>
      <c r="J39" s="138"/>
    </row>
    <row r="40" spans="1:10" ht="15.75" customHeight="1" x14ac:dyDescent="0.2">
      <c r="C40" s="176"/>
      <c r="D40" s="176"/>
      <c r="E40" s="176"/>
      <c r="F40" s="170"/>
      <c r="G40" s="176"/>
      <c r="H40" s="167"/>
      <c r="I40" s="176"/>
      <c r="J40" s="170"/>
    </row>
    <row r="41" spans="1:10" s="140" customFormat="1" ht="20.25" customHeight="1" x14ac:dyDescent="0.25">
      <c r="A41" s="177" t="s">
        <v>3</v>
      </c>
      <c r="B41" s="178"/>
      <c r="C41" s="179">
        <f>SUM(C35+C37)</f>
        <v>0</v>
      </c>
      <c r="D41" s="180"/>
      <c r="E41" s="179">
        <f>SUM(E35+E37)</f>
        <v>0</v>
      </c>
      <c r="F41" s="181"/>
      <c r="G41" s="179">
        <f>SUM(G35+G37)</f>
        <v>0</v>
      </c>
      <c r="H41" s="182"/>
      <c r="I41" s="179">
        <f>SUM(I35+I38)</f>
        <v>0</v>
      </c>
      <c r="J41" s="181"/>
    </row>
    <row r="42" spans="1:10" s="140" customFormat="1" ht="20.25" customHeight="1" x14ac:dyDescent="0.2">
      <c r="C42" s="183"/>
      <c r="D42" s="183"/>
      <c r="E42" s="184"/>
      <c r="F42" s="185"/>
      <c r="G42" s="183"/>
      <c r="H42" s="186"/>
      <c r="I42" s="184"/>
      <c r="J42" s="185"/>
    </row>
    <row r="43" spans="1:10" s="395" customFormat="1" x14ac:dyDescent="0.2">
      <c r="A43" s="395" t="s">
        <v>291</v>
      </c>
      <c r="E43" s="387"/>
      <c r="F43" s="401"/>
      <c r="I43" s="387"/>
      <c r="J43" s="401"/>
    </row>
    <row r="44" spans="1:10" s="395" customFormat="1" ht="12.75" customHeight="1" x14ac:dyDescent="0.2">
      <c r="A44" s="431" t="s">
        <v>292</v>
      </c>
      <c r="B44" s="431"/>
      <c r="C44" s="431"/>
      <c r="D44" s="431"/>
      <c r="E44" s="431"/>
      <c r="F44" s="401"/>
      <c r="I44" s="387"/>
      <c r="J44" s="401"/>
    </row>
    <row r="45" spans="1:10" s="395" customFormat="1" x14ac:dyDescent="0.2">
      <c r="A45" s="395" t="s">
        <v>293</v>
      </c>
      <c r="E45" s="387"/>
      <c r="F45" s="401"/>
      <c r="I45" s="387"/>
      <c r="J45" s="401"/>
    </row>
    <row r="46" spans="1:10" s="395" customFormat="1" x14ac:dyDescent="0.2">
      <c r="A46" s="395" t="s">
        <v>294</v>
      </c>
      <c r="E46" s="387"/>
      <c r="F46" s="401"/>
      <c r="I46" s="387"/>
      <c r="J46" s="401"/>
    </row>
    <row r="47" spans="1:10" s="395" customFormat="1" x14ac:dyDescent="0.2">
      <c r="A47" s="395" t="s">
        <v>295</v>
      </c>
      <c r="E47" s="387"/>
      <c r="F47" s="401"/>
      <c r="I47" s="387"/>
      <c r="J47" s="401"/>
    </row>
    <row r="48" spans="1:10" s="395" customFormat="1" ht="12.75" customHeight="1" x14ac:dyDescent="0.2">
      <c r="A48" s="395" t="s">
        <v>237</v>
      </c>
      <c r="E48" s="387"/>
      <c r="F48" s="389"/>
      <c r="G48" s="388"/>
      <c r="H48" s="388"/>
      <c r="I48" s="387"/>
      <c r="J48" s="389"/>
    </row>
    <row r="49" spans="1:10" s="395" customFormat="1" ht="12.75" customHeight="1" x14ac:dyDescent="0.2">
      <c r="A49" s="395" t="s">
        <v>238</v>
      </c>
      <c r="E49" s="387"/>
      <c r="F49" s="389"/>
      <c r="G49" s="388"/>
      <c r="H49" s="388"/>
      <c r="I49" s="387"/>
      <c r="J49" s="389"/>
    </row>
    <row r="50" spans="1:10" s="395" customFormat="1" x14ac:dyDescent="0.2">
      <c r="A50" s="395" t="s">
        <v>261</v>
      </c>
      <c r="E50" s="387"/>
      <c r="F50" s="389"/>
      <c r="G50" s="388"/>
      <c r="H50" s="388"/>
      <c r="I50" s="387"/>
      <c r="J50" s="389"/>
    </row>
    <row r="51" spans="1:10" s="395" customFormat="1" x14ac:dyDescent="0.2">
      <c r="A51" s="395" t="s">
        <v>239</v>
      </c>
      <c r="E51" s="387"/>
      <c r="F51" s="389"/>
      <c r="G51" s="388"/>
      <c r="H51" s="388"/>
      <c r="I51" s="387"/>
      <c r="J51" s="389"/>
    </row>
    <row r="52" spans="1:10" s="395" customFormat="1" x14ac:dyDescent="0.2">
      <c r="A52" s="395" t="s">
        <v>181</v>
      </c>
      <c r="E52" s="387"/>
      <c r="F52" s="389"/>
      <c r="G52" s="388"/>
      <c r="H52" s="388"/>
      <c r="I52" s="387"/>
      <c r="J52" s="389"/>
    </row>
    <row r="53" spans="1:10" s="395" customFormat="1" x14ac:dyDescent="0.2">
      <c r="A53" s="395" t="s">
        <v>240</v>
      </c>
      <c r="E53" s="387"/>
      <c r="F53" s="389"/>
      <c r="G53" s="388"/>
      <c r="H53" s="388"/>
      <c r="I53" s="387"/>
      <c r="J53" s="389"/>
    </row>
    <row r="54" spans="1:10" s="395" customFormat="1" x14ac:dyDescent="0.2">
      <c r="A54" s="395" t="s">
        <v>220</v>
      </c>
      <c r="E54" s="387"/>
      <c r="F54" s="389"/>
      <c r="G54" s="388"/>
      <c r="H54" s="388"/>
      <c r="I54" s="387"/>
      <c r="J54" s="389"/>
    </row>
    <row r="55" spans="1:10" s="395" customFormat="1" x14ac:dyDescent="0.2">
      <c r="A55" s="395" t="s">
        <v>272</v>
      </c>
      <c r="E55" s="391"/>
      <c r="F55" s="392"/>
      <c r="G55" s="393"/>
      <c r="H55" s="393"/>
      <c r="I55" s="391"/>
      <c r="J55" s="392"/>
    </row>
    <row r="56" spans="1:10" s="395" customFormat="1" x14ac:dyDescent="0.2">
      <c r="A56" s="395" t="s">
        <v>246</v>
      </c>
      <c r="E56" s="391"/>
      <c r="F56" s="392"/>
      <c r="G56" s="393"/>
      <c r="H56" s="393"/>
      <c r="I56" s="391"/>
      <c r="J56" s="392"/>
    </row>
    <row r="57" spans="1:10" s="395" customFormat="1" x14ac:dyDescent="0.2">
      <c r="A57" s="395" t="s">
        <v>273</v>
      </c>
      <c r="E57" s="391"/>
      <c r="F57" s="392"/>
      <c r="G57" s="393"/>
      <c r="H57" s="393"/>
      <c r="I57" s="391"/>
      <c r="J57" s="392"/>
    </row>
    <row r="58" spans="1:10" s="395" customFormat="1" x14ac:dyDescent="0.2">
      <c r="A58" s="395" t="s">
        <v>247</v>
      </c>
      <c r="E58" s="391"/>
      <c r="F58" s="392"/>
      <c r="G58" s="393"/>
      <c r="H58" s="393"/>
      <c r="I58" s="391"/>
      <c r="J58" s="392"/>
    </row>
    <row r="59" spans="1:10" s="395" customFormat="1" x14ac:dyDescent="0.2">
      <c r="A59" s="388" t="s">
        <v>274</v>
      </c>
      <c r="B59" s="388"/>
      <c r="C59" s="388"/>
      <c r="D59" s="388"/>
      <c r="E59" s="394"/>
      <c r="F59" s="389"/>
      <c r="G59" s="388"/>
      <c r="H59" s="388"/>
      <c r="I59" s="394"/>
      <c r="J59" s="389"/>
    </row>
    <row r="60" spans="1:10" s="395" customFormat="1" x14ac:dyDescent="0.2">
      <c r="A60" s="388" t="s">
        <v>275</v>
      </c>
      <c r="B60" s="388"/>
      <c r="C60" s="388"/>
      <c r="D60" s="388"/>
      <c r="E60" s="394"/>
      <c r="F60" s="389"/>
      <c r="G60" s="388"/>
      <c r="H60" s="388"/>
      <c r="I60" s="394"/>
      <c r="J60" s="389"/>
    </row>
    <row r="61" spans="1:10" s="395" customFormat="1" x14ac:dyDescent="0.2">
      <c r="A61" s="388" t="s">
        <v>276</v>
      </c>
      <c r="B61" s="388"/>
      <c r="C61" s="388"/>
      <c r="D61" s="388"/>
      <c r="E61" s="394"/>
      <c r="F61" s="389"/>
      <c r="G61" s="388"/>
      <c r="H61" s="388"/>
      <c r="I61" s="394"/>
      <c r="J61" s="389"/>
    </row>
    <row r="62" spans="1:10" s="395" customFormat="1" x14ac:dyDescent="0.2">
      <c r="A62" s="388" t="s">
        <v>260</v>
      </c>
      <c r="B62" s="388"/>
      <c r="C62" s="388"/>
      <c r="D62" s="388"/>
      <c r="E62" s="394"/>
      <c r="F62" s="389"/>
      <c r="G62" s="388"/>
      <c r="H62" s="388"/>
      <c r="I62" s="394"/>
      <c r="J62" s="389"/>
    </row>
    <row r="63" spans="1:10" s="402" customFormat="1" x14ac:dyDescent="0.2">
      <c r="A63" s="388" t="s">
        <v>241</v>
      </c>
      <c r="B63" s="388"/>
      <c r="C63" s="388"/>
      <c r="D63" s="388"/>
      <c r="E63" s="394"/>
      <c r="F63" s="389"/>
      <c r="G63" s="388"/>
      <c r="H63" s="388"/>
      <c r="I63" s="394"/>
      <c r="J63" s="389"/>
    </row>
    <row r="64" spans="1:10" s="403" customFormat="1" x14ac:dyDescent="0.2">
      <c r="A64" s="406" t="s">
        <v>277</v>
      </c>
      <c r="B64" s="390"/>
      <c r="C64" s="390"/>
      <c r="D64" s="390"/>
      <c r="E64" s="390"/>
      <c r="F64" s="390"/>
      <c r="G64" s="390"/>
      <c r="H64" s="390"/>
      <c r="I64" s="394"/>
      <c r="J64" s="389"/>
    </row>
    <row r="65" spans="1:10" s="403" customFormat="1" x14ac:dyDescent="0.2">
      <c r="A65" s="395" t="s">
        <v>242</v>
      </c>
      <c r="B65" s="388"/>
      <c r="C65" s="388"/>
      <c r="D65" s="388"/>
      <c r="E65" s="394"/>
      <c r="F65" s="389"/>
      <c r="G65" s="388"/>
      <c r="H65" s="388"/>
      <c r="I65" s="394"/>
      <c r="J65" s="389"/>
    </row>
    <row r="66" spans="1:10" s="403" customFormat="1" x14ac:dyDescent="0.2">
      <c r="A66" s="395"/>
      <c r="B66" s="388"/>
      <c r="C66" s="388"/>
      <c r="D66" s="388"/>
      <c r="E66" s="394"/>
      <c r="F66" s="389"/>
      <c r="G66" s="388"/>
      <c r="H66" s="388"/>
      <c r="I66" s="394"/>
      <c r="J66" s="389"/>
    </row>
    <row r="67" spans="1:10" s="403" customFormat="1" x14ac:dyDescent="0.2">
      <c r="A67" s="395" t="s">
        <v>163</v>
      </c>
      <c r="B67" s="388"/>
      <c r="C67" s="388"/>
      <c r="D67" s="388"/>
      <c r="E67" s="394"/>
      <c r="F67" s="389"/>
      <c r="G67" s="388"/>
      <c r="H67" s="388"/>
      <c r="I67" s="394"/>
      <c r="J67" s="389"/>
    </row>
    <row r="68" spans="1:10" s="403" customFormat="1" x14ac:dyDescent="0.2">
      <c r="A68" s="395"/>
      <c r="B68" s="388"/>
      <c r="C68" s="388"/>
      <c r="D68" s="388"/>
      <c r="E68" s="394"/>
      <c r="F68" s="389"/>
      <c r="G68" s="388"/>
      <c r="H68" s="388"/>
      <c r="I68" s="394"/>
      <c r="J68" s="389"/>
    </row>
    <row r="69" spans="1:10" s="403" customFormat="1" x14ac:dyDescent="0.2">
      <c r="A69" s="395" t="s">
        <v>74</v>
      </c>
      <c r="B69" s="388"/>
      <c r="C69" s="388"/>
      <c r="D69" s="388"/>
      <c r="E69" s="394"/>
      <c r="F69" s="389"/>
      <c r="G69" s="388"/>
      <c r="H69" s="388"/>
      <c r="I69" s="394"/>
      <c r="J69" s="389"/>
    </row>
    <row r="70" spans="1:10" s="187" customFormat="1" x14ac:dyDescent="0.2">
      <c r="E70" s="190"/>
      <c r="F70" s="191"/>
      <c r="I70" s="190"/>
      <c r="J70" s="191"/>
    </row>
    <row r="71" spans="1:10" s="187" customFormat="1" x14ac:dyDescent="0.2">
      <c r="E71" s="190"/>
      <c r="F71" s="191"/>
      <c r="I71" s="190"/>
      <c r="J71" s="191"/>
    </row>
    <row r="72" spans="1:10" s="187" customFormat="1" x14ac:dyDescent="0.2">
      <c r="E72" s="190"/>
      <c r="F72" s="191"/>
      <c r="I72" s="190"/>
      <c r="J72" s="191"/>
    </row>
    <row r="73" spans="1:10" s="187" customFormat="1" x14ac:dyDescent="0.2">
      <c r="E73" s="190"/>
      <c r="F73" s="191"/>
      <c r="I73" s="190"/>
      <c r="J73" s="191"/>
    </row>
    <row r="74" spans="1:10" x14ac:dyDescent="0.2">
      <c r="E74" s="192"/>
      <c r="F74" s="193"/>
      <c r="G74" s="137"/>
      <c r="I74" s="192"/>
      <c r="J74" s="193"/>
    </row>
    <row r="75" spans="1:10" x14ac:dyDescent="0.2">
      <c r="E75" s="194"/>
      <c r="F75" s="138"/>
      <c r="G75" s="137"/>
      <c r="I75" s="194"/>
      <c r="J75" s="138"/>
    </row>
    <row r="76" spans="1:10" x14ac:dyDescent="0.2">
      <c r="E76" s="194"/>
      <c r="F76" s="138"/>
      <c r="G76" s="137"/>
      <c r="I76" s="194"/>
      <c r="J76" s="138"/>
    </row>
    <row r="77" spans="1:10" x14ac:dyDescent="0.2">
      <c r="E77" s="194"/>
      <c r="F77" s="138"/>
      <c r="G77" s="137"/>
      <c r="I77" s="194"/>
      <c r="J77" s="138"/>
    </row>
    <row r="78" spans="1:10" x14ac:dyDescent="0.2">
      <c r="E78" s="194"/>
      <c r="F78" s="138"/>
      <c r="G78" s="137"/>
      <c r="I78" s="194"/>
      <c r="J78" s="138"/>
    </row>
    <row r="79" spans="1:10" x14ac:dyDescent="0.2">
      <c r="E79" s="194"/>
      <c r="F79" s="138"/>
      <c r="G79" s="137"/>
      <c r="I79" s="194"/>
      <c r="J79" s="138"/>
    </row>
    <row r="80" spans="1:10" x14ac:dyDescent="0.2">
      <c r="E80" s="194"/>
      <c r="F80" s="138"/>
      <c r="G80" s="137"/>
      <c r="I80" s="194"/>
      <c r="J80" s="138"/>
    </row>
    <row r="81" spans="5:10" x14ac:dyDescent="0.2">
      <c r="E81" s="194"/>
      <c r="F81" s="138"/>
      <c r="G81" s="137"/>
      <c r="I81" s="194"/>
      <c r="J81" s="138"/>
    </row>
    <row r="82" spans="5:10" x14ac:dyDescent="0.2">
      <c r="F82" s="194"/>
      <c r="J82" s="194"/>
    </row>
    <row r="83" spans="5:10" x14ac:dyDescent="0.2">
      <c r="F83" s="194"/>
      <c r="J83" s="194"/>
    </row>
    <row r="84" spans="5:10" x14ac:dyDescent="0.2">
      <c r="F84" s="194"/>
      <c r="J84" s="194"/>
    </row>
    <row r="85" spans="5:10" x14ac:dyDescent="0.2">
      <c r="F85" s="194"/>
      <c r="J85" s="194"/>
    </row>
    <row r="86" spans="5:10" x14ac:dyDescent="0.2">
      <c r="F86" s="194"/>
      <c r="J86" s="194"/>
    </row>
    <row r="87" spans="5:10" x14ac:dyDescent="0.2">
      <c r="F87" s="194"/>
      <c r="J87" s="194"/>
    </row>
    <row r="88" spans="5:10" x14ac:dyDescent="0.2">
      <c r="F88" s="194"/>
      <c r="J88" s="194"/>
    </row>
    <row r="89" spans="5:10" x14ac:dyDescent="0.2">
      <c r="F89" s="194"/>
      <c r="J89" s="194"/>
    </row>
    <row r="90" spans="5:10" x14ac:dyDescent="0.2">
      <c r="F90" s="194"/>
      <c r="J90" s="194"/>
    </row>
    <row r="91" spans="5:10" x14ac:dyDescent="0.2">
      <c r="F91" s="194"/>
      <c r="J91" s="194"/>
    </row>
    <row r="92" spans="5:10" x14ac:dyDescent="0.2">
      <c r="F92" s="194"/>
      <c r="J92" s="194"/>
    </row>
    <row r="93" spans="5:10" x14ac:dyDescent="0.2">
      <c r="F93" s="194"/>
      <c r="J93" s="194"/>
    </row>
    <row r="94" spans="5:10" x14ac:dyDescent="0.2">
      <c r="F94" s="194"/>
      <c r="J94" s="194"/>
    </row>
    <row r="95" spans="5:10" x14ac:dyDescent="0.2">
      <c r="F95" s="194"/>
      <c r="J95" s="194"/>
    </row>
    <row r="96" spans="5:10" x14ac:dyDescent="0.2">
      <c r="F96" s="194"/>
      <c r="J96" s="194"/>
    </row>
    <row r="97" spans="1:10" s="138" customFormat="1" x14ac:dyDescent="0.2">
      <c r="A97" s="137"/>
      <c r="B97" s="137"/>
      <c r="C97" s="137"/>
      <c r="D97" s="137"/>
      <c r="E97" s="137"/>
      <c r="F97" s="194"/>
      <c r="H97" s="137"/>
      <c r="I97" s="137"/>
      <c r="J97" s="194"/>
    </row>
    <row r="98" spans="1:10" s="138" customFormat="1" x14ac:dyDescent="0.2">
      <c r="A98" s="137"/>
      <c r="B98" s="137"/>
      <c r="C98" s="137"/>
      <c r="D98" s="137"/>
      <c r="E98" s="137"/>
      <c r="F98" s="194"/>
      <c r="H98" s="137"/>
      <c r="I98" s="137"/>
      <c r="J98" s="194"/>
    </row>
    <row r="99" spans="1:10" s="138" customFormat="1" x14ac:dyDescent="0.2">
      <c r="A99" s="137"/>
      <c r="B99" s="137"/>
      <c r="C99" s="137"/>
      <c r="D99" s="137"/>
      <c r="E99" s="137"/>
      <c r="F99" s="194"/>
      <c r="H99" s="137"/>
      <c r="I99" s="137"/>
      <c r="J99" s="194"/>
    </row>
    <row r="100" spans="1:10" s="138" customFormat="1" x14ac:dyDescent="0.2">
      <c r="A100" s="137"/>
      <c r="B100" s="137"/>
      <c r="C100" s="137"/>
      <c r="D100" s="137"/>
      <c r="E100" s="137"/>
      <c r="F100" s="194"/>
      <c r="H100" s="137"/>
      <c r="I100" s="137"/>
      <c r="J100" s="194"/>
    </row>
    <row r="101" spans="1:10" s="138" customFormat="1" x14ac:dyDescent="0.2">
      <c r="A101" s="137"/>
      <c r="B101" s="137"/>
      <c r="C101" s="137"/>
      <c r="D101" s="137"/>
      <c r="E101" s="137"/>
      <c r="F101" s="194"/>
      <c r="H101" s="137"/>
      <c r="I101" s="137"/>
      <c r="J101" s="194"/>
    </row>
    <row r="102" spans="1:10" s="138" customFormat="1" x14ac:dyDescent="0.2">
      <c r="A102" s="137"/>
      <c r="B102" s="137"/>
      <c r="C102" s="137"/>
      <c r="D102" s="137"/>
      <c r="E102" s="137"/>
      <c r="F102" s="194"/>
      <c r="H102" s="137"/>
      <c r="I102" s="137"/>
      <c r="J102" s="194"/>
    </row>
    <row r="103" spans="1:10" s="138" customFormat="1" x14ac:dyDescent="0.2">
      <c r="A103" s="137"/>
      <c r="B103" s="137"/>
      <c r="C103" s="137"/>
      <c r="D103" s="137"/>
      <c r="E103" s="137"/>
      <c r="F103" s="194"/>
      <c r="H103" s="137"/>
      <c r="I103" s="137"/>
      <c r="J103" s="194"/>
    </row>
    <row r="104" spans="1:10" s="138" customFormat="1" x14ac:dyDescent="0.2">
      <c r="A104" s="137"/>
      <c r="B104" s="137"/>
      <c r="C104" s="137"/>
      <c r="D104" s="137"/>
      <c r="E104" s="137"/>
      <c r="F104" s="194"/>
      <c r="H104" s="137"/>
      <c r="I104" s="137"/>
      <c r="J104" s="194"/>
    </row>
    <row r="105" spans="1:10" s="138" customFormat="1" x14ac:dyDescent="0.2">
      <c r="A105" s="137"/>
      <c r="B105" s="137"/>
      <c r="C105" s="137"/>
      <c r="D105" s="137"/>
      <c r="E105" s="137"/>
      <c r="F105" s="194"/>
      <c r="H105" s="137"/>
      <c r="I105" s="137"/>
      <c r="J105" s="194"/>
    </row>
    <row r="106" spans="1:10" s="138" customFormat="1" x14ac:dyDescent="0.2">
      <c r="A106" s="137"/>
      <c r="B106" s="137"/>
      <c r="C106" s="137"/>
      <c r="D106" s="137"/>
      <c r="E106" s="137"/>
      <c r="F106" s="194"/>
      <c r="H106" s="137"/>
      <c r="I106" s="137"/>
      <c r="J106" s="194"/>
    </row>
    <row r="107" spans="1:10" s="138" customFormat="1" x14ac:dyDescent="0.2">
      <c r="A107" s="137"/>
      <c r="B107" s="137"/>
      <c r="C107" s="137"/>
      <c r="D107" s="137"/>
      <c r="E107" s="137"/>
      <c r="F107" s="194"/>
      <c r="H107" s="137"/>
      <c r="I107" s="137"/>
      <c r="J107" s="194"/>
    </row>
    <row r="108" spans="1:10" s="138" customFormat="1" x14ac:dyDescent="0.2">
      <c r="A108" s="137"/>
      <c r="B108" s="137"/>
      <c r="C108" s="137"/>
      <c r="D108" s="137"/>
      <c r="E108" s="137"/>
      <c r="F108" s="194"/>
      <c r="H108" s="137"/>
      <c r="I108" s="137"/>
      <c r="J108" s="194"/>
    </row>
    <row r="109" spans="1:10" s="138" customFormat="1" x14ac:dyDescent="0.2">
      <c r="A109" s="137"/>
      <c r="B109" s="137"/>
      <c r="C109" s="137"/>
      <c r="D109" s="137"/>
      <c r="E109" s="137"/>
      <c r="F109" s="194"/>
      <c r="H109" s="137"/>
      <c r="I109" s="137"/>
      <c r="J109" s="194"/>
    </row>
    <row r="110" spans="1:10" s="138" customFormat="1" x14ac:dyDescent="0.2">
      <c r="A110" s="137"/>
      <c r="B110" s="137"/>
      <c r="C110" s="137"/>
      <c r="D110" s="137"/>
      <c r="E110" s="137"/>
      <c r="F110" s="194"/>
      <c r="H110" s="137"/>
      <c r="I110" s="137"/>
      <c r="J110" s="194"/>
    </row>
    <row r="111" spans="1:10" s="138" customFormat="1" x14ac:dyDescent="0.2">
      <c r="A111" s="137"/>
      <c r="B111" s="137"/>
      <c r="C111" s="137"/>
      <c r="D111" s="137"/>
      <c r="E111" s="137"/>
      <c r="F111" s="194"/>
      <c r="H111" s="137"/>
      <c r="I111" s="137"/>
      <c r="J111" s="194"/>
    </row>
    <row r="112" spans="1:10" s="138" customFormat="1" x14ac:dyDescent="0.2">
      <c r="A112" s="137"/>
      <c r="B112" s="137"/>
      <c r="C112" s="137"/>
      <c r="D112" s="137"/>
      <c r="E112" s="137"/>
      <c r="F112" s="194"/>
      <c r="H112" s="137"/>
      <c r="I112" s="137"/>
      <c r="J112" s="194"/>
    </row>
    <row r="113" spans="1:10" s="138" customFormat="1" x14ac:dyDescent="0.2">
      <c r="A113" s="137"/>
      <c r="B113" s="137"/>
      <c r="C113" s="137"/>
      <c r="D113" s="137"/>
      <c r="E113" s="137"/>
      <c r="F113" s="194"/>
      <c r="H113" s="137"/>
      <c r="I113" s="137"/>
      <c r="J113" s="194"/>
    </row>
    <row r="114" spans="1:10" s="138" customFormat="1" x14ac:dyDescent="0.2">
      <c r="A114" s="137"/>
      <c r="B114" s="137"/>
      <c r="C114" s="137"/>
      <c r="D114" s="137"/>
      <c r="E114" s="137"/>
      <c r="F114" s="194"/>
      <c r="H114" s="137"/>
      <c r="I114" s="137"/>
      <c r="J114" s="194"/>
    </row>
    <row r="115" spans="1:10" s="138" customFormat="1" x14ac:dyDescent="0.2">
      <c r="A115" s="137"/>
      <c r="B115" s="137"/>
      <c r="C115" s="137"/>
      <c r="D115" s="137"/>
      <c r="E115" s="137"/>
      <c r="F115" s="194"/>
      <c r="H115" s="137"/>
      <c r="I115" s="137"/>
      <c r="J115" s="194"/>
    </row>
    <row r="116" spans="1:10" s="138" customFormat="1" x14ac:dyDescent="0.2">
      <c r="A116" s="137"/>
      <c r="B116" s="137"/>
      <c r="C116" s="137"/>
      <c r="D116" s="137"/>
      <c r="E116" s="137"/>
      <c r="F116" s="194"/>
      <c r="H116" s="137"/>
      <c r="I116" s="137"/>
      <c r="J116" s="194"/>
    </row>
    <row r="117" spans="1:10" s="138" customFormat="1" x14ac:dyDescent="0.2">
      <c r="A117" s="137"/>
      <c r="B117" s="137"/>
      <c r="C117" s="137"/>
      <c r="D117" s="137"/>
      <c r="E117" s="137"/>
      <c r="F117" s="194"/>
      <c r="H117" s="137"/>
      <c r="I117" s="137"/>
      <c r="J117" s="194"/>
    </row>
    <row r="118" spans="1:10" s="138" customFormat="1" x14ac:dyDescent="0.2">
      <c r="A118" s="137"/>
      <c r="B118" s="137"/>
      <c r="C118" s="137"/>
      <c r="D118" s="137"/>
      <c r="E118" s="137"/>
      <c r="F118" s="194"/>
      <c r="H118" s="137"/>
      <c r="I118" s="137"/>
      <c r="J118" s="194"/>
    </row>
    <row r="119" spans="1:10" s="138" customFormat="1" x14ac:dyDescent="0.2">
      <c r="A119" s="137"/>
      <c r="B119" s="137"/>
      <c r="C119" s="137"/>
      <c r="D119" s="137"/>
      <c r="E119" s="137"/>
      <c r="F119" s="194"/>
      <c r="H119" s="137"/>
      <c r="I119" s="137"/>
      <c r="J119" s="194"/>
    </row>
    <row r="120" spans="1:10" s="138" customFormat="1" x14ac:dyDescent="0.2">
      <c r="A120" s="137"/>
      <c r="B120" s="137"/>
      <c r="C120" s="137"/>
      <c r="D120" s="137"/>
      <c r="E120" s="137"/>
      <c r="F120" s="194"/>
      <c r="H120" s="137"/>
      <c r="I120" s="137"/>
      <c r="J120" s="194"/>
    </row>
    <row r="121" spans="1:10" s="138" customFormat="1" x14ac:dyDescent="0.2">
      <c r="A121" s="137"/>
      <c r="B121" s="137"/>
      <c r="C121" s="137"/>
      <c r="D121" s="137"/>
      <c r="E121" s="137"/>
      <c r="F121" s="194"/>
      <c r="H121" s="137"/>
      <c r="I121" s="137"/>
      <c r="J121" s="194"/>
    </row>
    <row r="122" spans="1:10" s="138" customFormat="1" x14ac:dyDescent="0.2">
      <c r="A122" s="137"/>
      <c r="B122" s="137"/>
      <c r="C122" s="137"/>
      <c r="D122" s="137"/>
      <c r="E122" s="137"/>
      <c r="F122" s="194"/>
      <c r="H122" s="137"/>
      <c r="I122" s="137"/>
      <c r="J122" s="194"/>
    </row>
    <row r="123" spans="1:10" s="138" customFormat="1" x14ac:dyDescent="0.2">
      <c r="A123" s="137"/>
      <c r="B123" s="137"/>
      <c r="C123" s="137"/>
      <c r="D123" s="137"/>
      <c r="E123" s="137"/>
      <c r="F123" s="194"/>
      <c r="H123" s="137"/>
      <c r="I123" s="137"/>
      <c r="J123" s="194"/>
    </row>
    <row r="124" spans="1:10" s="138" customFormat="1" x14ac:dyDescent="0.2">
      <c r="A124" s="137"/>
      <c r="B124" s="137"/>
      <c r="C124" s="137"/>
      <c r="D124" s="137"/>
      <c r="E124" s="137"/>
      <c r="F124" s="194"/>
      <c r="H124" s="137"/>
      <c r="I124" s="137"/>
      <c r="J124" s="194"/>
    </row>
    <row r="125" spans="1:10" s="138" customFormat="1" x14ac:dyDescent="0.2">
      <c r="A125" s="137"/>
      <c r="B125" s="137"/>
      <c r="C125" s="137"/>
      <c r="D125" s="137"/>
      <c r="E125" s="137"/>
      <c r="F125" s="194"/>
      <c r="H125" s="137"/>
      <c r="I125" s="137"/>
      <c r="J125" s="194"/>
    </row>
    <row r="126" spans="1:10" s="138" customFormat="1" x14ac:dyDescent="0.2">
      <c r="A126" s="137"/>
      <c r="B126" s="137"/>
      <c r="C126" s="137"/>
      <c r="D126" s="137"/>
      <c r="E126" s="137"/>
      <c r="F126" s="194"/>
      <c r="H126" s="137"/>
      <c r="I126" s="137"/>
      <c r="J126" s="194"/>
    </row>
    <row r="127" spans="1:10" s="138" customFormat="1" x14ac:dyDescent="0.2">
      <c r="A127" s="137"/>
      <c r="B127" s="137"/>
      <c r="C127" s="137"/>
      <c r="D127" s="137"/>
      <c r="E127" s="137"/>
      <c r="F127" s="194"/>
      <c r="H127" s="137"/>
      <c r="I127" s="137"/>
      <c r="J127" s="194"/>
    </row>
    <row r="128" spans="1:10" s="138" customFormat="1" x14ac:dyDescent="0.2">
      <c r="A128" s="137"/>
      <c r="B128" s="137"/>
      <c r="C128" s="137"/>
      <c r="D128" s="137"/>
      <c r="E128" s="137"/>
      <c r="F128" s="194"/>
      <c r="H128" s="137"/>
      <c r="I128" s="137"/>
      <c r="J128" s="194"/>
    </row>
    <row r="129" spans="1:10" s="138" customFormat="1" x14ac:dyDescent="0.2">
      <c r="A129" s="137"/>
      <c r="B129" s="137"/>
      <c r="C129" s="137"/>
      <c r="D129" s="137"/>
      <c r="E129" s="137"/>
      <c r="F129" s="194"/>
      <c r="H129" s="137"/>
      <c r="I129" s="137"/>
      <c r="J129" s="194"/>
    </row>
    <row r="130" spans="1:10" s="138" customFormat="1" x14ac:dyDescent="0.2">
      <c r="A130" s="137"/>
      <c r="B130" s="137"/>
      <c r="C130" s="137"/>
      <c r="D130" s="137"/>
      <c r="E130" s="137"/>
      <c r="F130" s="194"/>
      <c r="H130" s="137"/>
      <c r="I130" s="137"/>
      <c r="J130" s="194"/>
    </row>
    <row r="131" spans="1:10" s="138" customFormat="1" x14ac:dyDescent="0.2">
      <c r="A131" s="137"/>
      <c r="B131" s="137"/>
      <c r="C131" s="137"/>
      <c r="D131" s="137"/>
      <c r="E131" s="137"/>
      <c r="F131" s="194"/>
      <c r="H131" s="137"/>
      <c r="I131" s="137"/>
      <c r="J131" s="194"/>
    </row>
    <row r="132" spans="1:10" s="138" customFormat="1" x14ac:dyDescent="0.2">
      <c r="A132" s="137"/>
      <c r="B132" s="137"/>
      <c r="C132" s="137"/>
      <c r="D132" s="137"/>
      <c r="E132" s="137"/>
      <c r="F132" s="194"/>
      <c r="H132" s="137"/>
      <c r="I132" s="137"/>
      <c r="J132" s="194"/>
    </row>
    <row r="133" spans="1:10" s="138" customFormat="1" x14ac:dyDescent="0.2">
      <c r="A133" s="137"/>
      <c r="B133" s="137"/>
      <c r="C133" s="137"/>
      <c r="D133" s="137"/>
      <c r="E133" s="137"/>
      <c r="F133" s="194"/>
      <c r="H133" s="137"/>
      <c r="I133" s="137"/>
      <c r="J133" s="194"/>
    </row>
    <row r="134" spans="1:10" s="138" customFormat="1" x14ac:dyDescent="0.2">
      <c r="A134" s="137"/>
      <c r="B134" s="137"/>
      <c r="C134" s="137"/>
      <c r="D134" s="137"/>
      <c r="E134" s="137"/>
      <c r="F134" s="194"/>
      <c r="H134" s="137"/>
      <c r="I134" s="137"/>
      <c r="J134" s="194"/>
    </row>
    <row r="135" spans="1:10" s="138" customFormat="1" x14ac:dyDescent="0.2">
      <c r="A135" s="137"/>
      <c r="B135" s="137"/>
      <c r="C135" s="137"/>
      <c r="D135" s="137"/>
      <c r="E135" s="137"/>
      <c r="F135" s="194"/>
      <c r="H135" s="137"/>
      <c r="I135" s="137"/>
      <c r="J135" s="194"/>
    </row>
    <row r="136" spans="1:10" s="138" customFormat="1" x14ac:dyDescent="0.2">
      <c r="A136" s="137"/>
      <c r="B136" s="137"/>
      <c r="C136" s="137"/>
      <c r="D136" s="137"/>
      <c r="E136" s="137"/>
      <c r="F136" s="194"/>
      <c r="H136" s="137"/>
      <c r="I136" s="137"/>
      <c r="J136" s="194"/>
    </row>
    <row r="137" spans="1:10" s="138" customFormat="1" x14ac:dyDescent="0.2">
      <c r="A137" s="137"/>
      <c r="B137" s="137"/>
      <c r="C137" s="137"/>
      <c r="D137" s="137"/>
      <c r="E137" s="137"/>
      <c r="F137" s="194"/>
      <c r="H137" s="137"/>
      <c r="I137" s="137"/>
      <c r="J137" s="194"/>
    </row>
    <row r="138" spans="1:10" s="138" customFormat="1" x14ac:dyDescent="0.2">
      <c r="A138" s="137"/>
      <c r="B138" s="137"/>
      <c r="C138" s="137"/>
      <c r="D138" s="137"/>
      <c r="E138" s="137"/>
      <c r="F138" s="194"/>
      <c r="H138" s="137"/>
      <c r="I138" s="137"/>
      <c r="J138" s="194"/>
    </row>
    <row r="139" spans="1:10" s="138" customFormat="1" x14ac:dyDescent="0.2">
      <c r="A139" s="137"/>
      <c r="B139" s="137"/>
      <c r="C139" s="137"/>
      <c r="D139" s="137"/>
      <c r="E139" s="137"/>
      <c r="F139" s="194"/>
      <c r="H139" s="137"/>
      <c r="I139" s="137"/>
      <c r="J139" s="194"/>
    </row>
    <row r="140" spans="1:10" s="138" customFormat="1" x14ac:dyDescent="0.2">
      <c r="A140" s="137"/>
      <c r="B140" s="137"/>
      <c r="C140" s="137"/>
      <c r="D140" s="137"/>
      <c r="E140" s="137"/>
      <c r="F140" s="194"/>
      <c r="H140" s="137"/>
      <c r="I140" s="137"/>
      <c r="J140" s="194"/>
    </row>
    <row r="141" spans="1:10" s="138" customFormat="1" x14ac:dyDescent="0.2">
      <c r="A141" s="137"/>
      <c r="B141" s="137"/>
      <c r="C141" s="137"/>
      <c r="D141" s="137"/>
      <c r="E141" s="137"/>
      <c r="F141" s="194"/>
      <c r="H141" s="137"/>
      <c r="I141" s="137"/>
      <c r="J141" s="194"/>
    </row>
    <row r="142" spans="1:10" s="138" customFormat="1" x14ac:dyDescent="0.2">
      <c r="A142" s="137"/>
      <c r="B142" s="137"/>
      <c r="C142" s="137"/>
      <c r="D142" s="137"/>
      <c r="E142" s="137"/>
      <c r="F142" s="194"/>
      <c r="H142" s="137"/>
      <c r="I142" s="137"/>
      <c r="J142" s="194"/>
    </row>
    <row r="143" spans="1:10" s="138" customFormat="1" x14ac:dyDescent="0.2">
      <c r="A143" s="137"/>
      <c r="B143" s="137"/>
      <c r="C143" s="137"/>
      <c r="D143" s="137"/>
      <c r="E143" s="137"/>
      <c r="F143" s="194"/>
      <c r="H143" s="137"/>
      <c r="I143" s="137"/>
      <c r="J143" s="194"/>
    </row>
    <row r="144" spans="1:10" s="138" customFormat="1" x14ac:dyDescent="0.2">
      <c r="A144" s="137"/>
      <c r="B144" s="137"/>
      <c r="C144" s="137"/>
      <c r="D144" s="137"/>
      <c r="E144" s="137"/>
      <c r="F144" s="194"/>
      <c r="H144" s="137"/>
      <c r="I144" s="137"/>
      <c r="J144" s="194"/>
    </row>
    <row r="145" spans="1:10" s="138" customFormat="1" x14ac:dyDescent="0.2">
      <c r="A145" s="137"/>
      <c r="B145" s="137"/>
      <c r="C145" s="137"/>
      <c r="D145" s="137"/>
      <c r="E145" s="137"/>
      <c r="F145" s="194"/>
      <c r="H145" s="137"/>
      <c r="I145" s="137"/>
      <c r="J145" s="194"/>
    </row>
    <row r="146" spans="1:10" s="138" customFormat="1" x14ac:dyDescent="0.2">
      <c r="A146" s="137"/>
      <c r="B146" s="137"/>
      <c r="C146" s="137"/>
      <c r="D146" s="137"/>
      <c r="E146" s="137"/>
      <c r="F146" s="194"/>
      <c r="H146" s="137"/>
      <c r="I146" s="137"/>
      <c r="J146" s="194"/>
    </row>
    <row r="147" spans="1:10" s="138" customFormat="1" x14ac:dyDescent="0.2">
      <c r="A147" s="137"/>
      <c r="B147" s="137"/>
      <c r="C147" s="137"/>
      <c r="D147" s="137"/>
      <c r="E147" s="137"/>
      <c r="F147" s="194"/>
      <c r="H147" s="137"/>
      <c r="I147" s="137"/>
      <c r="J147" s="194"/>
    </row>
    <row r="148" spans="1:10" s="138" customFormat="1" x14ac:dyDescent="0.2">
      <c r="A148" s="137"/>
      <c r="B148" s="137"/>
      <c r="C148" s="137"/>
      <c r="D148" s="137"/>
      <c r="E148" s="137"/>
      <c r="F148" s="194"/>
      <c r="H148" s="137"/>
      <c r="I148" s="137"/>
      <c r="J148" s="194"/>
    </row>
    <row r="149" spans="1:10" s="138" customFormat="1" x14ac:dyDescent="0.2">
      <c r="A149" s="137"/>
      <c r="B149" s="137"/>
      <c r="C149" s="137"/>
      <c r="D149" s="137"/>
      <c r="E149" s="137"/>
      <c r="F149" s="194"/>
      <c r="H149" s="137"/>
      <c r="I149" s="137"/>
      <c r="J149" s="194"/>
    </row>
    <row r="150" spans="1:10" s="138" customFormat="1" x14ac:dyDescent="0.2">
      <c r="A150" s="137"/>
      <c r="B150" s="137"/>
      <c r="C150" s="137"/>
      <c r="D150" s="137"/>
      <c r="E150" s="137"/>
      <c r="F150" s="194"/>
      <c r="H150" s="137"/>
      <c r="I150" s="137"/>
      <c r="J150" s="194"/>
    </row>
    <row r="151" spans="1:10" s="138" customFormat="1" x14ac:dyDescent="0.2">
      <c r="A151" s="137"/>
      <c r="B151" s="137"/>
      <c r="C151" s="137"/>
      <c r="D151" s="137"/>
      <c r="E151" s="137"/>
      <c r="F151" s="194"/>
      <c r="H151" s="137"/>
      <c r="I151" s="137"/>
      <c r="J151" s="194"/>
    </row>
    <row r="152" spans="1:10" s="138" customFormat="1" x14ac:dyDescent="0.2">
      <c r="A152" s="137"/>
      <c r="B152" s="137"/>
      <c r="C152" s="137"/>
      <c r="D152" s="137"/>
      <c r="E152" s="137"/>
      <c r="F152" s="194"/>
      <c r="H152" s="137"/>
      <c r="I152" s="137"/>
      <c r="J152" s="194"/>
    </row>
    <row r="153" spans="1:10" s="138" customFormat="1" x14ac:dyDescent="0.2">
      <c r="A153" s="137"/>
      <c r="B153" s="137"/>
      <c r="C153" s="137"/>
      <c r="D153" s="137"/>
      <c r="E153" s="137"/>
      <c r="F153" s="194"/>
      <c r="H153" s="137"/>
      <c r="I153" s="137"/>
      <c r="J153" s="194"/>
    </row>
    <row r="154" spans="1:10" s="138" customFormat="1" x14ac:dyDescent="0.2">
      <c r="A154" s="137"/>
      <c r="B154" s="137"/>
      <c r="C154" s="137"/>
      <c r="D154" s="137"/>
      <c r="E154" s="137"/>
      <c r="F154" s="194"/>
      <c r="H154" s="137"/>
      <c r="I154" s="137"/>
      <c r="J154" s="194"/>
    </row>
    <row r="155" spans="1:10" s="138" customFormat="1" x14ac:dyDescent="0.2">
      <c r="A155" s="137"/>
      <c r="B155" s="137"/>
      <c r="C155" s="137"/>
      <c r="D155" s="137"/>
      <c r="E155" s="137"/>
      <c r="F155" s="194"/>
      <c r="H155" s="137"/>
      <c r="I155" s="137"/>
      <c r="J155" s="194"/>
    </row>
    <row r="156" spans="1:10" s="138" customFormat="1" x14ac:dyDescent="0.2">
      <c r="A156" s="137"/>
      <c r="B156" s="137"/>
      <c r="C156" s="137"/>
      <c r="D156" s="137"/>
      <c r="E156" s="137"/>
      <c r="F156" s="194"/>
      <c r="H156" s="137"/>
      <c r="I156" s="137"/>
      <c r="J156" s="194"/>
    </row>
    <row r="157" spans="1:10" s="138" customFormat="1" x14ac:dyDescent="0.2">
      <c r="A157" s="137"/>
      <c r="B157" s="137"/>
      <c r="C157" s="137"/>
      <c r="D157" s="137"/>
      <c r="E157" s="137"/>
      <c r="F157" s="194"/>
      <c r="H157" s="137"/>
      <c r="I157" s="137"/>
      <c r="J157" s="194"/>
    </row>
    <row r="158" spans="1:10" s="138" customFormat="1" x14ac:dyDescent="0.2">
      <c r="A158" s="137"/>
      <c r="B158" s="137"/>
      <c r="C158" s="137"/>
      <c r="D158" s="137"/>
      <c r="E158" s="137"/>
      <c r="F158" s="194"/>
      <c r="H158" s="137"/>
      <c r="I158" s="137"/>
      <c r="J158" s="194"/>
    </row>
    <row r="159" spans="1:10" s="138" customFormat="1" x14ac:dyDescent="0.2">
      <c r="A159" s="137"/>
      <c r="B159" s="137"/>
      <c r="C159" s="137"/>
      <c r="D159" s="137"/>
      <c r="E159" s="137"/>
      <c r="F159" s="194"/>
      <c r="H159" s="137"/>
      <c r="I159" s="137"/>
      <c r="J159" s="194"/>
    </row>
    <row r="160" spans="1:10" s="138" customFormat="1" x14ac:dyDescent="0.2">
      <c r="A160" s="137"/>
      <c r="B160" s="137"/>
      <c r="C160" s="137"/>
      <c r="D160" s="137"/>
      <c r="E160" s="137"/>
      <c r="F160" s="194"/>
      <c r="H160" s="137"/>
      <c r="I160" s="137"/>
      <c r="J160" s="194"/>
    </row>
    <row r="161" spans="1:10" s="138" customFormat="1" x14ac:dyDescent="0.2">
      <c r="A161" s="137"/>
      <c r="B161" s="137"/>
      <c r="C161" s="137"/>
      <c r="D161" s="137"/>
      <c r="E161" s="137"/>
      <c r="F161" s="194"/>
      <c r="H161" s="137"/>
      <c r="I161" s="137"/>
      <c r="J161" s="194"/>
    </row>
    <row r="162" spans="1:10" s="138" customFormat="1" x14ac:dyDescent="0.2">
      <c r="A162" s="137"/>
      <c r="B162" s="137"/>
      <c r="C162" s="137"/>
      <c r="D162" s="137"/>
      <c r="E162" s="137"/>
      <c r="F162" s="194"/>
      <c r="H162" s="137"/>
      <c r="I162" s="137"/>
      <c r="J162" s="194"/>
    </row>
    <row r="163" spans="1:10" s="138" customFormat="1" x14ac:dyDescent="0.2">
      <c r="A163" s="137"/>
      <c r="B163" s="137"/>
      <c r="C163" s="137"/>
      <c r="D163" s="137"/>
      <c r="E163" s="137"/>
      <c r="F163" s="194"/>
      <c r="H163" s="137"/>
      <c r="I163" s="137"/>
      <c r="J163" s="194"/>
    </row>
    <row r="164" spans="1:10" s="138" customFormat="1" x14ac:dyDescent="0.2">
      <c r="A164" s="137"/>
      <c r="B164" s="137"/>
      <c r="C164" s="137"/>
      <c r="D164" s="137"/>
      <c r="E164" s="137"/>
      <c r="F164" s="194"/>
      <c r="H164" s="137"/>
      <c r="I164" s="137"/>
      <c r="J164" s="194"/>
    </row>
    <row r="165" spans="1:10" s="138" customFormat="1" x14ac:dyDescent="0.2">
      <c r="A165" s="137"/>
      <c r="B165" s="137"/>
      <c r="C165" s="137"/>
      <c r="D165" s="137"/>
      <c r="E165" s="137"/>
      <c r="F165" s="194"/>
      <c r="H165" s="137"/>
      <c r="I165" s="137"/>
      <c r="J165" s="194"/>
    </row>
    <row r="166" spans="1:10" s="138" customFormat="1" x14ac:dyDescent="0.2">
      <c r="A166" s="137"/>
      <c r="B166" s="137"/>
      <c r="C166" s="137"/>
      <c r="D166" s="137"/>
      <c r="E166" s="137"/>
      <c r="F166" s="194"/>
      <c r="H166" s="137"/>
      <c r="I166" s="137"/>
      <c r="J166" s="194"/>
    </row>
    <row r="167" spans="1:10" s="138" customFormat="1" x14ac:dyDescent="0.2">
      <c r="A167" s="137"/>
      <c r="B167" s="137"/>
      <c r="C167" s="137"/>
      <c r="D167" s="137"/>
      <c r="E167" s="137"/>
      <c r="F167" s="194"/>
      <c r="H167" s="137"/>
      <c r="I167" s="137"/>
      <c r="J167" s="194"/>
    </row>
    <row r="168" spans="1:10" s="138" customFormat="1" x14ac:dyDescent="0.2">
      <c r="A168" s="137"/>
      <c r="B168" s="137"/>
      <c r="C168" s="137"/>
      <c r="D168" s="137"/>
      <c r="E168" s="137"/>
      <c r="F168" s="194"/>
      <c r="H168" s="137"/>
      <c r="I168" s="137"/>
      <c r="J168" s="194"/>
    </row>
    <row r="169" spans="1:10" s="138" customFormat="1" x14ac:dyDescent="0.2">
      <c r="A169" s="137"/>
      <c r="B169" s="137"/>
      <c r="C169" s="137"/>
      <c r="D169" s="137"/>
      <c r="E169" s="137"/>
      <c r="F169" s="194"/>
      <c r="H169" s="137"/>
      <c r="I169" s="137"/>
      <c r="J169" s="194"/>
    </row>
    <row r="170" spans="1:10" s="138" customFormat="1" x14ac:dyDescent="0.2">
      <c r="A170" s="137"/>
      <c r="B170" s="137"/>
      <c r="C170" s="137"/>
      <c r="D170" s="137"/>
      <c r="E170" s="137"/>
      <c r="F170" s="194"/>
      <c r="H170" s="137"/>
      <c r="I170" s="137"/>
      <c r="J170" s="194"/>
    </row>
    <row r="171" spans="1:10" s="138" customFormat="1" x14ac:dyDescent="0.2">
      <c r="A171" s="137"/>
      <c r="B171" s="137"/>
      <c r="C171" s="137"/>
      <c r="D171" s="137"/>
      <c r="E171" s="137"/>
      <c r="F171" s="194"/>
      <c r="H171" s="137"/>
      <c r="I171" s="137"/>
      <c r="J171" s="194"/>
    </row>
    <row r="172" spans="1:10" s="138" customFormat="1" x14ac:dyDescent="0.2">
      <c r="A172" s="137"/>
      <c r="B172" s="137"/>
      <c r="C172" s="137"/>
      <c r="D172" s="137"/>
      <c r="E172" s="137"/>
      <c r="F172" s="194"/>
      <c r="H172" s="137"/>
      <c r="I172" s="137"/>
      <c r="J172" s="194"/>
    </row>
    <row r="173" spans="1:10" s="138" customFormat="1" x14ac:dyDescent="0.2">
      <c r="A173" s="137"/>
      <c r="B173" s="137"/>
      <c r="C173" s="137"/>
      <c r="D173" s="137"/>
      <c r="E173" s="137"/>
      <c r="F173" s="194"/>
      <c r="H173" s="137"/>
      <c r="I173" s="137"/>
      <c r="J173" s="194"/>
    </row>
    <row r="174" spans="1:10" s="138" customFormat="1" x14ac:dyDescent="0.2">
      <c r="A174" s="137"/>
      <c r="B174" s="137"/>
      <c r="C174" s="137"/>
      <c r="D174" s="137"/>
      <c r="E174" s="137"/>
      <c r="F174" s="194"/>
      <c r="H174" s="137"/>
      <c r="I174" s="137"/>
      <c r="J174" s="194"/>
    </row>
    <row r="175" spans="1:10" s="138" customFormat="1" x14ac:dyDescent="0.2">
      <c r="A175" s="137"/>
      <c r="B175" s="137"/>
      <c r="C175" s="137"/>
      <c r="D175" s="137"/>
      <c r="E175" s="137"/>
      <c r="F175" s="194"/>
      <c r="H175" s="137"/>
      <c r="I175" s="137"/>
      <c r="J175" s="194"/>
    </row>
    <row r="176" spans="1:10" s="138" customFormat="1" x14ac:dyDescent="0.2">
      <c r="A176" s="137"/>
      <c r="B176" s="137"/>
      <c r="C176" s="137"/>
      <c r="D176" s="137"/>
      <c r="E176" s="137"/>
      <c r="F176" s="194"/>
      <c r="H176" s="137"/>
      <c r="I176" s="137"/>
      <c r="J176" s="194"/>
    </row>
    <row r="177" spans="1:10" s="138" customFormat="1" x14ac:dyDescent="0.2">
      <c r="A177" s="137"/>
      <c r="B177" s="137"/>
      <c r="C177" s="137"/>
      <c r="D177" s="137"/>
      <c r="E177" s="137"/>
      <c r="F177" s="194"/>
      <c r="H177" s="137"/>
      <c r="I177" s="137"/>
      <c r="J177" s="194"/>
    </row>
    <row r="178" spans="1:10" s="138" customFormat="1" x14ac:dyDescent="0.2">
      <c r="A178" s="137"/>
      <c r="B178" s="137"/>
      <c r="C178" s="137"/>
      <c r="D178" s="137"/>
      <c r="E178" s="137"/>
      <c r="F178" s="194"/>
      <c r="H178" s="137"/>
      <c r="I178" s="137"/>
      <c r="J178" s="194"/>
    </row>
    <row r="179" spans="1:10" s="138" customFormat="1" x14ac:dyDescent="0.2">
      <c r="A179" s="137"/>
      <c r="B179" s="137"/>
      <c r="C179" s="137"/>
      <c r="D179" s="137"/>
      <c r="E179" s="137"/>
      <c r="F179" s="194"/>
      <c r="H179" s="137"/>
      <c r="I179" s="137"/>
      <c r="J179" s="194"/>
    </row>
    <row r="180" spans="1:10" s="138" customFormat="1" x14ac:dyDescent="0.2">
      <c r="A180" s="137"/>
      <c r="B180" s="137"/>
      <c r="C180" s="137"/>
      <c r="D180" s="137"/>
      <c r="E180" s="137"/>
      <c r="F180" s="194"/>
      <c r="H180" s="137"/>
      <c r="I180" s="137"/>
      <c r="J180" s="194"/>
    </row>
    <row r="181" spans="1:10" s="138" customFormat="1" x14ac:dyDescent="0.2">
      <c r="A181" s="137"/>
      <c r="B181" s="137"/>
      <c r="C181" s="137"/>
      <c r="D181" s="137"/>
      <c r="E181" s="137"/>
      <c r="F181" s="194"/>
      <c r="H181" s="137"/>
      <c r="I181" s="137"/>
      <c r="J181" s="194"/>
    </row>
    <row r="182" spans="1:10" s="138" customFormat="1" x14ac:dyDescent="0.2">
      <c r="A182" s="137"/>
      <c r="B182" s="137"/>
      <c r="C182" s="137"/>
      <c r="D182" s="137"/>
      <c r="E182" s="137"/>
      <c r="F182" s="194"/>
      <c r="H182" s="137"/>
      <c r="I182" s="137"/>
      <c r="J182" s="194"/>
    </row>
    <row r="183" spans="1:10" s="138" customFormat="1" x14ac:dyDescent="0.2">
      <c r="A183" s="137"/>
      <c r="B183" s="137"/>
      <c r="C183" s="137"/>
      <c r="D183" s="137"/>
      <c r="E183" s="137"/>
      <c r="F183" s="194"/>
      <c r="H183" s="137"/>
      <c r="I183" s="137"/>
      <c r="J183" s="194"/>
    </row>
    <row r="184" spans="1:10" s="138" customFormat="1" x14ac:dyDescent="0.2">
      <c r="A184" s="137"/>
      <c r="B184" s="137"/>
      <c r="C184" s="137"/>
      <c r="D184" s="137"/>
      <c r="E184" s="137"/>
      <c r="F184" s="194"/>
      <c r="H184" s="137"/>
      <c r="I184" s="137"/>
      <c r="J184" s="194"/>
    </row>
    <row r="185" spans="1:10" s="138" customFormat="1" x14ac:dyDescent="0.2">
      <c r="A185" s="137"/>
      <c r="B185" s="137"/>
      <c r="C185" s="137"/>
      <c r="D185" s="137"/>
      <c r="E185" s="137"/>
      <c r="F185" s="194"/>
      <c r="H185" s="137"/>
      <c r="I185" s="137"/>
      <c r="J185" s="194"/>
    </row>
    <row r="186" spans="1:10" s="138" customFormat="1" x14ac:dyDescent="0.2">
      <c r="A186" s="137"/>
      <c r="B186" s="137"/>
      <c r="C186" s="137"/>
      <c r="D186" s="137"/>
      <c r="E186" s="137"/>
      <c r="F186" s="194"/>
      <c r="H186" s="137"/>
      <c r="I186" s="137"/>
      <c r="J186" s="194"/>
    </row>
    <row r="187" spans="1:10" s="138" customFormat="1" x14ac:dyDescent="0.2">
      <c r="A187" s="137"/>
      <c r="B187" s="137"/>
      <c r="C187" s="137"/>
      <c r="D187" s="137"/>
      <c r="E187" s="137"/>
      <c r="F187" s="194"/>
      <c r="H187" s="137"/>
      <c r="I187" s="137"/>
      <c r="J187" s="194"/>
    </row>
    <row r="188" spans="1:10" s="138" customFormat="1" x14ac:dyDescent="0.2">
      <c r="A188" s="137"/>
      <c r="B188" s="137"/>
      <c r="C188" s="137"/>
      <c r="D188" s="137"/>
      <c r="E188" s="137"/>
      <c r="F188" s="194"/>
      <c r="H188" s="137"/>
      <c r="I188" s="137"/>
      <c r="J188" s="194"/>
    </row>
    <row r="189" spans="1:10" s="138" customFormat="1" x14ac:dyDescent="0.2">
      <c r="A189" s="137"/>
      <c r="B189" s="137"/>
      <c r="C189" s="137"/>
      <c r="D189" s="137"/>
      <c r="E189" s="137"/>
      <c r="F189" s="194"/>
      <c r="H189" s="137"/>
      <c r="I189" s="137"/>
      <c r="J189" s="194"/>
    </row>
    <row r="190" spans="1:10" s="138" customFormat="1" x14ac:dyDescent="0.2">
      <c r="A190" s="137"/>
      <c r="B190" s="137"/>
      <c r="C190" s="137"/>
      <c r="D190" s="137"/>
      <c r="E190" s="137"/>
      <c r="F190" s="194"/>
      <c r="H190" s="137"/>
      <c r="I190" s="137"/>
      <c r="J190" s="194"/>
    </row>
    <row r="191" spans="1:10" s="138" customFormat="1" x14ac:dyDescent="0.2">
      <c r="A191" s="137"/>
      <c r="B191" s="137"/>
      <c r="C191" s="137"/>
      <c r="D191" s="137"/>
      <c r="E191" s="137"/>
      <c r="F191" s="194"/>
      <c r="H191" s="137"/>
      <c r="I191" s="137"/>
      <c r="J191" s="194"/>
    </row>
    <row r="192" spans="1:10" s="138" customFormat="1" x14ac:dyDescent="0.2">
      <c r="A192" s="137"/>
      <c r="B192" s="137"/>
      <c r="C192" s="137"/>
      <c r="D192" s="137"/>
      <c r="E192" s="137"/>
      <c r="F192" s="194"/>
      <c r="H192" s="137"/>
      <c r="I192" s="137"/>
      <c r="J192" s="194"/>
    </row>
    <row r="193" spans="1:10" s="138" customFormat="1" x14ac:dyDescent="0.2">
      <c r="A193" s="137"/>
      <c r="B193" s="137"/>
      <c r="C193" s="137"/>
      <c r="D193" s="137"/>
      <c r="E193" s="137"/>
      <c r="F193" s="194"/>
      <c r="H193" s="137"/>
      <c r="I193" s="137"/>
      <c r="J193" s="194"/>
    </row>
    <row r="194" spans="1:10" s="138" customFormat="1" x14ac:dyDescent="0.2">
      <c r="A194" s="137"/>
      <c r="B194" s="137"/>
      <c r="C194" s="137"/>
      <c r="D194" s="137"/>
      <c r="E194" s="137"/>
      <c r="F194" s="194"/>
      <c r="H194" s="137"/>
      <c r="I194" s="137"/>
      <c r="J194" s="194"/>
    </row>
    <row r="195" spans="1:10" s="138" customFormat="1" x14ac:dyDescent="0.2">
      <c r="A195" s="137"/>
      <c r="B195" s="137"/>
      <c r="C195" s="137"/>
      <c r="D195" s="137"/>
      <c r="E195" s="137"/>
      <c r="F195" s="194"/>
      <c r="H195" s="137"/>
      <c r="I195" s="137"/>
      <c r="J195" s="194"/>
    </row>
    <row r="196" spans="1:10" s="138" customFormat="1" x14ac:dyDescent="0.2">
      <c r="A196" s="137"/>
      <c r="B196" s="137"/>
      <c r="C196" s="137"/>
      <c r="D196" s="137"/>
      <c r="E196" s="137"/>
      <c r="F196" s="194"/>
      <c r="H196" s="137"/>
      <c r="I196" s="137"/>
      <c r="J196" s="194"/>
    </row>
    <row r="197" spans="1:10" s="138" customFormat="1" x14ac:dyDescent="0.2">
      <c r="A197" s="137"/>
      <c r="B197" s="137"/>
      <c r="C197" s="137"/>
      <c r="D197" s="137"/>
      <c r="E197" s="137"/>
      <c r="F197" s="194"/>
      <c r="H197" s="137"/>
      <c r="I197" s="137"/>
      <c r="J197" s="194"/>
    </row>
    <row r="198" spans="1:10" s="138" customFormat="1" x14ac:dyDescent="0.2">
      <c r="A198" s="137"/>
      <c r="B198" s="137"/>
      <c r="C198" s="137"/>
      <c r="D198" s="137"/>
      <c r="E198" s="137"/>
      <c r="F198" s="194"/>
      <c r="H198" s="137"/>
      <c r="I198" s="137"/>
      <c r="J198" s="194"/>
    </row>
    <row r="199" spans="1:10" s="138" customFormat="1" x14ac:dyDescent="0.2">
      <c r="A199" s="137"/>
      <c r="B199" s="137"/>
      <c r="C199" s="137"/>
      <c r="D199" s="137"/>
      <c r="E199" s="137"/>
      <c r="F199" s="194"/>
      <c r="H199" s="137"/>
      <c r="I199" s="137"/>
      <c r="J199" s="194"/>
    </row>
    <row r="200" spans="1:10" s="138" customFormat="1" x14ac:dyDescent="0.2">
      <c r="A200" s="137"/>
      <c r="B200" s="137"/>
      <c r="C200" s="137"/>
      <c r="D200" s="137"/>
      <c r="E200" s="137"/>
      <c r="F200" s="194"/>
      <c r="H200" s="137"/>
      <c r="I200" s="137"/>
      <c r="J200" s="194"/>
    </row>
    <row r="201" spans="1:10" s="138" customFormat="1" x14ac:dyDescent="0.2">
      <c r="A201" s="137"/>
      <c r="B201" s="137"/>
      <c r="C201" s="137"/>
      <c r="D201" s="137"/>
      <c r="E201" s="137"/>
      <c r="F201" s="194"/>
      <c r="H201" s="137"/>
      <c r="I201" s="137"/>
      <c r="J201" s="194"/>
    </row>
    <row r="202" spans="1:10" s="138" customFormat="1" x14ac:dyDescent="0.2">
      <c r="A202" s="137"/>
      <c r="B202" s="137"/>
      <c r="C202" s="137"/>
      <c r="D202" s="137"/>
      <c r="E202" s="137"/>
      <c r="F202" s="194"/>
      <c r="H202" s="137"/>
      <c r="I202" s="137"/>
      <c r="J202" s="194"/>
    </row>
    <row r="203" spans="1:10" s="138" customFormat="1" x14ac:dyDescent="0.2">
      <c r="A203" s="137"/>
      <c r="B203" s="137"/>
      <c r="C203" s="137"/>
      <c r="D203" s="137"/>
      <c r="E203" s="137"/>
      <c r="F203" s="194"/>
      <c r="H203" s="137"/>
      <c r="I203" s="137"/>
      <c r="J203" s="194"/>
    </row>
    <row r="204" spans="1:10" s="138" customFormat="1" x14ac:dyDescent="0.2">
      <c r="A204" s="137"/>
      <c r="B204" s="137"/>
      <c r="C204" s="137"/>
      <c r="D204" s="137"/>
      <c r="E204" s="137"/>
      <c r="F204" s="194"/>
      <c r="H204" s="137"/>
      <c r="I204" s="137"/>
      <c r="J204" s="194"/>
    </row>
    <row r="205" spans="1:10" s="138" customFormat="1" x14ac:dyDescent="0.2">
      <c r="A205" s="137"/>
      <c r="B205" s="137"/>
      <c r="C205" s="137"/>
      <c r="D205" s="137"/>
      <c r="E205" s="137"/>
      <c r="F205" s="194"/>
      <c r="H205" s="137"/>
      <c r="I205" s="137"/>
      <c r="J205" s="194"/>
    </row>
    <row r="206" spans="1:10" s="138" customFormat="1" x14ac:dyDescent="0.2">
      <c r="A206" s="137"/>
      <c r="B206" s="137"/>
      <c r="C206" s="137"/>
      <c r="D206" s="137"/>
      <c r="E206" s="137"/>
      <c r="F206" s="194"/>
      <c r="H206" s="137"/>
      <c r="I206" s="137"/>
      <c r="J206" s="194"/>
    </row>
    <row r="207" spans="1:10" s="138" customFormat="1" x14ac:dyDescent="0.2">
      <c r="A207" s="137"/>
      <c r="B207" s="137"/>
      <c r="C207" s="137"/>
      <c r="D207" s="137"/>
      <c r="E207" s="137"/>
      <c r="F207" s="194"/>
      <c r="H207" s="137"/>
      <c r="I207" s="137"/>
      <c r="J207" s="194"/>
    </row>
    <row r="208" spans="1:10" s="138" customFormat="1" x14ac:dyDescent="0.2">
      <c r="A208" s="137"/>
      <c r="B208" s="137"/>
      <c r="C208" s="137"/>
      <c r="D208" s="137"/>
      <c r="E208" s="137"/>
      <c r="F208" s="194"/>
      <c r="H208" s="137"/>
      <c r="I208" s="137"/>
      <c r="J208" s="194"/>
    </row>
    <row r="209" spans="1:10" s="138" customFormat="1" x14ac:dyDescent="0.2">
      <c r="A209" s="137"/>
      <c r="B209" s="137"/>
      <c r="C209" s="137"/>
      <c r="D209" s="137"/>
      <c r="E209" s="137"/>
      <c r="F209" s="194"/>
      <c r="H209" s="137"/>
      <c r="I209" s="137"/>
      <c r="J209" s="194"/>
    </row>
    <row r="210" spans="1:10" s="138" customFormat="1" x14ac:dyDescent="0.2">
      <c r="A210" s="137"/>
      <c r="B210" s="137"/>
      <c r="C210" s="137"/>
      <c r="D210" s="137"/>
      <c r="E210" s="137"/>
      <c r="F210" s="194"/>
      <c r="H210" s="137"/>
      <c r="I210" s="137"/>
      <c r="J210" s="194"/>
    </row>
    <row r="211" spans="1:10" s="138" customFormat="1" x14ac:dyDescent="0.2">
      <c r="A211" s="137"/>
      <c r="B211" s="137"/>
      <c r="C211" s="137"/>
      <c r="D211" s="137"/>
      <c r="E211" s="137"/>
      <c r="F211" s="194"/>
      <c r="H211" s="137"/>
      <c r="I211" s="137"/>
      <c r="J211" s="194"/>
    </row>
    <row r="212" spans="1:10" s="138" customFormat="1" x14ac:dyDescent="0.2">
      <c r="A212" s="137"/>
      <c r="B212" s="137"/>
      <c r="C212" s="137"/>
      <c r="D212" s="137"/>
      <c r="E212" s="137"/>
      <c r="F212" s="194"/>
      <c r="H212" s="137"/>
      <c r="I212" s="137"/>
      <c r="J212" s="194"/>
    </row>
    <row r="213" spans="1:10" s="138" customFormat="1" x14ac:dyDescent="0.2">
      <c r="A213" s="137"/>
      <c r="B213" s="137"/>
      <c r="C213" s="137"/>
      <c r="D213" s="137"/>
      <c r="E213" s="137"/>
      <c r="F213" s="194"/>
      <c r="H213" s="137"/>
      <c r="I213" s="137"/>
      <c r="J213" s="194"/>
    </row>
    <row r="214" spans="1:10" s="138" customFormat="1" x14ac:dyDescent="0.2">
      <c r="A214" s="137"/>
      <c r="B214" s="137"/>
      <c r="C214" s="137"/>
      <c r="D214" s="137"/>
      <c r="E214" s="137"/>
      <c r="F214" s="194"/>
      <c r="H214" s="137"/>
      <c r="I214" s="137"/>
      <c r="J214" s="194"/>
    </row>
    <row r="215" spans="1:10" s="138" customFormat="1" x14ac:dyDescent="0.2">
      <c r="A215" s="137"/>
      <c r="B215" s="137"/>
      <c r="C215" s="137"/>
      <c r="D215" s="137"/>
      <c r="E215" s="137"/>
      <c r="F215" s="194"/>
      <c r="H215" s="137"/>
      <c r="I215" s="137"/>
      <c r="J215" s="194"/>
    </row>
    <row r="216" spans="1:10" s="138" customFormat="1" x14ac:dyDescent="0.2">
      <c r="A216" s="137"/>
      <c r="B216" s="137"/>
      <c r="C216" s="137"/>
      <c r="D216" s="137"/>
      <c r="E216" s="137"/>
      <c r="F216" s="194"/>
      <c r="H216" s="137"/>
      <c r="I216" s="137"/>
      <c r="J216" s="194"/>
    </row>
    <row r="217" spans="1:10" s="138" customFormat="1" x14ac:dyDescent="0.2">
      <c r="A217" s="137"/>
      <c r="B217" s="137"/>
      <c r="C217" s="137"/>
      <c r="D217" s="137"/>
      <c r="E217" s="137"/>
      <c r="F217" s="194"/>
      <c r="H217" s="137"/>
      <c r="I217" s="137"/>
      <c r="J217" s="194"/>
    </row>
  </sheetData>
  <sheetProtection sheet="1" selectLockedCells="1"/>
  <mergeCells count="14">
    <mergeCell ref="A44:E44"/>
    <mergeCell ref="B4:H4"/>
    <mergeCell ref="B5:H5"/>
    <mergeCell ref="B6:H6"/>
    <mergeCell ref="E8:F8"/>
    <mergeCell ref="G8:H8"/>
    <mergeCell ref="A12:B12"/>
    <mergeCell ref="I8:J8"/>
    <mergeCell ref="A33:B33"/>
    <mergeCell ref="A25:B25"/>
    <mergeCell ref="A26:B26"/>
    <mergeCell ref="A27:B27"/>
    <mergeCell ref="A28:B28"/>
    <mergeCell ref="A10:B10"/>
  </mergeCells>
  <printOptions horizontalCentered="1"/>
  <pageMargins left="0.28000000000000003" right="0.28000000000000003" top="0.39" bottom="0.3" header="0.75" footer="0.25"/>
  <pageSetup scale="71" fitToHeight="0" orientation="portrait"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20"/>
  <sheetViews>
    <sheetView zoomScale="90" zoomScaleNormal="90" workbookViewId="0"/>
  </sheetViews>
  <sheetFormatPr defaultRowHeight="12.75" x14ac:dyDescent="0.2"/>
  <cols>
    <col min="1" max="1" width="35.7109375" style="8" customWidth="1"/>
    <col min="2" max="2" width="9.7109375" style="8" customWidth="1"/>
    <col min="3" max="3" width="18.140625" style="8" bestFit="1" customWidth="1"/>
    <col min="4" max="4" width="1.5703125" style="8" customWidth="1"/>
    <col min="5" max="5" width="15.7109375" style="8" customWidth="1"/>
    <col min="6" max="6" width="11.42578125" style="8" customWidth="1"/>
    <col min="7" max="7" width="15.7109375" style="135" customWidth="1"/>
    <col min="8" max="9" width="15.7109375" style="8" customWidth="1"/>
    <col min="10" max="10" width="11.42578125" style="8" customWidth="1"/>
    <col min="11" max="16384" width="9.140625" style="8"/>
  </cols>
  <sheetData>
    <row r="1" spans="1:10" ht="18" x14ac:dyDescent="0.25">
      <c r="A1" s="195" t="s">
        <v>67</v>
      </c>
      <c r="F1" s="195"/>
      <c r="I1" s="195"/>
      <c r="J1" s="195"/>
    </row>
    <row r="2" spans="1:10" ht="18" x14ac:dyDescent="0.25">
      <c r="A2" s="195" t="s">
        <v>112</v>
      </c>
      <c r="F2" s="195"/>
      <c r="H2" s="199"/>
      <c r="I2" s="200" t="str">
        <f>"= do not edit"</f>
        <v>= do not edit</v>
      </c>
      <c r="J2" s="195"/>
    </row>
    <row r="3" spans="1:10" ht="19.5" customHeight="1" x14ac:dyDescent="0.25">
      <c r="F3" s="201"/>
      <c r="H3" s="130"/>
      <c r="I3" s="200" t="str">
        <f>"= edit if applicable"</f>
        <v>= edit if applicable</v>
      </c>
      <c r="J3" s="201"/>
    </row>
    <row r="4" spans="1:10" ht="24.75" customHeight="1" x14ac:dyDescent="0.2">
      <c r="A4" s="202" t="s">
        <v>59</v>
      </c>
      <c r="B4" s="438"/>
      <c r="C4" s="438"/>
      <c r="D4" s="438"/>
      <c r="E4" s="438"/>
      <c r="F4" s="438"/>
      <c r="G4" s="438"/>
      <c r="H4" s="438"/>
      <c r="I4" s="134"/>
    </row>
    <row r="5" spans="1:10" ht="24.75" customHeight="1" x14ac:dyDescent="0.2">
      <c r="A5" s="202" t="s">
        <v>60</v>
      </c>
      <c r="B5" s="439"/>
      <c r="C5" s="439"/>
      <c r="D5" s="439"/>
      <c r="E5" s="439"/>
      <c r="F5" s="439"/>
      <c r="G5" s="439"/>
      <c r="H5" s="439"/>
      <c r="I5" s="134"/>
    </row>
    <row r="6" spans="1:10" ht="24.75" customHeight="1" x14ac:dyDescent="0.2">
      <c r="A6" s="202" t="s">
        <v>61</v>
      </c>
      <c r="B6" s="440" t="s">
        <v>258</v>
      </c>
      <c r="C6" s="439"/>
      <c r="D6" s="439"/>
      <c r="E6" s="439"/>
      <c r="F6" s="439"/>
      <c r="G6" s="439"/>
      <c r="H6" s="439"/>
      <c r="I6" s="134"/>
    </row>
    <row r="7" spans="1:10" ht="24.75" customHeight="1" x14ac:dyDescent="0.2">
      <c r="A7" s="202" t="s">
        <v>171</v>
      </c>
      <c r="B7" s="269"/>
      <c r="C7" s="268"/>
      <c r="D7" s="268"/>
      <c r="E7" s="268"/>
      <c r="F7" s="268"/>
      <c r="G7" s="268"/>
      <c r="H7" s="268"/>
      <c r="I7" s="134"/>
    </row>
    <row r="8" spans="1:10" ht="24.75" customHeight="1" x14ac:dyDescent="0.2">
      <c r="A8" s="202" t="s">
        <v>172</v>
      </c>
      <c r="B8" s="270"/>
      <c r="C8" s="268"/>
      <c r="D8" s="268"/>
      <c r="E8" s="268"/>
      <c r="F8" s="268"/>
      <c r="G8" s="268"/>
      <c r="H8" s="268"/>
      <c r="I8" s="134"/>
    </row>
    <row r="9" spans="1:10" ht="22.5" customHeight="1" x14ac:dyDescent="0.2">
      <c r="A9" s="202"/>
      <c r="B9" s="203"/>
      <c r="C9" s="203"/>
      <c r="D9" s="203"/>
      <c r="E9" s="203"/>
      <c r="F9" s="203"/>
      <c r="G9" s="203"/>
      <c r="H9" s="203"/>
      <c r="I9" s="203"/>
      <c r="J9" s="203"/>
    </row>
    <row r="10" spans="1:10" ht="20.25" customHeight="1" x14ac:dyDescent="0.2">
      <c r="A10" s="204" t="s">
        <v>58</v>
      </c>
      <c r="C10" s="205" t="s">
        <v>100</v>
      </c>
      <c r="D10" s="206"/>
      <c r="E10" s="436" t="s">
        <v>230</v>
      </c>
      <c r="F10" s="437"/>
      <c r="G10" s="436" t="s">
        <v>66</v>
      </c>
      <c r="H10" s="437"/>
      <c r="I10" s="436" t="s">
        <v>231</v>
      </c>
      <c r="J10" s="437"/>
    </row>
    <row r="11" spans="1:10" s="208" customFormat="1" ht="17.25" customHeight="1" x14ac:dyDescent="0.2">
      <c r="C11" s="209" t="s">
        <v>21</v>
      </c>
      <c r="D11" s="210"/>
      <c r="E11" s="211" t="s">
        <v>2</v>
      </c>
      <c r="F11" s="212" t="s">
        <v>62</v>
      </c>
      <c r="G11" s="211" t="s">
        <v>2</v>
      </c>
      <c r="H11" s="211" t="s">
        <v>62</v>
      </c>
      <c r="I11" s="211" t="s">
        <v>2</v>
      </c>
      <c r="J11" s="212" t="s">
        <v>62</v>
      </c>
    </row>
    <row r="12" spans="1:10" ht="33.75" customHeight="1" x14ac:dyDescent="0.2">
      <c r="A12" s="429" t="s">
        <v>263</v>
      </c>
      <c r="B12" s="430"/>
      <c r="C12" s="338">
        <f>'Reg Salary-% effort'!E40+'Reg Salary-person mths'!F76+'Reg Salary-person mths'!F40</f>
        <v>0</v>
      </c>
      <c r="D12" s="214"/>
      <c r="E12" s="213"/>
      <c r="F12" s="39"/>
      <c r="G12" s="213"/>
      <c r="H12" s="40"/>
      <c r="I12" s="213"/>
      <c r="J12" s="39"/>
    </row>
    <row r="13" spans="1:10" ht="32.25" customHeight="1" x14ac:dyDescent="0.2">
      <c r="A13" s="397" t="s">
        <v>264</v>
      </c>
      <c r="B13" s="32"/>
      <c r="C13" s="216"/>
      <c r="D13" s="214"/>
      <c r="E13" s="216"/>
      <c r="F13" s="28"/>
      <c r="G13" s="216"/>
      <c r="H13" s="29"/>
      <c r="I13" s="216"/>
      <c r="J13" s="28"/>
    </row>
    <row r="14" spans="1:10" ht="33" customHeight="1" x14ac:dyDescent="0.2">
      <c r="A14" s="434" t="s">
        <v>175</v>
      </c>
      <c r="B14" s="435"/>
      <c r="C14" s="338">
        <f>'Reg Salary-person mths'!F114+'Reg Salary-% effort'!E78</f>
        <v>0</v>
      </c>
      <c r="D14" s="214"/>
      <c r="E14" s="213"/>
      <c r="F14" s="42"/>
      <c r="G14" s="213"/>
      <c r="H14" s="40"/>
      <c r="I14" s="213"/>
      <c r="J14" s="42"/>
    </row>
    <row r="15" spans="1:10" ht="20.25" customHeight="1" x14ac:dyDescent="0.2">
      <c r="A15" s="125" t="s">
        <v>72</v>
      </c>
      <c r="B15" s="158"/>
      <c r="C15" s="216"/>
      <c r="D15" s="214"/>
      <c r="E15" s="216"/>
      <c r="F15" s="30"/>
      <c r="G15" s="216"/>
      <c r="H15" s="29"/>
      <c r="I15" s="216"/>
      <c r="J15" s="30"/>
    </row>
    <row r="16" spans="1:10" ht="20.25" customHeight="1" x14ac:dyDescent="0.2">
      <c r="A16" s="375" t="s">
        <v>265</v>
      </c>
      <c r="B16" s="158"/>
      <c r="C16" s="216"/>
      <c r="D16" s="214"/>
      <c r="E16" s="216"/>
      <c r="F16" s="30"/>
      <c r="G16" s="216"/>
      <c r="H16" s="29"/>
      <c r="I16" s="216"/>
      <c r="J16" s="30"/>
    </row>
    <row r="17" spans="1:10" ht="20.25" customHeight="1" x14ac:dyDescent="0.2">
      <c r="A17" s="375" t="s">
        <v>221</v>
      </c>
      <c r="B17" s="158"/>
      <c r="C17" s="216"/>
      <c r="D17" s="214"/>
      <c r="E17" s="216"/>
      <c r="F17" s="30"/>
      <c r="G17" s="216"/>
      <c r="H17" s="29"/>
      <c r="I17" s="216"/>
      <c r="J17" s="30"/>
    </row>
    <row r="18" spans="1:10" ht="20.25" customHeight="1" x14ac:dyDescent="0.2">
      <c r="A18" s="125" t="s">
        <v>65</v>
      </c>
      <c r="B18" s="158"/>
      <c r="C18" s="216"/>
      <c r="D18" s="214"/>
      <c r="E18" s="216"/>
      <c r="F18" s="30"/>
      <c r="G18" s="216"/>
      <c r="H18" s="29"/>
      <c r="I18" s="216"/>
      <c r="J18" s="30"/>
    </row>
    <row r="19" spans="1:10" ht="20.25" customHeight="1" x14ac:dyDescent="0.2">
      <c r="A19" s="125" t="s">
        <v>73</v>
      </c>
      <c r="B19" s="158"/>
      <c r="C19" s="216"/>
      <c r="D19" s="214"/>
      <c r="E19" s="216"/>
      <c r="F19" s="30"/>
      <c r="G19" s="216"/>
      <c r="H19" s="29"/>
      <c r="I19" s="216"/>
      <c r="J19" s="30"/>
    </row>
    <row r="20" spans="1:10" ht="20.25" customHeight="1" x14ac:dyDescent="0.2">
      <c r="A20" s="372" t="s">
        <v>289</v>
      </c>
      <c r="B20" s="299">
        <v>0.49</v>
      </c>
      <c r="C20" s="127">
        <f>ROUND(((C12+C13+C14+C16)*$B$20),0)</f>
        <v>0</v>
      </c>
      <c r="D20" s="128"/>
      <c r="E20" s="127">
        <f>ROUND(((E12+E13+E14+E16)*$B$20),0)</f>
        <v>0</v>
      </c>
      <c r="F20" s="30"/>
      <c r="G20" s="48"/>
      <c r="H20" s="29"/>
      <c r="I20" s="127">
        <f>ROUND(((I12+I13+I14+I16)*$B$20),0)</f>
        <v>0</v>
      </c>
      <c r="J20" s="30"/>
    </row>
    <row r="21" spans="1:10" ht="20.25" customHeight="1" x14ac:dyDescent="0.2">
      <c r="A21" s="376" t="s">
        <v>290</v>
      </c>
      <c r="B21" s="126">
        <v>8.2000000000000003E-2</v>
      </c>
      <c r="C21" s="127">
        <f>ROUND(((C18+C17)*$B$21),0)</f>
        <v>0</v>
      </c>
      <c r="D21" s="128"/>
      <c r="E21" s="127">
        <f>ROUND(((E18+E17)*$B$21),0)</f>
        <v>0</v>
      </c>
      <c r="F21" s="129"/>
      <c r="G21" s="48"/>
      <c r="H21" s="29"/>
      <c r="I21" s="127">
        <f>ROUND(((I18+I17)*$B$21),0)</f>
        <v>0</v>
      </c>
      <c r="J21" s="129"/>
    </row>
    <row r="22" spans="1:10" ht="20.25" customHeight="1" x14ac:dyDescent="0.2">
      <c r="A22" s="404" t="s">
        <v>266</v>
      </c>
      <c r="B22" s="32"/>
      <c r="C22" s="216"/>
      <c r="D22" s="214"/>
      <c r="E22" s="216"/>
      <c r="F22" s="30"/>
      <c r="G22" s="216"/>
      <c r="H22" s="29"/>
      <c r="I22" s="216"/>
      <c r="J22" s="30"/>
    </row>
    <row r="23" spans="1:10" ht="20.25" customHeight="1" x14ac:dyDescent="0.2">
      <c r="A23" s="404" t="s">
        <v>267</v>
      </c>
      <c r="B23" s="158"/>
      <c r="C23" s="216"/>
      <c r="D23" s="214"/>
      <c r="E23" s="216"/>
      <c r="F23" s="30"/>
      <c r="G23" s="216"/>
      <c r="H23" s="29"/>
      <c r="I23" s="216"/>
      <c r="J23" s="30"/>
    </row>
    <row r="24" spans="1:10" ht="20.25" customHeight="1" x14ac:dyDescent="0.2">
      <c r="A24" s="164" t="s">
        <v>64</v>
      </c>
      <c r="B24" s="158"/>
      <c r="C24" s="196">
        <f>SUM(C12:C23)</f>
        <v>0</v>
      </c>
      <c r="D24" s="165"/>
      <c r="E24" s="196">
        <f>SUM(E12:E23)</f>
        <v>0</v>
      </c>
      <c r="F24" s="166"/>
      <c r="G24" s="196">
        <f>SUM(G12:G23)</f>
        <v>0</v>
      </c>
      <c r="H24" s="167"/>
      <c r="I24" s="196">
        <f>SUM(I12:I23)</f>
        <v>0</v>
      </c>
      <c r="J24" s="166"/>
    </row>
    <row r="25" spans="1:10" ht="20.25" customHeight="1" x14ac:dyDescent="0.2">
      <c r="A25" s="376" t="s">
        <v>232</v>
      </c>
      <c r="B25" s="158"/>
      <c r="C25" s="216"/>
      <c r="D25" s="214"/>
      <c r="E25" s="216"/>
      <c r="F25" s="30"/>
      <c r="G25" s="216"/>
      <c r="H25" s="29"/>
      <c r="I25" s="216"/>
      <c r="J25" s="30"/>
    </row>
    <row r="26" spans="1:10" ht="20.25" customHeight="1" x14ac:dyDescent="0.2">
      <c r="A26" s="376" t="s">
        <v>233</v>
      </c>
      <c r="B26" s="158"/>
      <c r="C26" s="216"/>
      <c r="D26" s="214"/>
      <c r="E26" s="216"/>
      <c r="F26" s="30"/>
      <c r="G26" s="216"/>
      <c r="H26" s="29"/>
      <c r="I26" s="216"/>
      <c r="J26" s="30"/>
    </row>
    <row r="27" spans="1:10" ht="42" customHeight="1" x14ac:dyDescent="0.2">
      <c r="A27" s="423" t="s">
        <v>173</v>
      </c>
      <c r="B27" s="424"/>
      <c r="C27" s="213"/>
      <c r="D27" s="214"/>
      <c r="E27" s="213"/>
      <c r="F27" s="42"/>
      <c r="G27" s="213"/>
      <c r="H27" s="40"/>
      <c r="I27" s="213"/>
      <c r="J27" s="42"/>
    </row>
    <row r="28" spans="1:10" ht="34.5" customHeight="1" x14ac:dyDescent="0.2">
      <c r="A28" s="423" t="s">
        <v>174</v>
      </c>
      <c r="B28" s="424"/>
      <c r="C28" s="216"/>
      <c r="D28" s="236"/>
      <c r="E28" s="216"/>
      <c r="F28" s="30"/>
      <c r="G28" s="216"/>
      <c r="H28" s="29"/>
      <c r="I28" s="216"/>
      <c r="J28" s="30"/>
    </row>
    <row r="29" spans="1:10" ht="30" customHeight="1" x14ac:dyDescent="0.2">
      <c r="A29" s="425" t="s">
        <v>176</v>
      </c>
      <c r="B29" s="426"/>
      <c r="C29" s="275"/>
      <c r="D29" s="128"/>
      <c r="E29" s="265"/>
      <c r="F29" s="266"/>
      <c r="G29" s="265"/>
      <c r="H29" s="267"/>
      <c r="I29" s="265"/>
      <c r="J29" s="266"/>
    </row>
    <row r="30" spans="1:10" ht="20.25" customHeight="1" x14ac:dyDescent="0.2">
      <c r="A30" s="427" t="s">
        <v>234</v>
      </c>
      <c r="B30" s="428"/>
      <c r="C30" s="72">
        <f>Subcontracts!C20</f>
        <v>0</v>
      </c>
      <c r="D30" s="236"/>
      <c r="E30" s="216"/>
      <c r="F30" s="30"/>
      <c r="G30" s="216"/>
      <c r="H30" s="29"/>
      <c r="I30" s="216"/>
      <c r="J30" s="30"/>
    </row>
    <row r="31" spans="1:10" ht="20.25" customHeight="1" x14ac:dyDescent="0.2">
      <c r="A31" s="370" t="s">
        <v>235</v>
      </c>
      <c r="B31" s="156"/>
      <c r="C31" s="197">
        <f>Subcontracts!C21</f>
        <v>0</v>
      </c>
      <c r="D31" s="214"/>
      <c r="E31" s="215"/>
      <c r="F31" s="43"/>
      <c r="G31" s="215"/>
      <c r="H31" s="41"/>
      <c r="I31" s="215"/>
      <c r="J31" s="43"/>
    </row>
    <row r="32" spans="1:10" x14ac:dyDescent="0.2">
      <c r="A32" s="397" t="s">
        <v>268</v>
      </c>
      <c r="B32" s="158"/>
      <c r="C32" s="216"/>
      <c r="D32" s="214"/>
      <c r="E32" s="216"/>
      <c r="F32" s="30"/>
      <c r="G32" s="216"/>
      <c r="H32" s="29"/>
      <c r="I32" s="216"/>
      <c r="J32" s="30"/>
    </row>
    <row r="33" spans="1:10" ht="20.25" customHeight="1" x14ac:dyDescent="0.2">
      <c r="A33" s="125" t="s">
        <v>162</v>
      </c>
      <c r="B33" s="158"/>
      <c r="C33" s="216"/>
      <c r="D33" s="214"/>
      <c r="E33" s="216"/>
      <c r="F33" s="30"/>
      <c r="G33" s="216"/>
      <c r="H33" s="29"/>
      <c r="I33" s="216"/>
      <c r="J33" s="30"/>
    </row>
    <row r="34" spans="1:10" ht="20.25" customHeight="1" x14ac:dyDescent="0.3">
      <c r="A34" s="405" t="s">
        <v>269</v>
      </c>
      <c r="B34" s="158"/>
      <c r="C34" s="216"/>
      <c r="D34" s="214"/>
      <c r="E34" s="216"/>
      <c r="F34" s="30"/>
      <c r="G34" s="216"/>
      <c r="H34" s="29"/>
      <c r="I34" s="216"/>
      <c r="J34" s="30"/>
    </row>
    <row r="35" spans="1:10" ht="41.25" customHeight="1" x14ac:dyDescent="0.2">
      <c r="A35" s="421" t="s">
        <v>101</v>
      </c>
      <c r="B35" s="422"/>
      <c r="C35" s="216"/>
      <c r="D35" s="214"/>
      <c r="E35" s="216"/>
      <c r="F35" s="30"/>
      <c r="G35" s="216"/>
      <c r="H35" s="29"/>
      <c r="I35" s="216"/>
      <c r="J35" s="30"/>
    </row>
    <row r="36" spans="1:10" ht="20.25" customHeight="1" x14ac:dyDescent="0.2">
      <c r="A36" s="125" t="s">
        <v>57</v>
      </c>
      <c r="B36" s="169"/>
      <c r="C36" s="216"/>
      <c r="D36" s="214"/>
      <c r="E36" s="216"/>
      <c r="F36" s="30"/>
      <c r="G36" s="216"/>
      <c r="H36" s="29"/>
      <c r="I36" s="216"/>
      <c r="J36" s="30"/>
    </row>
    <row r="37" spans="1:10" ht="20.25" customHeight="1" x14ac:dyDescent="0.2">
      <c r="A37" s="164" t="s">
        <v>63</v>
      </c>
      <c r="B37" s="169"/>
      <c r="C37" s="196">
        <f>SUM(C24:C36)</f>
        <v>0</v>
      </c>
      <c r="D37" s="128"/>
      <c r="E37" s="196">
        <f>SUM(E24:E36)</f>
        <v>0</v>
      </c>
      <c r="F37" s="170"/>
      <c r="G37" s="196">
        <f>SUM(G24:G36)</f>
        <v>0</v>
      </c>
      <c r="H37" s="167"/>
      <c r="I37" s="196">
        <f>SUM(I24:I36)</f>
        <v>0</v>
      </c>
      <c r="J37" s="37"/>
    </row>
    <row r="38" spans="1:10" ht="20.25" customHeight="1" x14ac:dyDescent="0.2">
      <c r="A38" s="371" t="s">
        <v>236</v>
      </c>
      <c r="B38" s="169"/>
      <c r="C38" s="263">
        <f>C24</f>
        <v>0</v>
      </c>
      <c r="D38" s="214"/>
      <c r="E38" s="216"/>
      <c r="F38" s="59"/>
      <c r="G38" s="216"/>
      <c r="H38" s="60"/>
      <c r="I38" s="217">
        <f>I37-I34-I36-I31-I35</f>
        <v>0</v>
      </c>
      <c r="J38" s="59"/>
    </row>
    <row r="39" spans="1:10" ht="20.25" customHeight="1" x14ac:dyDescent="0.2">
      <c r="A39" s="372" t="s">
        <v>270</v>
      </c>
      <c r="B39" s="300">
        <v>0.25</v>
      </c>
      <c r="C39" s="198">
        <f>ROUND((C$38*$B$39),0)</f>
        <v>0</v>
      </c>
      <c r="D39" s="54"/>
      <c r="E39" s="49">
        <f>(C38*0.46)-C39</f>
        <v>0</v>
      </c>
      <c r="F39" s="30"/>
      <c r="G39" s="49"/>
      <c r="H39" s="29"/>
      <c r="I39" s="49"/>
      <c r="J39" s="30"/>
    </row>
    <row r="40" spans="1:10" ht="30.75" customHeight="1" x14ac:dyDescent="0.2">
      <c r="A40" s="373" t="s">
        <v>271</v>
      </c>
      <c r="B40" s="300">
        <v>0</v>
      </c>
      <c r="C40" s="49"/>
      <c r="D40" s="54"/>
      <c r="E40" s="49"/>
      <c r="F40" s="30"/>
      <c r="G40" s="49"/>
      <c r="H40" s="29"/>
      <c r="I40" s="198">
        <f>ROUND((I$38*$B$40),0)</f>
        <v>0</v>
      </c>
      <c r="J40" s="30"/>
    </row>
    <row r="41" spans="1:10" x14ac:dyDescent="0.2">
      <c r="C41" s="218"/>
      <c r="D41" s="218"/>
      <c r="E41" s="218"/>
      <c r="F41" s="135"/>
      <c r="G41" s="218"/>
      <c r="I41" s="218"/>
      <c r="J41" s="135"/>
    </row>
    <row r="42" spans="1:10" ht="15.75" customHeight="1" x14ac:dyDescent="0.2">
      <c r="C42" s="36"/>
      <c r="D42" s="36"/>
      <c r="E42" s="36"/>
      <c r="F42" s="37"/>
      <c r="G42" s="36"/>
      <c r="H42" s="38"/>
      <c r="I42" s="36"/>
      <c r="J42" s="37"/>
    </row>
    <row r="43" spans="1:10" s="201" customFormat="1" ht="20.25" customHeight="1" x14ac:dyDescent="0.25">
      <c r="A43" s="219" t="s">
        <v>3</v>
      </c>
      <c r="B43" s="220"/>
      <c r="C43" s="179">
        <f>SUM(C37+C39)</f>
        <v>0</v>
      </c>
      <c r="D43" s="180"/>
      <c r="E43" s="179">
        <f>SUM(E37+E39)</f>
        <v>0</v>
      </c>
      <c r="F43" s="181"/>
      <c r="G43" s="179">
        <f>SUM(G37+G39)</f>
        <v>0</v>
      </c>
      <c r="H43" s="182"/>
      <c r="I43" s="179">
        <f>SUM(I37+I40)</f>
        <v>0</v>
      </c>
      <c r="J43" s="181"/>
    </row>
    <row r="44" spans="1:10" s="201" customFormat="1" ht="20.25" customHeight="1" x14ac:dyDescent="0.2">
      <c r="C44" s="221"/>
      <c r="D44" s="221"/>
      <c r="E44" s="222"/>
      <c r="F44" s="223"/>
      <c r="G44" s="221"/>
      <c r="H44" s="224"/>
      <c r="I44" s="222"/>
      <c r="J44" s="223"/>
    </row>
    <row r="45" spans="1:10" s="395" customFormat="1" x14ac:dyDescent="0.2">
      <c r="A45" s="395" t="s">
        <v>291</v>
      </c>
      <c r="E45" s="387"/>
      <c r="F45" s="401"/>
      <c r="I45" s="387"/>
      <c r="J45" s="401"/>
    </row>
    <row r="46" spans="1:10" s="395" customFormat="1" x14ac:dyDescent="0.2">
      <c r="A46" s="431" t="s">
        <v>292</v>
      </c>
      <c r="B46" s="431"/>
      <c r="C46" s="431"/>
      <c r="D46" s="431"/>
      <c r="E46" s="431"/>
      <c r="F46" s="401"/>
      <c r="I46" s="387"/>
      <c r="J46" s="401"/>
    </row>
    <row r="47" spans="1:10" s="395" customFormat="1" x14ac:dyDescent="0.2">
      <c r="A47" s="395" t="s">
        <v>293</v>
      </c>
      <c r="E47" s="387"/>
      <c r="F47" s="401"/>
      <c r="I47" s="387"/>
      <c r="J47" s="401"/>
    </row>
    <row r="48" spans="1:10" s="395" customFormat="1" x14ac:dyDescent="0.2">
      <c r="A48" s="395" t="s">
        <v>294</v>
      </c>
      <c r="E48" s="387"/>
      <c r="F48" s="401"/>
      <c r="I48" s="387"/>
      <c r="J48" s="401"/>
    </row>
    <row r="49" spans="1:10" s="395" customFormat="1" x14ac:dyDescent="0.2">
      <c r="A49" s="395" t="s">
        <v>295</v>
      </c>
      <c r="E49" s="387"/>
      <c r="F49" s="401"/>
      <c r="I49" s="387"/>
      <c r="J49" s="401"/>
    </row>
    <row r="50" spans="1:10" s="395" customFormat="1" ht="12.75" customHeight="1" x14ac:dyDescent="0.2">
      <c r="A50" s="395" t="s">
        <v>237</v>
      </c>
      <c r="E50" s="387"/>
      <c r="F50" s="389"/>
      <c r="G50" s="388"/>
      <c r="H50" s="388"/>
      <c r="I50" s="387"/>
      <c r="J50" s="389"/>
    </row>
    <row r="51" spans="1:10" s="395" customFormat="1" ht="12.75" customHeight="1" x14ac:dyDescent="0.2">
      <c r="A51" s="395" t="s">
        <v>238</v>
      </c>
      <c r="E51" s="387"/>
      <c r="F51" s="389"/>
      <c r="G51" s="388"/>
      <c r="H51" s="388"/>
      <c r="I51" s="387"/>
      <c r="J51" s="389"/>
    </row>
    <row r="52" spans="1:10" s="395" customFormat="1" x14ac:dyDescent="0.2">
      <c r="A52" s="395" t="s">
        <v>261</v>
      </c>
      <c r="E52" s="387"/>
      <c r="F52" s="389"/>
      <c r="G52" s="388"/>
      <c r="H52" s="388"/>
      <c r="I52" s="387"/>
      <c r="J52" s="389"/>
    </row>
    <row r="53" spans="1:10" s="395" customFormat="1" x14ac:dyDescent="0.2">
      <c r="A53" s="395" t="s">
        <v>239</v>
      </c>
      <c r="E53" s="387"/>
      <c r="F53" s="389"/>
      <c r="G53" s="388"/>
      <c r="H53" s="388"/>
      <c r="I53" s="387"/>
      <c r="J53" s="389"/>
    </row>
    <row r="54" spans="1:10" s="395" customFormat="1" x14ac:dyDescent="0.2">
      <c r="A54" s="395" t="s">
        <v>181</v>
      </c>
      <c r="E54" s="387"/>
      <c r="F54" s="389"/>
      <c r="G54" s="388"/>
      <c r="H54" s="388"/>
      <c r="I54" s="387"/>
      <c r="J54" s="389"/>
    </row>
    <row r="55" spans="1:10" s="395" customFormat="1" x14ac:dyDescent="0.2">
      <c r="A55" s="395" t="s">
        <v>240</v>
      </c>
      <c r="E55" s="387"/>
      <c r="F55" s="389"/>
      <c r="G55" s="388"/>
      <c r="H55" s="388"/>
      <c r="I55" s="387"/>
      <c r="J55" s="389"/>
    </row>
    <row r="56" spans="1:10" s="395" customFormat="1" x14ac:dyDescent="0.2">
      <c r="A56" s="395" t="s">
        <v>220</v>
      </c>
      <c r="E56" s="387"/>
      <c r="F56" s="389"/>
      <c r="G56" s="388"/>
      <c r="H56" s="388"/>
      <c r="I56" s="387"/>
      <c r="J56" s="389"/>
    </row>
    <row r="57" spans="1:10" s="395" customFormat="1" x14ac:dyDescent="0.2">
      <c r="A57" s="395" t="s">
        <v>272</v>
      </c>
      <c r="E57" s="391"/>
      <c r="F57" s="392"/>
      <c r="G57" s="393"/>
      <c r="H57" s="393"/>
      <c r="I57" s="391"/>
      <c r="J57" s="392"/>
    </row>
    <row r="58" spans="1:10" s="395" customFormat="1" x14ac:dyDescent="0.2">
      <c r="A58" s="395" t="s">
        <v>246</v>
      </c>
      <c r="E58" s="391"/>
      <c r="F58" s="392"/>
      <c r="G58" s="393"/>
      <c r="H58" s="393"/>
      <c r="I58" s="391"/>
      <c r="J58" s="392"/>
    </row>
    <row r="59" spans="1:10" s="395" customFormat="1" x14ac:dyDescent="0.2">
      <c r="A59" s="395" t="s">
        <v>273</v>
      </c>
      <c r="E59" s="391"/>
      <c r="F59" s="392"/>
      <c r="G59" s="393"/>
      <c r="H59" s="393"/>
      <c r="I59" s="391"/>
      <c r="J59" s="392"/>
    </row>
    <row r="60" spans="1:10" s="395" customFormat="1" x14ac:dyDescent="0.2">
      <c r="A60" s="395" t="s">
        <v>247</v>
      </c>
      <c r="E60" s="391"/>
      <c r="F60" s="392"/>
      <c r="G60" s="393"/>
      <c r="H60" s="393"/>
      <c r="I60" s="391"/>
      <c r="J60" s="392"/>
    </row>
    <row r="61" spans="1:10" s="395" customFormat="1" x14ac:dyDescent="0.2">
      <c r="A61" s="388" t="s">
        <v>274</v>
      </c>
      <c r="B61" s="388"/>
      <c r="C61" s="388"/>
      <c r="D61" s="388"/>
      <c r="E61" s="394"/>
      <c r="F61" s="389"/>
      <c r="G61" s="388"/>
      <c r="H61" s="388"/>
      <c r="I61" s="394"/>
      <c r="J61" s="389"/>
    </row>
    <row r="62" spans="1:10" s="395" customFormat="1" x14ac:dyDescent="0.2">
      <c r="A62" s="388" t="s">
        <v>275</v>
      </c>
      <c r="B62" s="388"/>
      <c r="C62" s="388"/>
      <c r="D62" s="388"/>
      <c r="E62" s="394"/>
      <c r="F62" s="389"/>
      <c r="G62" s="388"/>
      <c r="H62" s="388"/>
      <c r="I62" s="394"/>
      <c r="J62" s="389"/>
    </row>
    <row r="63" spans="1:10" s="395" customFormat="1" x14ac:dyDescent="0.2">
      <c r="A63" s="388" t="s">
        <v>276</v>
      </c>
      <c r="B63" s="388"/>
      <c r="C63" s="388"/>
      <c r="D63" s="388"/>
      <c r="E63" s="394"/>
      <c r="F63" s="389"/>
      <c r="G63" s="388"/>
      <c r="H63" s="388"/>
      <c r="I63" s="394"/>
      <c r="J63" s="389"/>
    </row>
    <row r="64" spans="1:10" s="395" customFormat="1" x14ac:dyDescent="0.2">
      <c r="A64" s="388" t="s">
        <v>260</v>
      </c>
      <c r="B64" s="388"/>
      <c r="C64" s="388"/>
      <c r="D64" s="388"/>
      <c r="E64" s="394"/>
      <c r="F64" s="389"/>
      <c r="G64" s="388"/>
      <c r="H64" s="388"/>
      <c r="I64" s="394"/>
      <c r="J64" s="389"/>
    </row>
    <row r="65" spans="1:10" s="402" customFormat="1" x14ac:dyDescent="0.2">
      <c r="A65" s="388" t="s">
        <v>241</v>
      </c>
      <c r="B65" s="388"/>
      <c r="C65" s="388"/>
      <c r="D65" s="388"/>
      <c r="E65" s="394"/>
      <c r="F65" s="389"/>
      <c r="G65" s="388"/>
      <c r="H65" s="388"/>
      <c r="I65" s="394"/>
      <c r="J65" s="389"/>
    </row>
    <row r="66" spans="1:10" s="403" customFormat="1" x14ac:dyDescent="0.2">
      <c r="A66" s="406" t="s">
        <v>277</v>
      </c>
      <c r="B66" s="390"/>
      <c r="C66" s="390"/>
      <c r="D66" s="390"/>
      <c r="E66" s="390"/>
      <c r="F66" s="390"/>
      <c r="G66" s="390"/>
      <c r="H66" s="390"/>
      <c r="I66" s="394"/>
      <c r="J66" s="389"/>
    </row>
    <row r="67" spans="1:10" s="403" customFormat="1" x14ac:dyDescent="0.2">
      <c r="A67" s="395" t="s">
        <v>242</v>
      </c>
      <c r="B67" s="388"/>
      <c r="C67" s="388"/>
      <c r="D67" s="388"/>
      <c r="E67" s="394"/>
      <c r="F67" s="389"/>
      <c r="G67" s="388"/>
      <c r="H67" s="388"/>
      <c r="I67" s="394"/>
      <c r="J67" s="389"/>
    </row>
    <row r="68" spans="1:10" s="403" customFormat="1" x14ac:dyDescent="0.2">
      <c r="A68" s="395"/>
      <c r="B68" s="388"/>
      <c r="C68" s="388"/>
      <c r="D68" s="388"/>
      <c r="E68" s="394"/>
      <c r="F68" s="389"/>
      <c r="G68" s="388"/>
      <c r="H68" s="388"/>
      <c r="I68" s="394"/>
      <c r="J68" s="389"/>
    </row>
    <row r="69" spans="1:10" s="403" customFormat="1" x14ac:dyDescent="0.2">
      <c r="A69" s="395" t="s">
        <v>163</v>
      </c>
      <c r="B69" s="388"/>
      <c r="C69" s="388"/>
      <c r="D69" s="388"/>
      <c r="E69" s="394"/>
      <c r="F69" s="389"/>
      <c r="G69" s="388"/>
      <c r="H69" s="388"/>
      <c r="I69" s="394"/>
      <c r="J69" s="389"/>
    </row>
    <row r="70" spans="1:10" s="403" customFormat="1" x14ac:dyDescent="0.2">
      <c r="A70" s="395"/>
      <c r="B70" s="388"/>
      <c r="C70" s="388"/>
      <c r="D70" s="388"/>
      <c r="E70" s="394"/>
      <c r="F70" s="389"/>
      <c r="G70" s="388"/>
      <c r="H70" s="388"/>
      <c r="I70" s="394"/>
      <c r="J70" s="389"/>
    </row>
    <row r="71" spans="1:10" s="403" customFormat="1" x14ac:dyDescent="0.2">
      <c r="A71" s="395" t="s">
        <v>74</v>
      </c>
      <c r="B71" s="388"/>
      <c r="C71" s="388"/>
      <c r="D71" s="388"/>
      <c r="E71" s="394"/>
      <c r="F71" s="389"/>
      <c r="G71" s="388"/>
      <c r="H71" s="388"/>
      <c r="I71" s="394"/>
      <c r="J71" s="389"/>
    </row>
    <row r="72" spans="1:10" s="187" customFormat="1" x14ac:dyDescent="0.2">
      <c r="E72" s="190"/>
      <c r="F72" s="191"/>
      <c r="I72" s="190"/>
      <c r="J72" s="191"/>
    </row>
    <row r="73" spans="1:10" s="15" customFormat="1" x14ac:dyDescent="0.2">
      <c r="E73" s="226"/>
      <c r="F73" s="227"/>
      <c r="I73" s="226"/>
      <c r="J73" s="227"/>
    </row>
    <row r="74" spans="1:10" s="15" customFormat="1" x14ac:dyDescent="0.2">
      <c r="E74" s="226"/>
      <c r="F74" s="227"/>
      <c r="I74" s="226"/>
      <c r="J74" s="227"/>
    </row>
    <row r="75" spans="1:10" s="15" customFormat="1" x14ac:dyDescent="0.2">
      <c r="E75" s="226"/>
      <c r="F75" s="227"/>
      <c r="I75" s="226"/>
      <c r="J75" s="227"/>
    </row>
    <row r="76" spans="1:10" s="15" customFormat="1" x14ac:dyDescent="0.2">
      <c r="E76" s="226"/>
      <c r="F76" s="227"/>
      <c r="I76" s="226"/>
      <c r="J76" s="227"/>
    </row>
    <row r="77" spans="1:10" x14ac:dyDescent="0.2">
      <c r="E77" s="228"/>
      <c r="F77" s="229"/>
      <c r="G77" s="8"/>
      <c r="I77" s="228"/>
      <c r="J77" s="229"/>
    </row>
    <row r="78" spans="1:10" x14ac:dyDescent="0.2">
      <c r="E78" s="230"/>
      <c r="F78" s="135"/>
      <c r="G78" s="8"/>
      <c r="I78" s="230"/>
      <c r="J78" s="135"/>
    </row>
    <row r="79" spans="1:10" x14ac:dyDescent="0.2">
      <c r="E79" s="230"/>
      <c r="F79" s="135"/>
      <c r="G79" s="8"/>
      <c r="I79" s="230"/>
      <c r="J79" s="135"/>
    </row>
    <row r="80" spans="1:10" x14ac:dyDescent="0.2">
      <c r="E80" s="230"/>
      <c r="F80" s="135"/>
      <c r="G80" s="8"/>
      <c r="I80" s="230"/>
      <c r="J80" s="135"/>
    </row>
    <row r="81" spans="5:10" x14ac:dyDescent="0.2">
      <c r="E81" s="230"/>
      <c r="F81" s="135"/>
      <c r="G81" s="8"/>
      <c r="I81" s="230"/>
      <c r="J81" s="135"/>
    </row>
    <row r="82" spans="5:10" x14ac:dyDescent="0.2">
      <c r="E82" s="230"/>
      <c r="F82" s="135"/>
      <c r="G82" s="8"/>
      <c r="I82" s="230"/>
      <c r="J82" s="135"/>
    </row>
    <row r="83" spans="5:10" x14ac:dyDescent="0.2">
      <c r="E83" s="230"/>
      <c r="F83" s="135"/>
      <c r="G83" s="8"/>
      <c r="I83" s="230"/>
      <c r="J83" s="135"/>
    </row>
    <row r="84" spans="5:10" x14ac:dyDescent="0.2">
      <c r="E84" s="230"/>
      <c r="F84" s="135"/>
      <c r="G84" s="8"/>
      <c r="I84" s="230"/>
      <c r="J84" s="135"/>
    </row>
    <row r="85" spans="5:10" x14ac:dyDescent="0.2">
      <c r="F85" s="230"/>
      <c r="J85" s="230"/>
    </row>
    <row r="86" spans="5:10" x14ac:dyDescent="0.2">
      <c r="F86" s="230"/>
      <c r="J86" s="230"/>
    </row>
    <row r="87" spans="5:10" x14ac:dyDescent="0.2">
      <c r="F87" s="230"/>
      <c r="J87" s="230"/>
    </row>
    <row r="88" spans="5:10" x14ac:dyDescent="0.2">
      <c r="F88" s="230"/>
      <c r="J88" s="230"/>
    </row>
    <row r="89" spans="5:10" x14ac:dyDescent="0.2">
      <c r="F89" s="230"/>
      <c r="J89" s="230"/>
    </row>
    <row r="90" spans="5:10" x14ac:dyDescent="0.2">
      <c r="F90" s="230"/>
      <c r="J90" s="230"/>
    </row>
    <row r="91" spans="5:10" x14ac:dyDescent="0.2">
      <c r="F91" s="230"/>
      <c r="J91" s="230"/>
    </row>
    <row r="92" spans="5:10" x14ac:dyDescent="0.2">
      <c r="F92" s="230"/>
      <c r="J92" s="230"/>
    </row>
    <row r="93" spans="5:10" x14ac:dyDescent="0.2">
      <c r="F93" s="230"/>
      <c r="J93" s="230"/>
    </row>
    <row r="94" spans="5:10" x14ac:dyDescent="0.2">
      <c r="F94" s="230"/>
      <c r="J94" s="230"/>
    </row>
    <row r="95" spans="5:10" x14ac:dyDescent="0.2">
      <c r="F95" s="230"/>
      <c r="J95" s="230"/>
    </row>
    <row r="96" spans="5:10" x14ac:dyDescent="0.2">
      <c r="F96" s="230"/>
      <c r="J96" s="230"/>
    </row>
    <row r="97" spans="1:10" x14ac:dyDescent="0.2">
      <c r="F97" s="230"/>
      <c r="J97" s="230"/>
    </row>
    <row r="98" spans="1:10" x14ac:dyDescent="0.2">
      <c r="F98" s="230"/>
      <c r="J98" s="230"/>
    </row>
    <row r="99" spans="1:10" x14ac:dyDescent="0.2">
      <c r="F99" s="230"/>
      <c r="J99" s="230"/>
    </row>
    <row r="100" spans="1:10" s="135" customFormat="1" x14ac:dyDescent="0.2">
      <c r="A100" s="8"/>
      <c r="B100" s="8"/>
      <c r="C100" s="8"/>
      <c r="D100" s="8"/>
      <c r="E100" s="8"/>
      <c r="F100" s="230"/>
      <c r="H100" s="8"/>
      <c r="I100" s="8"/>
      <c r="J100" s="230"/>
    </row>
    <row r="101" spans="1:10" s="135" customFormat="1" x14ac:dyDescent="0.2">
      <c r="A101" s="8"/>
      <c r="B101" s="8"/>
      <c r="C101" s="8"/>
      <c r="D101" s="8"/>
      <c r="E101" s="8"/>
      <c r="F101" s="230"/>
      <c r="H101" s="8"/>
      <c r="I101" s="8"/>
      <c r="J101" s="230"/>
    </row>
    <row r="102" spans="1:10" s="135" customFormat="1" x14ac:dyDescent="0.2">
      <c r="A102" s="8"/>
      <c r="B102" s="8"/>
      <c r="C102" s="8"/>
      <c r="D102" s="8"/>
      <c r="E102" s="8"/>
      <c r="F102" s="230"/>
      <c r="H102" s="8"/>
      <c r="I102" s="8"/>
      <c r="J102" s="230"/>
    </row>
    <row r="103" spans="1:10" s="135" customFormat="1" x14ac:dyDescent="0.2">
      <c r="A103" s="8"/>
      <c r="B103" s="8"/>
      <c r="C103" s="8"/>
      <c r="D103" s="8"/>
      <c r="E103" s="8"/>
      <c r="F103" s="230"/>
      <c r="H103" s="8"/>
      <c r="I103" s="8"/>
      <c r="J103" s="230"/>
    </row>
    <row r="104" spans="1:10" s="135" customFormat="1" x14ac:dyDescent="0.2">
      <c r="A104" s="8"/>
      <c r="B104" s="8"/>
      <c r="C104" s="8"/>
      <c r="D104" s="8"/>
      <c r="E104" s="8"/>
      <c r="F104" s="230"/>
      <c r="H104" s="8"/>
      <c r="I104" s="8"/>
      <c r="J104" s="230"/>
    </row>
    <row r="105" spans="1:10" s="135" customFormat="1" x14ac:dyDescent="0.2">
      <c r="A105" s="8"/>
      <c r="B105" s="8"/>
      <c r="C105" s="8"/>
      <c r="D105" s="8"/>
      <c r="E105" s="8"/>
      <c r="F105" s="230"/>
      <c r="H105" s="8"/>
      <c r="I105" s="8"/>
      <c r="J105" s="230"/>
    </row>
    <row r="106" spans="1:10" s="135" customFormat="1" x14ac:dyDescent="0.2">
      <c r="A106" s="8"/>
      <c r="B106" s="8"/>
      <c r="C106" s="8"/>
      <c r="D106" s="8"/>
      <c r="E106" s="8"/>
      <c r="F106" s="230"/>
      <c r="H106" s="8"/>
      <c r="I106" s="8"/>
      <c r="J106" s="230"/>
    </row>
    <row r="107" spans="1:10" s="135" customFormat="1" x14ac:dyDescent="0.2">
      <c r="A107" s="8"/>
      <c r="B107" s="8"/>
      <c r="C107" s="8"/>
      <c r="D107" s="8"/>
      <c r="E107" s="8"/>
      <c r="F107" s="230"/>
      <c r="H107" s="8"/>
      <c r="I107" s="8"/>
      <c r="J107" s="230"/>
    </row>
    <row r="108" spans="1:10" s="135" customFormat="1" x14ac:dyDescent="0.2">
      <c r="A108" s="8"/>
      <c r="B108" s="8"/>
      <c r="C108" s="8"/>
      <c r="D108" s="8"/>
      <c r="E108" s="8"/>
      <c r="F108" s="230"/>
      <c r="H108" s="8"/>
      <c r="I108" s="8"/>
      <c r="J108" s="230"/>
    </row>
    <row r="109" spans="1:10" s="135" customFormat="1" x14ac:dyDescent="0.2">
      <c r="A109" s="8"/>
      <c r="B109" s="8"/>
      <c r="C109" s="8"/>
      <c r="D109" s="8"/>
      <c r="E109" s="8"/>
      <c r="F109" s="230"/>
      <c r="H109" s="8"/>
      <c r="I109" s="8"/>
      <c r="J109" s="230"/>
    </row>
    <row r="110" spans="1:10" s="135" customFormat="1" x14ac:dyDescent="0.2">
      <c r="A110" s="8"/>
      <c r="B110" s="8"/>
      <c r="C110" s="8"/>
      <c r="D110" s="8"/>
      <c r="E110" s="8"/>
      <c r="F110" s="230"/>
      <c r="H110" s="8"/>
      <c r="I110" s="8"/>
      <c r="J110" s="230"/>
    </row>
    <row r="111" spans="1:10" s="135" customFormat="1" x14ac:dyDescent="0.2">
      <c r="A111" s="8"/>
      <c r="B111" s="8"/>
      <c r="C111" s="8"/>
      <c r="D111" s="8"/>
      <c r="E111" s="8"/>
      <c r="F111" s="230"/>
      <c r="H111" s="8"/>
      <c r="I111" s="8"/>
      <c r="J111" s="230"/>
    </row>
    <row r="112" spans="1:10" s="135" customFormat="1" x14ac:dyDescent="0.2">
      <c r="A112" s="8"/>
      <c r="B112" s="8"/>
      <c r="C112" s="8"/>
      <c r="D112" s="8"/>
      <c r="E112" s="8"/>
      <c r="F112" s="230"/>
      <c r="H112" s="8"/>
      <c r="I112" s="8"/>
      <c r="J112" s="230"/>
    </row>
    <row r="113" spans="1:10" s="135" customFormat="1" x14ac:dyDescent="0.2">
      <c r="A113" s="8"/>
      <c r="B113" s="8"/>
      <c r="C113" s="8"/>
      <c r="D113" s="8"/>
      <c r="E113" s="8"/>
      <c r="F113" s="230"/>
      <c r="H113" s="8"/>
      <c r="I113" s="8"/>
      <c r="J113" s="230"/>
    </row>
    <row r="114" spans="1:10" s="135" customFormat="1" x14ac:dyDescent="0.2">
      <c r="A114" s="8"/>
      <c r="B114" s="8"/>
      <c r="C114" s="8"/>
      <c r="D114" s="8"/>
      <c r="E114" s="8"/>
      <c r="F114" s="230"/>
      <c r="H114" s="8"/>
      <c r="I114" s="8"/>
      <c r="J114" s="230"/>
    </row>
    <row r="115" spans="1:10" s="135" customFormat="1" x14ac:dyDescent="0.2">
      <c r="A115" s="8"/>
      <c r="B115" s="8"/>
      <c r="C115" s="8"/>
      <c r="D115" s="8"/>
      <c r="E115" s="8"/>
      <c r="F115" s="230"/>
      <c r="H115" s="8"/>
      <c r="I115" s="8"/>
      <c r="J115" s="230"/>
    </row>
    <row r="116" spans="1:10" s="135" customFormat="1" x14ac:dyDescent="0.2">
      <c r="A116" s="8"/>
      <c r="B116" s="8"/>
      <c r="C116" s="8"/>
      <c r="D116" s="8"/>
      <c r="E116" s="8"/>
      <c r="F116" s="230"/>
      <c r="H116" s="8"/>
      <c r="I116" s="8"/>
      <c r="J116" s="230"/>
    </row>
    <row r="117" spans="1:10" s="135" customFormat="1" x14ac:dyDescent="0.2">
      <c r="A117" s="8"/>
      <c r="B117" s="8"/>
      <c r="C117" s="8"/>
      <c r="D117" s="8"/>
      <c r="E117" s="8"/>
      <c r="F117" s="230"/>
      <c r="H117" s="8"/>
      <c r="I117" s="8"/>
      <c r="J117" s="230"/>
    </row>
    <row r="118" spans="1:10" s="135" customFormat="1" x14ac:dyDescent="0.2">
      <c r="A118" s="8"/>
      <c r="B118" s="8"/>
      <c r="C118" s="8"/>
      <c r="D118" s="8"/>
      <c r="E118" s="8"/>
      <c r="F118" s="230"/>
      <c r="H118" s="8"/>
      <c r="I118" s="8"/>
      <c r="J118" s="230"/>
    </row>
    <row r="119" spans="1:10" s="135" customFormat="1" x14ac:dyDescent="0.2">
      <c r="A119" s="8"/>
      <c r="B119" s="8"/>
      <c r="C119" s="8"/>
      <c r="D119" s="8"/>
      <c r="E119" s="8"/>
      <c r="F119" s="230"/>
      <c r="H119" s="8"/>
      <c r="I119" s="8"/>
      <c r="J119" s="230"/>
    </row>
    <row r="120" spans="1:10" s="135" customFormat="1" x14ac:dyDescent="0.2">
      <c r="A120" s="8"/>
      <c r="B120" s="8"/>
      <c r="C120" s="8"/>
      <c r="D120" s="8"/>
      <c r="E120" s="8"/>
      <c r="F120" s="230"/>
      <c r="H120" s="8"/>
      <c r="I120" s="8"/>
      <c r="J120" s="230"/>
    </row>
    <row r="121" spans="1:10" s="135" customFormat="1" x14ac:dyDescent="0.2">
      <c r="A121" s="8"/>
      <c r="B121" s="8"/>
      <c r="C121" s="8"/>
      <c r="D121" s="8"/>
      <c r="E121" s="8"/>
      <c r="F121" s="230"/>
      <c r="H121" s="8"/>
      <c r="I121" s="8"/>
      <c r="J121" s="230"/>
    </row>
    <row r="122" spans="1:10" s="135" customFormat="1" x14ac:dyDescent="0.2">
      <c r="A122" s="8"/>
      <c r="B122" s="8"/>
      <c r="C122" s="8"/>
      <c r="D122" s="8"/>
      <c r="E122" s="8"/>
      <c r="F122" s="230"/>
      <c r="H122" s="8"/>
      <c r="I122" s="8"/>
      <c r="J122" s="230"/>
    </row>
    <row r="123" spans="1:10" s="135" customFormat="1" x14ac:dyDescent="0.2">
      <c r="A123" s="8"/>
      <c r="B123" s="8"/>
      <c r="C123" s="8"/>
      <c r="D123" s="8"/>
      <c r="E123" s="8"/>
      <c r="F123" s="230"/>
      <c r="H123" s="8"/>
      <c r="I123" s="8"/>
      <c r="J123" s="230"/>
    </row>
    <row r="124" spans="1:10" s="135" customFormat="1" x14ac:dyDescent="0.2">
      <c r="A124" s="8"/>
      <c r="B124" s="8"/>
      <c r="C124" s="8"/>
      <c r="D124" s="8"/>
      <c r="E124" s="8"/>
      <c r="F124" s="230"/>
      <c r="H124" s="8"/>
      <c r="I124" s="8"/>
      <c r="J124" s="230"/>
    </row>
    <row r="125" spans="1:10" s="135" customFormat="1" x14ac:dyDescent="0.2">
      <c r="A125" s="8"/>
      <c r="B125" s="8"/>
      <c r="C125" s="8"/>
      <c r="D125" s="8"/>
      <c r="E125" s="8"/>
      <c r="F125" s="230"/>
      <c r="H125" s="8"/>
      <c r="I125" s="8"/>
      <c r="J125" s="230"/>
    </row>
    <row r="126" spans="1:10" s="135" customFormat="1" x14ac:dyDescent="0.2">
      <c r="A126" s="8"/>
      <c r="B126" s="8"/>
      <c r="C126" s="8"/>
      <c r="D126" s="8"/>
      <c r="E126" s="8"/>
      <c r="F126" s="230"/>
      <c r="H126" s="8"/>
      <c r="I126" s="8"/>
      <c r="J126" s="230"/>
    </row>
    <row r="127" spans="1:10" s="135" customFormat="1" x14ac:dyDescent="0.2">
      <c r="A127" s="8"/>
      <c r="B127" s="8"/>
      <c r="C127" s="8"/>
      <c r="D127" s="8"/>
      <c r="E127" s="8"/>
      <c r="F127" s="230"/>
      <c r="H127" s="8"/>
      <c r="I127" s="8"/>
      <c r="J127" s="230"/>
    </row>
    <row r="128" spans="1:10" s="135" customFormat="1" x14ac:dyDescent="0.2">
      <c r="A128" s="8"/>
      <c r="B128" s="8"/>
      <c r="C128" s="8"/>
      <c r="D128" s="8"/>
      <c r="E128" s="8"/>
      <c r="F128" s="230"/>
      <c r="H128" s="8"/>
      <c r="I128" s="8"/>
      <c r="J128" s="230"/>
    </row>
    <row r="129" spans="1:10" s="135" customFormat="1" x14ac:dyDescent="0.2">
      <c r="A129" s="8"/>
      <c r="B129" s="8"/>
      <c r="C129" s="8"/>
      <c r="D129" s="8"/>
      <c r="E129" s="8"/>
      <c r="F129" s="230"/>
      <c r="H129" s="8"/>
      <c r="I129" s="8"/>
      <c r="J129" s="230"/>
    </row>
    <row r="130" spans="1:10" s="135" customFormat="1" x14ac:dyDescent="0.2">
      <c r="A130" s="8"/>
      <c r="B130" s="8"/>
      <c r="C130" s="8"/>
      <c r="D130" s="8"/>
      <c r="E130" s="8"/>
      <c r="F130" s="230"/>
      <c r="H130" s="8"/>
      <c r="I130" s="8"/>
      <c r="J130" s="230"/>
    </row>
    <row r="131" spans="1:10" s="135" customFormat="1" x14ac:dyDescent="0.2">
      <c r="A131" s="8"/>
      <c r="B131" s="8"/>
      <c r="C131" s="8"/>
      <c r="D131" s="8"/>
      <c r="E131" s="8"/>
      <c r="F131" s="230"/>
      <c r="H131" s="8"/>
      <c r="I131" s="8"/>
      <c r="J131" s="230"/>
    </row>
    <row r="132" spans="1:10" s="135" customFormat="1" x14ac:dyDescent="0.2">
      <c r="A132" s="8"/>
      <c r="B132" s="8"/>
      <c r="C132" s="8"/>
      <c r="D132" s="8"/>
      <c r="E132" s="8"/>
      <c r="F132" s="230"/>
      <c r="H132" s="8"/>
      <c r="I132" s="8"/>
      <c r="J132" s="230"/>
    </row>
    <row r="133" spans="1:10" s="135" customFormat="1" x14ac:dyDescent="0.2">
      <c r="A133" s="8"/>
      <c r="B133" s="8"/>
      <c r="C133" s="8"/>
      <c r="D133" s="8"/>
      <c r="E133" s="8"/>
      <c r="F133" s="230"/>
      <c r="H133" s="8"/>
      <c r="I133" s="8"/>
      <c r="J133" s="230"/>
    </row>
    <row r="134" spans="1:10" s="135" customFormat="1" x14ac:dyDescent="0.2">
      <c r="A134" s="8"/>
      <c r="B134" s="8"/>
      <c r="C134" s="8"/>
      <c r="D134" s="8"/>
      <c r="E134" s="8"/>
      <c r="F134" s="230"/>
      <c r="H134" s="8"/>
      <c r="I134" s="8"/>
      <c r="J134" s="230"/>
    </row>
    <row r="135" spans="1:10" s="135" customFormat="1" x14ac:dyDescent="0.2">
      <c r="A135" s="8"/>
      <c r="B135" s="8"/>
      <c r="C135" s="8"/>
      <c r="D135" s="8"/>
      <c r="E135" s="8"/>
      <c r="F135" s="230"/>
      <c r="H135" s="8"/>
      <c r="I135" s="8"/>
      <c r="J135" s="230"/>
    </row>
    <row r="136" spans="1:10" s="135" customFormat="1" x14ac:dyDescent="0.2">
      <c r="A136" s="8"/>
      <c r="B136" s="8"/>
      <c r="C136" s="8"/>
      <c r="D136" s="8"/>
      <c r="E136" s="8"/>
      <c r="F136" s="230"/>
      <c r="H136" s="8"/>
      <c r="I136" s="8"/>
      <c r="J136" s="230"/>
    </row>
    <row r="137" spans="1:10" s="135" customFormat="1" x14ac:dyDescent="0.2">
      <c r="A137" s="8"/>
      <c r="B137" s="8"/>
      <c r="C137" s="8"/>
      <c r="D137" s="8"/>
      <c r="E137" s="8"/>
      <c r="F137" s="230"/>
      <c r="H137" s="8"/>
      <c r="I137" s="8"/>
      <c r="J137" s="230"/>
    </row>
    <row r="138" spans="1:10" s="135" customFormat="1" x14ac:dyDescent="0.2">
      <c r="A138" s="8"/>
      <c r="B138" s="8"/>
      <c r="C138" s="8"/>
      <c r="D138" s="8"/>
      <c r="E138" s="8"/>
      <c r="F138" s="230"/>
      <c r="H138" s="8"/>
      <c r="I138" s="8"/>
      <c r="J138" s="230"/>
    </row>
    <row r="139" spans="1:10" s="135" customFormat="1" x14ac:dyDescent="0.2">
      <c r="A139" s="8"/>
      <c r="B139" s="8"/>
      <c r="C139" s="8"/>
      <c r="D139" s="8"/>
      <c r="E139" s="8"/>
      <c r="F139" s="230"/>
      <c r="H139" s="8"/>
      <c r="I139" s="8"/>
      <c r="J139" s="230"/>
    </row>
    <row r="140" spans="1:10" s="135" customFormat="1" x14ac:dyDescent="0.2">
      <c r="A140" s="8"/>
      <c r="B140" s="8"/>
      <c r="C140" s="8"/>
      <c r="D140" s="8"/>
      <c r="E140" s="8"/>
      <c r="F140" s="230"/>
      <c r="H140" s="8"/>
      <c r="I140" s="8"/>
      <c r="J140" s="230"/>
    </row>
    <row r="141" spans="1:10" s="135" customFormat="1" x14ac:dyDescent="0.2">
      <c r="A141" s="8"/>
      <c r="B141" s="8"/>
      <c r="C141" s="8"/>
      <c r="D141" s="8"/>
      <c r="E141" s="8"/>
      <c r="F141" s="230"/>
      <c r="H141" s="8"/>
      <c r="I141" s="8"/>
      <c r="J141" s="230"/>
    </row>
    <row r="142" spans="1:10" s="135" customFormat="1" x14ac:dyDescent="0.2">
      <c r="A142" s="8"/>
      <c r="B142" s="8"/>
      <c r="C142" s="8"/>
      <c r="D142" s="8"/>
      <c r="E142" s="8"/>
      <c r="F142" s="230"/>
      <c r="H142" s="8"/>
      <c r="I142" s="8"/>
      <c r="J142" s="230"/>
    </row>
    <row r="143" spans="1:10" s="135" customFormat="1" x14ac:dyDescent="0.2">
      <c r="A143" s="8"/>
      <c r="B143" s="8"/>
      <c r="C143" s="8"/>
      <c r="D143" s="8"/>
      <c r="E143" s="8"/>
      <c r="F143" s="230"/>
      <c r="H143" s="8"/>
      <c r="I143" s="8"/>
      <c r="J143" s="230"/>
    </row>
    <row r="144" spans="1:10" s="135" customFormat="1" x14ac:dyDescent="0.2">
      <c r="A144" s="8"/>
      <c r="B144" s="8"/>
      <c r="C144" s="8"/>
      <c r="D144" s="8"/>
      <c r="E144" s="8"/>
      <c r="F144" s="230"/>
      <c r="H144" s="8"/>
      <c r="I144" s="8"/>
      <c r="J144" s="230"/>
    </row>
    <row r="145" spans="1:10" s="135" customFormat="1" x14ac:dyDescent="0.2">
      <c r="A145" s="8"/>
      <c r="B145" s="8"/>
      <c r="C145" s="8"/>
      <c r="D145" s="8"/>
      <c r="E145" s="8"/>
      <c r="F145" s="230"/>
      <c r="H145" s="8"/>
      <c r="I145" s="8"/>
      <c r="J145" s="230"/>
    </row>
    <row r="146" spans="1:10" s="135" customFormat="1" x14ac:dyDescent="0.2">
      <c r="A146" s="8"/>
      <c r="B146" s="8"/>
      <c r="C146" s="8"/>
      <c r="D146" s="8"/>
      <c r="E146" s="8"/>
      <c r="F146" s="230"/>
      <c r="H146" s="8"/>
      <c r="I146" s="8"/>
      <c r="J146" s="230"/>
    </row>
    <row r="147" spans="1:10" s="135" customFormat="1" x14ac:dyDescent="0.2">
      <c r="A147" s="8"/>
      <c r="B147" s="8"/>
      <c r="C147" s="8"/>
      <c r="D147" s="8"/>
      <c r="E147" s="8"/>
      <c r="F147" s="230"/>
      <c r="H147" s="8"/>
      <c r="I147" s="8"/>
      <c r="J147" s="230"/>
    </row>
    <row r="148" spans="1:10" s="135" customFormat="1" x14ac:dyDescent="0.2">
      <c r="A148" s="8"/>
      <c r="B148" s="8"/>
      <c r="C148" s="8"/>
      <c r="D148" s="8"/>
      <c r="E148" s="8"/>
      <c r="F148" s="230"/>
      <c r="H148" s="8"/>
      <c r="I148" s="8"/>
      <c r="J148" s="230"/>
    </row>
    <row r="149" spans="1:10" s="135" customFormat="1" x14ac:dyDescent="0.2">
      <c r="A149" s="8"/>
      <c r="B149" s="8"/>
      <c r="C149" s="8"/>
      <c r="D149" s="8"/>
      <c r="E149" s="8"/>
      <c r="F149" s="230"/>
      <c r="H149" s="8"/>
      <c r="I149" s="8"/>
      <c r="J149" s="230"/>
    </row>
    <row r="150" spans="1:10" s="135" customFormat="1" x14ac:dyDescent="0.2">
      <c r="A150" s="8"/>
      <c r="B150" s="8"/>
      <c r="C150" s="8"/>
      <c r="D150" s="8"/>
      <c r="E150" s="8"/>
      <c r="F150" s="230"/>
      <c r="H150" s="8"/>
      <c r="I150" s="8"/>
      <c r="J150" s="230"/>
    </row>
    <row r="151" spans="1:10" s="135" customFormat="1" x14ac:dyDescent="0.2">
      <c r="A151" s="8"/>
      <c r="B151" s="8"/>
      <c r="C151" s="8"/>
      <c r="D151" s="8"/>
      <c r="E151" s="8"/>
      <c r="F151" s="230"/>
      <c r="H151" s="8"/>
      <c r="I151" s="8"/>
      <c r="J151" s="230"/>
    </row>
    <row r="152" spans="1:10" s="135" customFormat="1" x14ac:dyDescent="0.2">
      <c r="A152" s="8"/>
      <c r="B152" s="8"/>
      <c r="C152" s="8"/>
      <c r="D152" s="8"/>
      <c r="E152" s="8"/>
      <c r="F152" s="230"/>
      <c r="H152" s="8"/>
      <c r="I152" s="8"/>
      <c r="J152" s="230"/>
    </row>
    <row r="153" spans="1:10" s="135" customFormat="1" x14ac:dyDescent="0.2">
      <c r="A153" s="8"/>
      <c r="B153" s="8"/>
      <c r="C153" s="8"/>
      <c r="D153" s="8"/>
      <c r="E153" s="8"/>
      <c r="F153" s="230"/>
      <c r="H153" s="8"/>
      <c r="I153" s="8"/>
      <c r="J153" s="230"/>
    </row>
    <row r="154" spans="1:10" s="135" customFormat="1" x14ac:dyDescent="0.2">
      <c r="A154" s="8"/>
      <c r="B154" s="8"/>
      <c r="C154" s="8"/>
      <c r="D154" s="8"/>
      <c r="E154" s="8"/>
      <c r="F154" s="230"/>
      <c r="H154" s="8"/>
      <c r="I154" s="8"/>
      <c r="J154" s="230"/>
    </row>
    <row r="155" spans="1:10" s="135" customFormat="1" x14ac:dyDescent="0.2">
      <c r="A155" s="8"/>
      <c r="B155" s="8"/>
      <c r="C155" s="8"/>
      <c r="D155" s="8"/>
      <c r="E155" s="8"/>
      <c r="F155" s="230"/>
      <c r="H155" s="8"/>
      <c r="I155" s="8"/>
      <c r="J155" s="230"/>
    </row>
    <row r="156" spans="1:10" s="135" customFormat="1" x14ac:dyDescent="0.2">
      <c r="A156" s="8"/>
      <c r="B156" s="8"/>
      <c r="C156" s="8"/>
      <c r="D156" s="8"/>
      <c r="E156" s="8"/>
      <c r="F156" s="230"/>
      <c r="H156" s="8"/>
      <c r="I156" s="8"/>
      <c r="J156" s="230"/>
    </row>
    <row r="157" spans="1:10" s="135" customFormat="1" x14ac:dyDescent="0.2">
      <c r="A157" s="8"/>
      <c r="B157" s="8"/>
      <c r="C157" s="8"/>
      <c r="D157" s="8"/>
      <c r="E157" s="8"/>
      <c r="F157" s="230"/>
      <c r="H157" s="8"/>
      <c r="I157" s="8"/>
      <c r="J157" s="230"/>
    </row>
    <row r="158" spans="1:10" s="135" customFormat="1" x14ac:dyDescent="0.2">
      <c r="A158" s="8"/>
      <c r="B158" s="8"/>
      <c r="C158" s="8"/>
      <c r="D158" s="8"/>
      <c r="E158" s="8"/>
      <c r="F158" s="230"/>
      <c r="H158" s="8"/>
      <c r="I158" s="8"/>
      <c r="J158" s="230"/>
    </row>
    <row r="159" spans="1:10" s="135" customFormat="1" x14ac:dyDescent="0.2">
      <c r="A159" s="8"/>
      <c r="B159" s="8"/>
      <c r="C159" s="8"/>
      <c r="D159" s="8"/>
      <c r="E159" s="8"/>
      <c r="F159" s="230"/>
      <c r="H159" s="8"/>
      <c r="I159" s="8"/>
      <c r="J159" s="230"/>
    </row>
    <row r="160" spans="1:10" s="135" customFormat="1" x14ac:dyDescent="0.2">
      <c r="A160" s="8"/>
      <c r="B160" s="8"/>
      <c r="C160" s="8"/>
      <c r="D160" s="8"/>
      <c r="E160" s="8"/>
      <c r="F160" s="230"/>
      <c r="H160" s="8"/>
      <c r="I160" s="8"/>
      <c r="J160" s="230"/>
    </row>
    <row r="161" spans="1:10" s="135" customFormat="1" x14ac:dyDescent="0.2">
      <c r="A161" s="8"/>
      <c r="B161" s="8"/>
      <c r="C161" s="8"/>
      <c r="D161" s="8"/>
      <c r="E161" s="8"/>
      <c r="F161" s="230"/>
      <c r="H161" s="8"/>
      <c r="I161" s="8"/>
      <c r="J161" s="230"/>
    </row>
    <row r="162" spans="1:10" s="135" customFormat="1" x14ac:dyDescent="0.2">
      <c r="A162" s="8"/>
      <c r="B162" s="8"/>
      <c r="C162" s="8"/>
      <c r="D162" s="8"/>
      <c r="E162" s="8"/>
      <c r="F162" s="230"/>
      <c r="H162" s="8"/>
      <c r="I162" s="8"/>
      <c r="J162" s="230"/>
    </row>
    <row r="163" spans="1:10" s="135" customFormat="1" x14ac:dyDescent="0.2">
      <c r="A163" s="8"/>
      <c r="B163" s="8"/>
      <c r="C163" s="8"/>
      <c r="D163" s="8"/>
      <c r="E163" s="8"/>
      <c r="F163" s="230"/>
      <c r="H163" s="8"/>
      <c r="I163" s="8"/>
      <c r="J163" s="230"/>
    </row>
    <row r="164" spans="1:10" s="135" customFormat="1" x14ac:dyDescent="0.2">
      <c r="A164" s="8"/>
      <c r="B164" s="8"/>
      <c r="C164" s="8"/>
      <c r="D164" s="8"/>
      <c r="E164" s="8"/>
      <c r="F164" s="230"/>
      <c r="H164" s="8"/>
      <c r="I164" s="8"/>
      <c r="J164" s="230"/>
    </row>
    <row r="165" spans="1:10" s="135" customFormat="1" x14ac:dyDescent="0.2">
      <c r="A165" s="8"/>
      <c r="B165" s="8"/>
      <c r="C165" s="8"/>
      <c r="D165" s="8"/>
      <c r="E165" s="8"/>
      <c r="F165" s="230"/>
      <c r="H165" s="8"/>
      <c r="I165" s="8"/>
      <c r="J165" s="230"/>
    </row>
    <row r="166" spans="1:10" s="135" customFormat="1" x14ac:dyDescent="0.2">
      <c r="A166" s="8"/>
      <c r="B166" s="8"/>
      <c r="C166" s="8"/>
      <c r="D166" s="8"/>
      <c r="E166" s="8"/>
      <c r="F166" s="230"/>
      <c r="H166" s="8"/>
      <c r="I166" s="8"/>
      <c r="J166" s="230"/>
    </row>
    <row r="167" spans="1:10" s="135" customFormat="1" x14ac:dyDescent="0.2">
      <c r="A167" s="8"/>
      <c r="B167" s="8"/>
      <c r="C167" s="8"/>
      <c r="D167" s="8"/>
      <c r="E167" s="8"/>
      <c r="F167" s="230"/>
      <c r="H167" s="8"/>
      <c r="I167" s="8"/>
      <c r="J167" s="230"/>
    </row>
    <row r="168" spans="1:10" s="135" customFormat="1" x14ac:dyDescent="0.2">
      <c r="A168" s="8"/>
      <c r="B168" s="8"/>
      <c r="C168" s="8"/>
      <c r="D168" s="8"/>
      <c r="E168" s="8"/>
      <c r="F168" s="230"/>
      <c r="H168" s="8"/>
      <c r="I168" s="8"/>
      <c r="J168" s="230"/>
    </row>
    <row r="169" spans="1:10" s="135" customFormat="1" x14ac:dyDescent="0.2">
      <c r="A169" s="8"/>
      <c r="B169" s="8"/>
      <c r="C169" s="8"/>
      <c r="D169" s="8"/>
      <c r="E169" s="8"/>
      <c r="F169" s="230"/>
      <c r="H169" s="8"/>
      <c r="I169" s="8"/>
      <c r="J169" s="230"/>
    </row>
    <row r="170" spans="1:10" s="135" customFormat="1" x14ac:dyDescent="0.2">
      <c r="A170" s="8"/>
      <c r="B170" s="8"/>
      <c r="C170" s="8"/>
      <c r="D170" s="8"/>
      <c r="E170" s="8"/>
      <c r="F170" s="230"/>
      <c r="H170" s="8"/>
      <c r="I170" s="8"/>
      <c r="J170" s="230"/>
    </row>
    <row r="171" spans="1:10" s="135" customFormat="1" x14ac:dyDescent="0.2">
      <c r="A171" s="8"/>
      <c r="B171" s="8"/>
      <c r="C171" s="8"/>
      <c r="D171" s="8"/>
      <c r="E171" s="8"/>
      <c r="F171" s="230"/>
      <c r="H171" s="8"/>
      <c r="I171" s="8"/>
      <c r="J171" s="230"/>
    </row>
    <row r="172" spans="1:10" s="135" customFormat="1" x14ac:dyDescent="0.2">
      <c r="A172" s="8"/>
      <c r="B172" s="8"/>
      <c r="C172" s="8"/>
      <c r="D172" s="8"/>
      <c r="E172" s="8"/>
      <c r="F172" s="230"/>
      <c r="H172" s="8"/>
      <c r="I172" s="8"/>
      <c r="J172" s="230"/>
    </row>
    <row r="173" spans="1:10" s="135" customFormat="1" x14ac:dyDescent="0.2">
      <c r="A173" s="8"/>
      <c r="B173" s="8"/>
      <c r="C173" s="8"/>
      <c r="D173" s="8"/>
      <c r="E173" s="8"/>
      <c r="F173" s="230"/>
      <c r="H173" s="8"/>
      <c r="I173" s="8"/>
      <c r="J173" s="230"/>
    </row>
    <row r="174" spans="1:10" s="135" customFormat="1" x14ac:dyDescent="0.2">
      <c r="A174" s="8"/>
      <c r="B174" s="8"/>
      <c r="C174" s="8"/>
      <c r="D174" s="8"/>
      <c r="E174" s="8"/>
      <c r="F174" s="230"/>
      <c r="H174" s="8"/>
      <c r="I174" s="8"/>
      <c r="J174" s="230"/>
    </row>
    <row r="175" spans="1:10" s="135" customFormat="1" x14ac:dyDescent="0.2">
      <c r="A175" s="8"/>
      <c r="B175" s="8"/>
      <c r="C175" s="8"/>
      <c r="D175" s="8"/>
      <c r="E175" s="8"/>
      <c r="F175" s="230"/>
      <c r="H175" s="8"/>
      <c r="I175" s="8"/>
      <c r="J175" s="230"/>
    </row>
    <row r="176" spans="1:10" s="135" customFormat="1" x14ac:dyDescent="0.2">
      <c r="A176" s="8"/>
      <c r="B176" s="8"/>
      <c r="C176" s="8"/>
      <c r="D176" s="8"/>
      <c r="E176" s="8"/>
      <c r="F176" s="230"/>
      <c r="H176" s="8"/>
      <c r="I176" s="8"/>
      <c r="J176" s="230"/>
    </row>
    <row r="177" spans="1:10" s="135" customFormat="1" x14ac:dyDescent="0.2">
      <c r="A177" s="8"/>
      <c r="B177" s="8"/>
      <c r="C177" s="8"/>
      <c r="D177" s="8"/>
      <c r="E177" s="8"/>
      <c r="F177" s="230"/>
      <c r="H177" s="8"/>
      <c r="I177" s="8"/>
      <c r="J177" s="230"/>
    </row>
    <row r="178" spans="1:10" s="135" customFormat="1" x14ac:dyDescent="0.2">
      <c r="A178" s="8"/>
      <c r="B178" s="8"/>
      <c r="C178" s="8"/>
      <c r="D178" s="8"/>
      <c r="E178" s="8"/>
      <c r="F178" s="230"/>
      <c r="H178" s="8"/>
      <c r="I178" s="8"/>
      <c r="J178" s="230"/>
    </row>
    <row r="179" spans="1:10" s="135" customFormat="1" x14ac:dyDescent="0.2">
      <c r="A179" s="8"/>
      <c r="B179" s="8"/>
      <c r="C179" s="8"/>
      <c r="D179" s="8"/>
      <c r="E179" s="8"/>
      <c r="F179" s="230"/>
      <c r="H179" s="8"/>
      <c r="I179" s="8"/>
      <c r="J179" s="230"/>
    </row>
    <row r="180" spans="1:10" s="135" customFormat="1" x14ac:dyDescent="0.2">
      <c r="A180" s="8"/>
      <c r="B180" s="8"/>
      <c r="C180" s="8"/>
      <c r="D180" s="8"/>
      <c r="E180" s="8"/>
      <c r="F180" s="230"/>
      <c r="H180" s="8"/>
      <c r="I180" s="8"/>
      <c r="J180" s="230"/>
    </row>
    <row r="181" spans="1:10" s="135" customFormat="1" x14ac:dyDescent="0.2">
      <c r="A181" s="8"/>
      <c r="B181" s="8"/>
      <c r="C181" s="8"/>
      <c r="D181" s="8"/>
      <c r="E181" s="8"/>
      <c r="F181" s="230"/>
      <c r="H181" s="8"/>
      <c r="I181" s="8"/>
      <c r="J181" s="230"/>
    </row>
    <row r="182" spans="1:10" s="135" customFormat="1" x14ac:dyDescent="0.2">
      <c r="A182" s="8"/>
      <c r="B182" s="8"/>
      <c r="C182" s="8"/>
      <c r="D182" s="8"/>
      <c r="E182" s="8"/>
      <c r="F182" s="230"/>
      <c r="H182" s="8"/>
      <c r="I182" s="8"/>
      <c r="J182" s="230"/>
    </row>
    <row r="183" spans="1:10" s="135" customFormat="1" x14ac:dyDescent="0.2">
      <c r="A183" s="8"/>
      <c r="B183" s="8"/>
      <c r="C183" s="8"/>
      <c r="D183" s="8"/>
      <c r="E183" s="8"/>
      <c r="F183" s="230"/>
      <c r="H183" s="8"/>
      <c r="I183" s="8"/>
      <c r="J183" s="230"/>
    </row>
    <row r="184" spans="1:10" s="135" customFormat="1" x14ac:dyDescent="0.2">
      <c r="A184" s="8"/>
      <c r="B184" s="8"/>
      <c r="C184" s="8"/>
      <c r="D184" s="8"/>
      <c r="E184" s="8"/>
      <c r="F184" s="230"/>
      <c r="H184" s="8"/>
      <c r="I184" s="8"/>
      <c r="J184" s="230"/>
    </row>
    <row r="185" spans="1:10" s="135" customFormat="1" x14ac:dyDescent="0.2">
      <c r="A185" s="8"/>
      <c r="B185" s="8"/>
      <c r="C185" s="8"/>
      <c r="D185" s="8"/>
      <c r="E185" s="8"/>
      <c r="F185" s="230"/>
      <c r="H185" s="8"/>
      <c r="I185" s="8"/>
      <c r="J185" s="230"/>
    </row>
    <row r="186" spans="1:10" s="135" customFormat="1" x14ac:dyDescent="0.2">
      <c r="A186" s="8"/>
      <c r="B186" s="8"/>
      <c r="C186" s="8"/>
      <c r="D186" s="8"/>
      <c r="E186" s="8"/>
      <c r="F186" s="230"/>
      <c r="H186" s="8"/>
      <c r="I186" s="8"/>
      <c r="J186" s="230"/>
    </row>
    <row r="187" spans="1:10" s="135" customFormat="1" x14ac:dyDescent="0.2">
      <c r="A187" s="8"/>
      <c r="B187" s="8"/>
      <c r="C187" s="8"/>
      <c r="D187" s="8"/>
      <c r="E187" s="8"/>
      <c r="F187" s="230"/>
      <c r="H187" s="8"/>
      <c r="I187" s="8"/>
      <c r="J187" s="230"/>
    </row>
    <row r="188" spans="1:10" s="135" customFormat="1" x14ac:dyDescent="0.2">
      <c r="A188" s="8"/>
      <c r="B188" s="8"/>
      <c r="C188" s="8"/>
      <c r="D188" s="8"/>
      <c r="E188" s="8"/>
      <c r="F188" s="230"/>
      <c r="H188" s="8"/>
      <c r="I188" s="8"/>
      <c r="J188" s="230"/>
    </row>
    <row r="189" spans="1:10" s="135" customFormat="1" x14ac:dyDescent="0.2">
      <c r="A189" s="8"/>
      <c r="B189" s="8"/>
      <c r="C189" s="8"/>
      <c r="D189" s="8"/>
      <c r="E189" s="8"/>
      <c r="F189" s="230"/>
      <c r="H189" s="8"/>
      <c r="I189" s="8"/>
      <c r="J189" s="230"/>
    </row>
    <row r="190" spans="1:10" s="135" customFormat="1" x14ac:dyDescent="0.2">
      <c r="A190" s="8"/>
      <c r="B190" s="8"/>
      <c r="C190" s="8"/>
      <c r="D190" s="8"/>
      <c r="E190" s="8"/>
      <c r="F190" s="230"/>
      <c r="H190" s="8"/>
      <c r="I190" s="8"/>
      <c r="J190" s="230"/>
    </row>
    <row r="191" spans="1:10" s="135" customFormat="1" x14ac:dyDescent="0.2">
      <c r="A191" s="8"/>
      <c r="B191" s="8"/>
      <c r="C191" s="8"/>
      <c r="D191" s="8"/>
      <c r="E191" s="8"/>
      <c r="F191" s="230"/>
      <c r="H191" s="8"/>
      <c r="I191" s="8"/>
      <c r="J191" s="230"/>
    </row>
    <row r="192" spans="1:10" s="135" customFormat="1" x14ac:dyDescent="0.2">
      <c r="A192" s="8"/>
      <c r="B192" s="8"/>
      <c r="C192" s="8"/>
      <c r="D192" s="8"/>
      <c r="E192" s="8"/>
      <c r="F192" s="230"/>
      <c r="H192" s="8"/>
      <c r="I192" s="8"/>
      <c r="J192" s="230"/>
    </row>
    <row r="193" spans="1:10" s="135" customFormat="1" x14ac:dyDescent="0.2">
      <c r="A193" s="8"/>
      <c r="B193" s="8"/>
      <c r="C193" s="8"/>
      <c r="D193" s="8"/>
      <c r="E193" s="8"/>
      <c r="F193" s="230"/>
      <c r="H193" s="8"/>
      <c r="I193" s="8"/>
      <c r="J193" s="230"/>
    </row>
    <row r="194" spans="1:10" s="135" customFormat="1" x14ac:dyDescent="0.2">
      <c r="A194" s="8"/>
      <c r="B194" s="8"/>
      <c r="C194" s="8"/>
      <c r="D194" s="8"/>
      <c r="E194" s="8"/>
      <c r="F194" s="230"/>
      <c r="H194" s="8"/>
      <c r="I194" s="8"/>
      <c r="J194" s="230"/>
    </row>
    <row r="195" spans="1:10" s="135" customFormat="1" x14ac:dyDescent="0.2">
      <c r="A195" s="8"/>
      <c r="B195" s="8"/>
      <c r="C195" s="8"/>
      <c r="D195" s="8"/>
      <c r="E195" s="8"/>
      <c r="F195" s="230"/>
      <c r="H195" s="8"/>
      <c r="I195" s="8"/>
      <c r="J195" s="230"/>
    </row>
    <row r="196" spans="1:10" s="135" customFormat="1" x14ac:dyDescent="0.2">
      <c r="A196" s="8"/>
      <c r="B196" s="8"/>
      <c r="C196" s="8"/>
      <c r="D196" s="8"/>
      <c r="E196" s="8"/>
      <c r="F196" s="230"/>
      <c r="H196" s="8"/>
      <c r="I196" s="8"/>
      <c r="J196" s="230"/>
    </row>
    <row r="197" spans="1:10" s="135" customFormat="1" x14ac:dyDescent="0.2">
      <c r="A197" s="8"/>
      <c r="B197" s="8"/>
      <c r="C197" s="8"/>
      <c r="D197" s="8"/>
      <c r="E197" s="8"/>
      <c r="F197" s="230"/>
      <c r="H197" s="8"/>
      <c r="I197" s="8"/>
      <c r="J197" s="230"/>
    </row>
    <row r="198" spans="1:10" s="135" customFormat="1" x14ac:dyDescent="0.2">
      <c r="A198" s="8"/>
      <c r="B198" s="8"/>
      <c r="C198" s="8"/>
      <c r="D198" s="8"/>
      <c r="E198" s="8"/>
      <c r="F198" s="230"/>
      <c r="H198" s="8"/>
      <c r="I198" s="8"/>
      <c r="J198" s="230"/>
    </row>
    <row r="199" spans="1:10" s="135" customFormat="1" x14ac:dyDescent="0.2">
      <c r="A199" s="8"/>
      <c r="B199" s="8"/>
      <c r="C199" s="8"/>
      <c r="D199" s="8"/>
      <c r="E199" s="8"/>
      <c r="F199" s="230"/>
      <c r="H199" s="8"/>
      <c r="I199" s="8"/>
      <c r="J199" s="230"/>
    </row>
    <row r="200" spans="1:10" s="135" customFormat="1" x14ac:dyDescent="0.2">
      <c r="A200" s="8"/>
      <c r="B200" s="8"/>
      <c r="C200" s="8"/>
      <c r="D200" s="8"/>
      <c r="E200" s="8"/>
      <c r="F200" s="230"/>
      <c r="H200" s="8"/>
      <c r="I200" s="8"/>
      <c r="J200" s="230"/>
    </row>
    <row r="201" spans="1:10" s="135" customFormat="1" x14ac:dyDescent="0.2">
      <c r="A201" s="8"/>
      <c r="B201" s="8"/>
      <c r="C201" s="8"/>
      <c r="D201" s="8"/>
      <c r="E201" s="8"/>
      <c r="F201" s="230"/>
      <c r="H201" s="8"/>
      <c r="I201" s="8"/>
      <c r="J201" s="230"/>
    </row>
    <row r="202" spans="1:10" s="135" customFormat="1" x14ac:dyDescent="0.2">
      <c r="A202" s="8"/>
      <c r="B202" s="8"/>
      <c r="C202" s="8"/>
      <c r="D202" s="8"/>
      <c r="E202" s="8"/>
      <c r="F202" s="230"/>
      <c r="H202" s="8"/>
      <c r="I202" s="8"/>
      <c r="J202" s="230"/>
    </row>
    <row r="203" spans="1:10" s="135" customFormat="1" x14ac:dyDescent="0.2">
      <c r="A203" s="8"/>
      <c r="B203" s="8"/>
      <c r="C203" s="8"/>
      <c r="D203" s="8"/>
      <c r="E203" s="8"/>
      <c r="F203" s="230"/>
      <c r="H203" s="8"/>
      <c r="I203" s="8"/>
      <c r="J203" s="230"/>
    </row>
    <row r="204" spans="1:10" s="135" customFormat="1" x14ac:dyDescent="0.2">
      <c r="A204" s="8"/>
      <c r="B204" s="8"/>
      <c r="C204" s="8"/>
      <c r="D204" s="8"/>
      <c r="E204" s="8"/>
      <c r="F204" s="230"/>
      <c r="H204" s="8"/>
      <c r="I204" s="8"/>
      <c r="J204" s="230"/>
    </row>
    <row r="205" spans="1:10" s="135" customFormat="1" x14ac:dyDescent="0.2">
      <c r="A205" s="8"/>
      <c r="B205" s="8"/>
      <c r="C205" s="8"/>
      <c r="D205" s="8"/>
      <c r="E205" s="8"/>
      <c r="F205" s="230"/>
      <c r="H205" s="8"/>
      <c r="I205" s="8"/>
      <c r="J205" s="230"/>
    </row>
    <row r="206" spans="1:10" s="135" customFormat="1" x14ac:dyDescent="0.2">
      <c r="A206" s="8"/>
      <c r="B206" s="8"/>
      <c r="C206" s="8"/>
      <c r="D206" s="8"/>
      <c r="E206" s="8"/>
      <c r="F206" s="230"/>
      <c r="H206" s="8"/>
      <c r="I206" s="8"/>
      <c r="J206" s="230"/>
    </row>
    <row r="207" spans="1:10" s="135" customFormat="1" x14ac:dyDescent="0.2">
      <c r="A207" s="8"/>
      <c r="B207" s="8"/>
      <c r="C207" s="8"/>
      <c r="D207" s="8"/>
      <c r="E207" s="8"/>
      <c r="F207" s="230"/>
      <c r="H207" s="8"/>
      <c r="I207" s="8"/>
      <c r="J207" s="230"/>
    </row>
    <row r="208" spans="1:10" s="135" customFormat="1" x14ac:dyDescent="0.2">
      <c r="A208" s="8"/>
      <c r="B208" s="8"/>
      <c r="C208" s="8"/>
      <c r="D208" s="8"/>
      <c r="E208" s="8"/>
      <c r="F208" s="230"/>
      <c r="H208" s="8"/>
      <c r="I208" s="8"/>
      <c r="J208" s="230"/>
    </row>
    <row r="209" spans="1:10" s="135" customFormat="1" x14ac:dyDescent="0.2">
      <c r="A209" s="8"/>
      <c r="B209" s="8"/>
      <c r="C209" s="8"/>
      <c r="D209" s="8"/>
      <c r="E209" s="8"/>
      <c r="F209" s="230"/>
      <c r="H209" s="8"/>
      <c r="I209" s="8"/>
      <c r="J209" s="230"/>
    </row>
    <row r="210" spans="1:10" s="135" customFormat="1" x14ac:dyDescent="0.2">
      <c r="A210" s="8"/>
      <c r="B210" s="8"/>
      <c r="C210" s="8"/>
      <c r="D210" s="8"/>
      <c r="E210" s="8"/>
      <c r="F210" s="230"/>
      <c r="H210" s="8"/>
      <c r="I210" s="8"/>
      <c r="J210" s="230"/>
    </row>
    <row r="211" spans="1:10" s="135" customFormat="1" x14ac:dyDescent="0.2">
      <c r="A211" s="8"/>
      <c r="B211" s="8"/>
      <c r="C211" s="8"/>
      <c r="D211" s="8"/>
      <c r="E211" s="8"/>
      <c r="F211" s="230"/>
      <c r="H211" s="8"/>
      <c r="I211" s="8"/>
      <c r="J211" s="230"/>
    </row>
    <row r="212" spans="1:10" s="135" customFormat="1" x14ac:dyDescent="0.2">
      <c r="A212" s="8"/>
      <c r="B212" s="8"/>
      <c r="C212" s="8"/>
      <c r="D212" s="8"/>
      <c r="E212" s="8"/>
      <c r="F212" s="230"/>
      <c r="H212" s="8"/>
      <c r="I212" s="8"/>
      <c r="J212" s="230"/>
    </row>
    <row r="213" spans="1:10" s="135" customFormat="1" x14ac:dyDescent="0.2">
      <c r="A213" s="8"/>
      <c r="B213" s="8"/>
      <c r="C213" s="8"/>
      <c r="D213" s="8"/>
      <c r="E213" s="8"/>
      <c r="F213" s="230"/>
      <c r="H213" s="8"/>
      <c r="I213" s="8"/>
      <c r="J213" s="230"/>
    </row>
    <row r="214" spans="1:10" s="135" customFormat="1" x14ac:dyDescent="0.2">
      <c r="A214" s="8"/>
      <c r="B214" s="8"/>
      <c r="C214" s="8"/>
      <c r="D214" s="8"/>
      <c r="E214" s="8"/>
      <c r="F214" s="230"/>
      <c r="H214" s="8"/>
      <c r="I214" s="8"/>
      <c r="J214" s="230"/>
    </row>
    <row r="215" spans="1:10" s="135" customFormat="1" x14ac:dyDescent="0.2">
      <c r="A215" s="8"/>
      <c r="B215" s="8"/>
      <c r="C215" s="8"/>
      <c r="D215" s="8"/>
      <c r="E215" s="8"/>
      <c r="F215" s="230"/>
      <c r="H215" s="8"/>
      <c r="I215" s="8"/>
      <c r="J215" s="230"/>
    </row>
    <row r="216" spans="1:10" s="135" customFormat="1" x14ac:dyDescent="0.2">
      <c r="A216" s="8"/>
      <c r="B216" s="8"/>
      <c r="C216" s="8"/>
      <c r="D216" s="8"/>
      <c r="E216" s="8"/>
      <c r="F216" s="230"/>
      <c r="H216" s="8"/>
      <c r="I216" s="8"/>
      <c r="J216" s="230"/>
    </row>
    <row r="217" spans="1:10" s="135" customFormat="1" x14ac:dyDescent="0.2">
      <c r="A217" s="8"/>
      <c r="B217" s="8"/>
      <c r="C217" s="8"/>
      <c r="D217" s="8"/>
      <c r="E217" s="8"/>
      <c r="F217" s="230"/>
      <c r="H217" s="8"/>
      <c r="I217" s="8"/>
      <c r="J217" s="230"/>
    </row>
    <row r="218" spans="1:10" s="135" customFormat="1" x14ac:dyDescent="0.2">
      <c r="A218" s="8"/>
      <c r="B218" s="8"/>
      <c r="C218" s="8"/>
      <c r="D218" s="8"/>
      <c r="E218" s="8"/>
      <c r="F218" s="230"/>
      <c r="H218" s="8"/>
      <c r="I218" s="8"/>
      <c r="J218" s="230"/>
    </row>
    <row r="219" spans="1:10" s="135" customFormat="1" x14ac:dyDescent="0.2">
      <c r="A219" s="8"/>
      <c r="B219" s="8"/>
      <c r="C219" s="8"/>
      <c r="D219" s="8"/>
      <c r="E219" s="8"/>
      <c r="F219" s="230"/>
      <c r="H219" s="8"/>
      <c r="I219" s="8"/>
      <c r="J219" s="230"/>
    </row>
    <row r="220" spans="1:10" s="135" customFormat="1" x14ac:dyDescent="0.2">
      <c r="A220" s="8"/>
      <c r="B220" s="8"/>
      <c r="C220" s="8"/>
      <c r="D220" s="8"/>
      <c r="E220" s="8"/>
      <c r="F220" s="230"/>
      <c r="H220" s="8"/>
      <c r="I220" s="8"/>
      <c r="J220" s="230"/>
    </row>
  </sheetData>
  <sheetProtection sheet="1" objects="1" scenarios="1" selectLockedCells="1"/>
  <mergeCells count="14">
    <mergeCell ref="A46:E46"/>
    <mergeCell ref="B4:H4"/>
    <mergeCell ref="B5:H5"/>
    <mergeCell ref="B6:H6"/>
    <mergeCell ref="E10:F10"/>
    <mergeCell ref="G10:H10"/>
    <mergeCell ref="A28:B28"/>
    <mergeCell ref="A12:B12"/>
    <mergeCell ref="A14:B14"/>
    <mergeCell ref="I10:J10"/>
    <mergeCell ref="A35:B35"/>
    <mergeCell ref="A29:B29"/>
    <mergeCell ref="A27:B27"/>
    <mergeCell ref="A30:B30"/>
  </mergeCells>
  <printOptions horizontalCentered="1"/>
  <pageMargins left="0.28000000000000003" right="0.28000000000000003" top="0.39" bottom="0.3" header="0.75" footer="0.25"/>
  <pageSetup scale="71" fitToHeight="0" orientation="portrait"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21"/>
  <sheetViews>
    <sheetView zoomScale="90" zoomScaleNormal="90" workbookViewId="0"/>
  </sheetViews>
  <sheetFormatPr defaultRowHeight="12.75" x14ac:dyDescent="0.2"/>
  <cols>
    <col min="1" max="1" width="36.85546875" style="5" customWidth="1"/>
    <col min="2" max="2" width="9.7109375" style="5" customWidth="1"/>
    <col min="3" max="3" width="18.140625" style="5" customWidth="1"/>
    <col min="4" max="4" width="1.5703125" style="5" customWidth="1"/>
    <col min="5" max="5" width="15.7109375" style="5" customWidth="1"/>
    <col min="6" max="6" width="11.42578125" style="5" customWidth="1"/>
    <col min="7" max="7" width="15.7109375" style="21" customWidth="1"/>
    <col min="8" max="9" width="15.7109375" style="5" customWidth="1"/>
    <col min="10" max="10" width="11.42578125" style="5" customWidth="1"/>
    <col min="11" max="16384" width="9.140625" style="5"/>
  </cols>
  <sheetData>
    <row r="1" spans="1:10" ht="18" x14ac:dyDescent="0.25">
      <c r="A1" s="378" t="s">
        <v>67</v>
      </c>
      <c r="F1" s="44"/>
      <c r="I1" s="44"/>
      <c r="J1" s="44"/>
    </row>
    <row r="2" spans="1:10" ht="18" x14ac:dyDescent="0.25">
      <c r="A2" s="44" t="s">
        <v>113</v>
      </c>
      <c r="F2" s="44"/>
      <c r="H2" s="62"/>
      <c r="I2" s="63" t="str">
        <f>"= do not edit"</f>
        <v>= do not edit</v>
      </c>
      <c r="J2" s="44"/>
    </row>
    <row r="3" spans="1:10" ht="19.5" customHeight="1" x14ac:dyDescent="0.25">
      <c r="F3" s="6"/>
      <c r="H3" s="408" t="s">
        <v>295</v>
      </c>
      <c r="I3" s="63" t="str">
        <f>"= edit if applicable"</f>
        <v>= edit if applicable</v>
      </c>
      <c r="J3" s="6"/>
    </row>
    <row r="4" spans="1:10" ht="24.75" customHeight="1" x14ac:dyDescent="0.2">
      <c r="A4" s="4" t="s">
        <v>59</v>
      </c>
      <c r="B4" s="443">
        <f>'Yr 1'!B4:H4</f>
        <v>0</v>
      </c>
      <c r="C4" s="443"/>
      <c r="D4" s="443"/>
      <c r="E4" s="443"/>
      <c r="F4" s="443"/>
      <c r="G4" s="443"/>
      <c r="H4" s="443"/>
      <c r="I4" s="17"/>
    </row>
    <row r="5" spans="1:10" ht="24.75" customHeight="1" x14ac:dyDescent="0.2">
      <c r="A5" s="4" t="s">
        <v>60</v>
      </c>
      <c r="B5" s="443">
        <f>'Yr 1'!B5:H5</f>
        <v>0</v>
      </c>
      <c r="C5" s="443"/>
      <c r="D5" s="443"/>
      <c r="E5" s="443"/>
      <c r="F5" s="443"/>
      <c r="G5" s="443"/>
      <c r="H5" s="443"/>
      <c r="I5" s="17"/>
    </row>
    <row r="6" spans="1:10" ht="24.75" customHeight="1" x14ac:dyDescent="0.2">
      <c r="A6" s="4" t="s">
        <v>61</v>
      </c>
      <c r="B6" s="443" t="str">
        <f>'Yr 1'!B6:H6</f>
        <v>Board of Regents</v>
      </c>
      <c r="C6" s="444"/>
      <c r="D6" s="444"/>
      <c r="E6" s="444"/>
      <c r="F6" s="444"/>
      <c r="G6" s="444"/>
      <c r="H6" s="444"/>
      <c r="I6" s="17"/>
    </row>
    <row r="7" spans="1:10" ht="24.75" customHeight="1" x14ac:dyDescent="0.2">
      <c r="A7" s="202" t="s">
        <v>171</v>
      </c>
      <c r="B7" s="269"/>
      <c r="C7" s="203"/>
      <c r="D7" s="203"/>
      <c r="E7" s="203"/>
      <c r="F7" s="203"/>
      <c r="G7" s="203"/>
      <c r="H7" s="203"/>
      <c r="I7" s="17"/>
    </row>
    <row r="8" spans="1:10" ht="24.75" customHeight="1" x14ac:dyDescent="0.2">
      <c r="A8" s="202" t="s">
        <v>172</v>
      </c>
      <c r="B8" s="270"/>
      <c r="C8" s="203"/>
      <c r="D8" s="203"/>
      <c r="E8" s="203"/>
      <c r="F8" s="203"/>
      <c r="G8" s="203"/>
      <c r="H8" s="203"/>
      <c r="I8" s="17"/>
    </row>
    <row r="9" spans="1:10" ht="22.5" customHeight="1" x14ac:dyDescent="0.2">
      <c r="A9" s="4"/>
      <c r="B9" s="22"/>
      <c r="C9" s="22"/>
      <c r="D9" s="22"/>
      <c r="E9" s="22"/>
      <c r="F9" s="22"/>
      <c r="G9" s="22"/>
      <c r="H9" s="22"/>
      <c r="I9" s="22"/>
      <c r="J9" s="22"/>
    </row>
    <row r="10" spans="1:10" ht="20.25" customHeight="1" x14ac:dyDescent="0.2">
      <c r="A10" s="16" t="s">
        <v>58</v>
      </c>
      <c r="C10" s="24" t="s">
        <v>100</v>
      </c>
      <c r="D10" s="51"/>
      <c r="E10" s="441" t="s">
        <v>230</v>
      </c>
      <c r="F10" s="442"/>
      <c r="G10" s="441" t="s">
        <v>66</v>
      </c>
      <c r="H10" s="442"/>
      <c r="I10" s="441" t="s">
        <v>231</v>
      </c>
      <c r="J10" s="442"/>
    </row>
    <row r="11" spans="1:10" s="23" customFormat="1" ht="17.25" customHeight="1" x14ac:dyDescent="0.2">
      <c r="C11" s="25" t="s">
        <v>21</v>
      </c>
      <c r="D11" s="52"/>
      <c r="E11" s="26" t="s">
        <v>2</v>
      </c>
      <c r="F11" s="27" t="s">
        <v>62</v>
      </c>
      <c r="G11" s="26" t="s">
        <v>2</v>
      </c>
      <c r="H11" s="26" t="s">
        <v>62</v>
      </c>
      <c r="I11" s="26" t="s">
        <v>2</v>
      </c>
      <c r="J11" s="27" t="s">
        <v>62</v>
      </c>
    </row>
    <row r="12" spans="1:10" ht="33" customHeight="1" x14ac:dyDescent="0.2">
      <c r="A12" s="429" t="s">
        <v>278</v>
      </c>
      <c r="B12" s="430"/>
      <c r="C12" s="338">
        <f>'Reg Salary-% effort'!H40+'Reg Salary-person mths'!J40+'Reg Salary-person mths'!J76</f>
        <v>0</v>
      </c>
      <c r="D12" s="214"/>
      <c r="E12" s="213"/>
      <c r="F12" s="39"/>
      <c r="G12" s="213"/>
      <c r="H12" s="40"/>
      <c r="I12" s="213"/>
      <c r="J12" s="39"/>
    </row>
    <row r="13" spans="1:10" ht="30" customHeight="1" x14ac:dyDescent="0.2">
      <c r="A13" s="397" t="s">
        <v>264</v>
      </c>
      <c r="B13" s="32"/>
      <c r="C13" s="216"/>
      <c r="D13" s="214"/>
      <c r="E13" s="216"/>
      <c r="F13" s="28"/>
      <c r="G13" s="216"/>
      <c r="H13" s="29"/>
      <c r="I13" s="216"/>
      <c r="J13" s="28"/>
    </row>
    <row r="14" spans="1:10" ht="33.75" customHeight="1" x14ac:dyDescent="0.2">
      <c r="A14" s="445" t="s">
        <v>279</v>
      </c>
      <c r="B14" s="435"/>
      <c r="C14" s="338">
        <f>'Reg Salary-% effort'!H78+'Reg Salary-person mths'!J114</f>
        <v>0</v>
      </c>
      <c r="D14" s="214"/>
      <c r="E14" s="213"/>
      <c r="F14" s="42"/>
      <c r="G14" s="213"/>
      <c r="H14" s="40"/>
      <c r="I14" s="213"/>
      <c r="J14" s="42"/>
    </row>
    <row r="15" spans="1:10" ht="20.25" customHeight="1" x14ac:dyDescent="0.2">
      <c r="A15" s="31" t="s">
        <v>72</v>
      </c>
      <c r="B15" s="32"/>
      <c r="C15" s="216"/>
      <c r="D15" s="214"/>
      <c r="E15" s="216"/>
      <c r="F15" s="30"/>
      <c r="G15" s="216"/>
      <c r="H15" s="29"/>
      <c r="I15" s="216"/>
      <c r="J15" s="30"/>
    </row>
    <row r="16" spans="1:10" ht="20.25" customHeight="1" x14ac:dyDescent="0.2">
      <c r="A16" s="375" t="s">
        <v>265</v>
      </c>
      <c r="B16" s="32"/>
      <c r="C16" s="216"/>
      <c r="D16" s="214"/>
      <c r="E16" s="216"/>
      <c r="F16" s="30"/>
      <c r="G16" s="216"/>
      <c r="H16" s="29"/>
      <c r="I16" s="216"/>
      <c r="J16" s="30"/>
    </row>
    <row r="17" spans="1:10" ht="20.25" customHeight="1" x14ac:dyDescent="0.2">
      <c r="A17" s="375" t="s">
        <v>221</v>
      </c>
      <c r="B17" s="32"/>
      <c r="C17" s="216"/>
      <c r="D17" s="214"/>
      <c r="E17" s="216"/>
      <c r="F17" s="30"/>
      <c r="G17" s="216"/>
      <c r="H17" s="29"/>
      <c r="I17" s="216"/>
      <c r="J17" s="30"/>
    </row>
    <row r="18" spans="1:10" ht="20.25" customHeight="1" x14ac:dyDescent="0.2">
      <c r="A18" s="31" t="s">
        <v>65</v>
      </c>
      <c r="B18" s="32"/>
      <c r="C18" s="216"/>
      <c r="D18" s="214"/>
      <c r="E18" s="216"/>
      <c r="F18" s="30"/>
      <c r="G18" s="216"/>
      <c r="H18" s="29"/>
      <c r="I18" s="216"/>
      <c r="J18" s="30"/>
    </row>
    <row r="19" spans="1:10" ht="20.25" customHeight="1" x14ac:dyDescent="0.2">
      <c r="A19" s="31" t="s">
        <v>73</v>
      </c>
      <c r="B19" s="32"/>
      <c r="C19" s="216"/>
      <c r="D19" s="214"/>
      <c r="E19" s="216"/>
      <c r="F19" s="30"/>
      <c r="G19" s="216"/>
      <c r="H19" s="29"/>
      <c r="I19" s="216"/>
      <c r="J19" s="30"/>
    </row>
    <row r="20" spans="1:10" ht="20.25" customHeight="1" x14ac:dyDescent="0.2">
      <c r="A20" s="372" t="s">
        <v>289</v>
      </c>
      <c r="B20" s="299">
        <v>0.51</v>
      </c>
      <c r="C20" s="127">
        <f>ROUND(((C12+C13+C14+C16)*$B$20),0)</f>
        <v>0</v>
      </c>
      <c r="D20" s="53"/>
      <c r="E20" s="127">
        <f>ROUND(((E12+E13+E14+E16)*$B$20),0)</f>
        <v>0</v>
      </c>
      <c r="F20" s="30"/>
      <c r="G20" s="48"/>
      <c r="H20" s="29"/>
      <c r="I20" s="127">
        <f>ROUND(((I12+I13+I14+I16)*$B$20),0)</f>
        <v>0</v>
      </c>
      <c r="J20" s="30"/>
    </row>
    <row r="21" spans="1:10" ht="20.25" customHeight="1" x14ac:dyDescent="0.2">
      <c r="A21" s="376" t="s">
        <v>290</v>
      </c>
      <c r="B21" s="126">
        <v>8.2000000000000003E-2</v>
      </c>
      <c r="C21" s="127">
        <f>ROUND(((C18+C17)*$B$21),0)</f>
        <v>0</v>
      </c>
      <c r="D21" s="128"/>
      <c r="E21" s="127">
        <f>ROUND(((E18+E17)*$B$21),0)</f>
        <v>0</v>
      </c>
      <c r="F21" s="129"/>
      <c r="G21" s="48"/>
      <c r="H21" s="29"/>
      <c r="I21" s="127">
        <f>ROUND(((I18+I17)*$B$21),0)</f>
        <v>0</v>
      </c>
      <c r="J21" s="129"/>
    </row>
    <row r="22" spans="1:10" ht="20.25" customHeight="1" x14ac:dyDescent="0.2">
      <c r="A22" s="404" t="s">
        <v>266</v>
      </c>
      <c r="B22" s="32"/>
      <c r="C22" s="216"/>
      <c r="D22" s="214"/>
      <c r="E22" s="216"/>
      <c r="F22" s="30"/>
      <c r="G22" s="216"/>
      <c r="H22" s="29"/>
      <c r="I22" s="216"/>
      <c r="J22" s="30"/>
    </row>
    <row r="23" spans="1:10" ht="20.25" customHeight="1" x14ac:dyDescent="0.2">
      <c r="A23" s="404" t="s">
        <v>267</v>
      </c>
      <c r="B23" s="158"/>
      <c r="C23" s="216"/>
      <c r="D23" s="214"/>
      <c r="E23" s="216"/>
      <c r="F23" s="30"/>
      <c r="G23" s="216"/>
      <c r="H23" s="29"/>
      <c r="I23" s="216"/>
      <c r="J23" s="30"/>
    </row>
    <row r="24" spans="1:10" ht="20.25" customHeight="1" x14ac:dyDescent="0.2">
      <c r="A24" s="164" t="s">
        <v>64</v>
      </c>
      <c r="B24" s="158"/>
      <c r="C24" s="196">
        <f>SUM(C12:C23)</f>
        <v>0</v>
      </c>
      <c r="D24" s="165"/>
      <c r="E24" s="196">
        <f>SUM(E12:E23)</f>
        <v>0</v>
      </c>
      <c r="F24" s="166"/>
      <c r="G24" s="196">
        <f>SUM(G12:G23)</f>
        <v>0</v>
      </c>
      <c r="H24" s="167"/>
      <c r="I24" s="196">
        <f>SUM(I12:I23)</f>
        <v>0</v>
      </c>
      <c r="J24" s="166"/>
    </row>
    <row r="25" spans="1:10" ht="20.25" customHeight="1" x14ac:dyDescent="0.2">
      <c r="A25" s="376" t="s">
        <v>232</v>
      </c>
      <c r="B25" s="158"/>
      <c r="C25" s="216"/>
      <c r="D25" s="214"/>
      <c r="E25" s="216"/>
      <c r="F25" s="30"/>
      <c r="G25" s="216"/>
      <c r="H25" s="29"/>
      <c r="I25" s="216"/>
      <c r="J25" s="30"/>
    </row>
    <row r="26" spans="1:10" ht="20.25" customHeight="1" x14ac:dyDescent="0.2">
      <c r="A26" s="376" t="s">
        <v>233</v>
      </c>
      <c r="B26" s="158"/>
      <c r="C26" s="216"/>
      <c r="D26" s="214"/>
      <c r="E26" s="216"/>
      <c r="F26" s="30"/>
      <c r="G26" s="216"/>
      <c r="H26" s="29"/>
      <c r="I26" s="216"/>
      <c r="J26" s="30"/>
    </row>
    <row r="27" spans="1:10" ht="39" customHeight="1" x14ac:dyDescent="0.2">
      <c r="A27" s="423" t="s">
        <v>173</v>
      </c>
      <c r="B27" s="424"/>
      <c r="C27" s="213"/>
      <c r="D27" s="214"/>
      <c r="E27" s="213"/>
      <c r="F27" s="42"/>
      <c r="G27" s="213"/>
      <c r="H27" s="40"/>
      <c r="I27" s="213"/>
      <c r="J27" s="42"/>
    </row>
    <row r="28" spans="1:10" ht="31.5" customHeight="1" x14ac:dyDescent="0.2">
      <c r="A28" s="423" t="s">
        <v>174</v>
      </c>
      <c r="B28" s="424"/>
      <c r="C28" s="213"/>
      <c r="D28" s="214"/>
      <c r="E28" s="213"/>
      <c r="F28" s="42"/>
      <c r="G28" s="213"/>
      <c r="H28" s="40"/>
      <c r="I28" s="213"/>
      <c r="J28" s="42"/>
    </row>
    <row r="29" spans="1:10" ht="31.5" customHeight="1" x14ac:dyDescent="0.2">
      <c r="A29" s="425" t="s">
        <v>176</v>
      </c>
      <c r="B29" s="426"/>
      <c r="C29" s="213"/>
      <c r="D29" s="214"/>
      <c r="E29" s="213"/>
      <c r="F29" s="42"/>
      <c r="G29" s="213"/>
      <c r="H29" s="40"/>
      <c r="I29" s="213"/>
      <c r="J29" s="42"/>
    </row>
    <row r="30" spans="1:10" ht="20.25" customHeight="1" x14ac:dyDescent="0.2">
      <c r="A30" s="427" t="s">
        <v>234</v>
      </c>
      <c r="B30" s="428"/>
      <c r="C30" s="271">
        <f>Subcontracts!F20</f>
        <v>0</v>
      </c>
      <c r="D30" s="272"/>
      <c r="E30" s="216"/>
      <c r="F30" s="30"/>
      <c r="G30" s="216"/>
      <c r="H30" s="29"/>
      <c r="I30" s="216"/>
      <c r="J30" s="30"/>
    </row>
    <row r="31" spans="1:10" ht="20.25" customHeight="1" x14ac:dyDescent="0.2">
      <c r="A31" s="370" t="s">
        <v>235</v>
      </c>
      <c r="B31" s="156"/>
      <c r="C31" s="68">
        <f>Subcontracts!F21</f>
        <v>0</v>
      </c>
      <c r="D31" s="53"/>
      <c r="E31" s="215"/>
      <c r="F31" s="43"/>
      <c r="G31" s="215"/>
      <c r="H31" s="41"/>
      <c r="I31" s="215"/>
      <c r="J31" s="43"/>
    </row>
    <row r="32" spans="1:10" x14ac:dyDescent="0.2">
      <c r="A32" s="397" t="s">
        <v>268</v>
      </c>
      <c r="B32" s="158"/>
      <c r="C32" s="216"/>
      <c r="D32" s="214"/>
      <c r="E32" s="216"/>
      <c r="F32" s="30"/>
      <c r="G32" s="216"/>
      <c r="H32" s="29"/>
      <c r="I32" s="216"/>
      <c r="J32" s="30"/>
    </row>
    <row r="33" spans="1:10" ht="20.25" customHeight="1" x14ac:dyDescent="0.2">
      <c r="A33" s="125" t="s">
        <v>162</v>
      </c>
      <c r="B33" s="158"/>
      <c r="C33" s="216"/>
      <c r="D33" s="214"/>
      <c r="E33" s="216"/>
      <c r="F33" s="30"/>
      <c r="G33" s="216"/>
      <c r="H33" s="29"/>
      <c r="I33" s="216"/>
      <c r="J33" s="30"/>
    </row>
    <row r="34" spans="1:10" ht="20.25" customHeight="1" x14ac:dyDescent="0.3">
      <c r="A34" s="405" t="s">
        <v>269</v>
      </c>
      <c r="B34" s="158"/>
      <c r="C34" s="216"/>
      <c r="D34" s="214"/>
      <c r="E34" s="216"/>
      <c r="F34" s="30"/>
      <c r="G34" s="216"/>
      <c r="H34" s="29"/>
      <c r="I34" s="216"/>
      <c r="J34" s="30"/>
    </row>
    <row r="35" spans="1:10" ht="41.25" customHeight="1" x14ac:dyDescent="0.2">
      <c r="A35" s="421" t="s">
        <v>101</v>
      </c>
      <c r="B35" s="422"/>
      <c r="C35" s="216"/>
      <c r="D35" s="214"/>
      <c r="E35" s="216"/>
      <c r="F35" s="30"/>
      <c r="G35" s="216"/>
      <c r="H35" s="29"/>
      <c r="I35" s="216"/>
      <c r="J35" s="30"/>
    </row>
    <row r="36" spans="1:10" ht="20.25" customHeight="1" x14ac:dyDescent="0.2">
      <c r="A36" s="125" t="s">
        <v>57</v>
      </c>
      <c r="B36" s="169"/>
      <c r="C36" s="216"/>
      <c r="D36" s="214"/>
      <c r="E36" s="216"/>
      <c r="F36" s="30"/>
      <c r="G36" s="216"/>
      <c r="H36" s="29"/>
      <c r="I36" s="216"/>
      <c r="J36" s="30"/>
    </row>
    <row r="37" spans="1:10" ht="20.25" customHeight="1" x14ac:dyDescent="0.2">
      <c r="A37" s="164" t="s">
        <v>63</v>
      </c>
      <c r="B37" s="169"/>
      <c r="C37" s="196">
        <f>SUM(C24:C36)</f>
        <v>0</v>
      </c>
      <c r="D37" s="128"/>
      <c r="E37" s="196">
        <f>SUM(E24:E36)</f>
        <v>0</v>
      </c>
      <c r="F37" s="170"/>
      <c r="G37" s="196">
        <f>SUM(G24:G36)</f>
        <v>0</v>
      </c>
      <c r="H37" s="167"/>
      <c r="I37" s="196">
        <f>SUM(I24:I36)</f>
        <v>0</v>
      </c>
      <c r="J37" s="170"/>
    </row>
    <row r="38" spans="1:10" ht="20.25" customHeight="1" x14ac:dyDescent="0.2">
      <c r="A38" s="371" t="s">
        <v>236</v>
      </c>
      <c r="B38" s="169"/>
      <c r="C38" s="264">
        <f>C24</f>
        <v>0</v>
      </c>
      <c r="D38" s="53"/>
      <c r="E38" s="216"/>
      <c r="F38" s="59"/>
      <c r="G38" s="216"/>
      <c r="H38" s="60"/>
      <c r="I38" s="67">
        <f>I37-I34-I36-I31-I35</f>
        <v>0</v>
      </c>
      <c r="J38" s="59"/>
    </row>
    <row r="39" spans="1:10" ht="20.25" customHeight="1" x14ac:dyDescent="0.2">
      <c r="A39" s="372" t="s">
        <v>270</v>
      </c>
      <c r="B39" s="301">
        <v>0.25</v>
      </c>
      <c r="C39" s="198">
        <f>ROUND((C$38*$B$39),0)</f>
        <v>0</v>
      </c>
      <c r="D39" s="54"/>
      <c r="E39" s="49">
        <f>(C38*0.46)-C39</f>
        <v>0</v>
      </c>
      <c r="F39" s="30"/>
      <c r="G39" s="49"/>
      <c r="H39" s="29"/>
      <c r="I39" s="49"/>
      <c r="J39" s="30"/>
    </row>
    <row r="40" spans="1:10" ht="30.75" customHeight="1" x14ac:dyDescent="0.2">
      <c r="A40" s="373" t="s">
        <v>271</v>
      </c>
      <c r="B40" s="301">
        <v>0</v>
      </c>
      <c r="C40" s="49"/>
      <c r="D40" s="54"/>
      <c r="E40" s="49"/>
      <c r="F40" s="30"/>
      <c r="G40" s="49"/>
      <c r="H40" s="29"/>
      <c r="I40" s="198">
        <f>ROUND((I$38*$B$40),0)</f>
        <v>0</v>
      </c>
      <c r="J40" s="30"/>
    </row>
    <row r="41" spans="1:10" x14ac:dyDescent="0.2">
      <c r="C41" s="218"/>
      <c r="D41" s="218"/>
      <c r="E41" s="218"/>
      <c r="F41" s="135"/>
      <c r="G41" s="218"/>
      <c r="H41" s="8"/>
      <c r="I41" s="50"/>
      <c r="J41" s="21"/>
    </row>
    <row r="42" spans="1:10" ht="15.75" customHeight="1" x14ac:dyDescent="0.2">
      <c r="A42" s="8"/>
      <c r="B42" s="8"/>
      <c r="C42" s="36"/>
      <c r="D42" s="36"/>
      <c r="E42" s="36"/>
      <c r="F42" s="37"/>
      <c r="G42" s="36"/>
      <c r="H42" s="38"/>
      <c r="I42" s="36"/>
      <c r="J42" s="37"/>
    </row>
    <row r="43" spans="1:10" s="6" customFormat="1" ht="20.25" customHeight="1" x14ac:dyDescent="0.25">
      <c r="A43" s="34" t="s">
        <v>3</v>
      </c>
      <c r="B43" s="35"/>
      <c r="C43" s="69">
        <f>SUM(C37+C39)</f>
        <v>0</v>
      </c>
      <c r="D43" s="55"/>
      <c r="E43" s="69">
        <f>SUM(E37+E39)</f>
        <v>0</v>
      </c>
      <c r="F43" s="56"/>
      <c r="G43" s="69">
        <f>SUM(G37+G39)</f>
        <v>0</v>
      </c>
      <c r="H43" s="57"/>
      <c r="I43" s="69">
        <f>SUM(I37+I40)</f>
        <v>0</v>
      </c>
      <c r="J43" s="56"/>
    </row>
    <row r="44" spans="1:10" s="6" customFormat="1" ht="20.25" customHeight="1" x14ac:dyDescent="0.2">
      <c r="C44" s="13"/>
      <c r="D44" s="13"/>
      <c r="E44" s="45"/>
      <c r="F44" s="46"/>
      <c r="G44" s="13"/>
      <c r="H44" s="47"/>
      <c r="I44" s="45"/>
      <c r="J44" s="46"/>
    </row>
    <row r="45" spans="1:10" s="395" customFormat="1" x14ac:dyDescent="0.2">
      <c r="A45" s="395" t="s">
        <v>291</v>
      </c>
      <c r="E45" s="387"/>
      <c r="F45" s="401"/>
      <c r="I45" s="387"/>
      <c r="J45" s="401"/>
    </row>
    <row r="46" spans="1:10" s="395" customFormat="1" ht="12.75" customHeight="1" x14ac:dyDescent="0.2">
      <c r="A46" s="431" t="s">
        <v>292</v>
      </c>
      <c r="B46" s="431"/>
      <c r="C46" s="431"/>
      <c r="D46" s="431"/>
      <c r="E46" s="431"/>
      <c r="F46" s="401"/>
      <c r="I46" s="387"/>
      <c r="J46" s="401"/>
    </row>
    <row r="47" spans="1:10" s="395" customFormat="1" x14ac:dyDescent="0.2">
      <c r="A47" s="395" t="s">
        <v>293</v>
      </c>
      <c r="E47" s="387"/>
      <c r="F47" s="401"/>
      <c r="I47" s="387"/>
      <c r="J47" s="401"/>
    </row>
    <row r="48" spans="1:10" s="395" customFormat="1" x14ac:dyDescent="0.2">
      <c r="A48" s="395" t="s">
        <v>294</v>
      </c>
      <c r="E48" s="387"/>
      <c r="F48" s="401"/>
      <c r="I48" s="387"/>
      <c r="J48" s="401"/>
    </row>
    <row r="49" spans="1:10" s="395" customFormat="1" x14ac:dyDescent="0.2">
      <c r="A49" s="395" t="s">
        <v>295</v>
      </c>
      <c r="E49" s="387"/>
      <c r="F49" s="401"/>
      <c r="I49" s="387"/>
      <c r="J49" s="401"/>
    </row>
    <row r="50" spans="1:10" s="395" customFormat="1" ht="12.75" customHeight="1" x14ac:dyDescent="0.2">
      <c r="A50" s="395" t="s">
        <v>237</v>
      </c>
      <c r="E50" s="387"/>
      <c r="F50" s="389"/>
      <c r="G50" s="388"/>
      <c r="H50" s="388"/>
      <c r="I50" s="387"/>
      <c r="J50" s="389"/>
    </row>
    <row r="51" spans="1:10" s="395" customFormat="1" ht="12.75" customHeight="1" x14ac:dyDescent="0.2">
      <c r="A51" s="395" t="s">
        <v>238</v>
      </c>
      <c r="E51" s="387"/>
      <c r="F51" s="389"/>
      <c r="G51" s="388"/>
      <c r="H51" s="388"/>
      <c r="I51" s="387"/>
      <c r="J51" s="389"/>
    </row>
    <row r="52" spans="1:10" s="395" customFormat="1" x14ac:dyDescent="0.2">
      <c r="A52" s="395" t="s">
        <v>261</v>
      </c>
      <c r="E52" s="387"/>
      <c r="F52" s="389"/>
      <c r="G52" s="388"/>
      <c r="H52" s="388"/>
      <c r="I52" s="387"/>
      <c r="J52" s="389"/>
    </row>
    <row r="53" spans="1:10" s="395" customFormat="1" x14ac:dyDescent="0.2">
      <c r="A53" s="395" t="s">
        <v>239</v>
      </c>
      <c r="E53" s="387"/>
      <c r="F53" s="389"/>
      <c r="G53" s="388"/>
      <c r="H53" s="388"/>
      <c r="I53" s="387"/>
      <c r="J53" s="389"/>
    </row>
    <row r="54" spans="1:10" s="395" customFormat="1" x14ac:dyDescent="0.2">
      <c r="A54" s="395" t="s">
        <v>181</v>
      </c>
      <c r="E54" s="387"/>
      <c r="F54" s="389"/>
      <c r="G54" s="388"/>
      <c r="H54" s="388"/>
      <c r="I54" s="387"/>
      <c r="J54" s="389"/>
    </row>
    <row r="55" spans="1:10" s="395" customFormat="1" x14ac:dyDescent="0.2">
      <c r="A55" s="395" t="s">
        <v>240</v>
      </c>
      <c r="E55" s="387"/>
      <c r="F55" s="389"/>
      <c r="G55" s="388"/>
      <c r="H55" s="388"/>
      <c r="I55" s="387"/>
      <c r="J55" s="389"/>
    </row>
    <row r="56" spans="1:10" s="395" customFormat="1" x14ac:dyDescent="0.2">
      <c r="A56" s="395" t="s">
        <v>220</v>
      </c>
      <c r="E56" s="387"/>
      <c r="F56" s="389"/>
      <c r="G56" s="388"/>
      <c r="H56" s="388"/>
      <c r="I56" s="387"/>
      <c r="J56" s="389"/>
    </row>
    <row r="57" spans="1:10" s="395" customFormat="1" x14ac:dyDescent="0.2">
      <c r="A57" s="395" t="s">
        <v>272</v>
      </c>
      <c r="E57" s="391"/>
      <c r="F57" s="392"/>
      <c r="G57" s="393"/>
      <c r="H57" s="393"/>
      <c r="I57" s="391"/>
      <c r="J57" s="392"/>
    </row>
    <row r="58" spans="1:10" s="395" customFormat="1" x14ac:dyDescent="0.2">
      <c r="A58" s="395" t="s">
        <v>246</v>
      </c>
      <c r="E58" s="391"/>
      <c r="F58" s="392"/>
      <c r="G58" s="393"/>
      <c r="H58" s="393"/>
      <c r="I58" s="391"/>
      <c r="J58" s="392"/>
    </row>
    <row r="59" spans="1:10" s="395" customFormat="1" x14ac:dyDescent="0.2">
      <c r="A59" s="395" t="s">
        <v>273</v>
      </c>
      <c r="E59" s="391"/>
      <c r="F59" s="392"/>
      <c r="G59" s="393"/>
      <c r="H59" s="393"/>
      <c r="I59" s="391"/>
      <c r="J59" s="392"/>
    </row>
    <row r="60" spans="1:10" s="395" customFormat="1" x14ac:dyDescent="0.2">
      <c r="A60" s="395" t="s">
        <v>247</v>
      </c>
      <c r="E60" s="391"/>
      <c r="F60" s="392"/>
      <c r="G60" s="393"/>
      <c r="H60" s="393"/>
      <c r="I60" s="391"/>
      <c r="J60" s="392"/>
    </row>
    <row r="61" spans="1:10" s="395" customFormat="1" x14ac:dyDescent="0.2">
      <c r="A61" s="388" t="s">
        <v>274</v>
      </c>
      <c r="B61" s="388"/>
      <c r="C61" s="388"/>
      <c r="D61" s="388"/>
      <c r="E61" s="394"/>
      <c r="F61" s="389"/>
      <c r="G61" s="388"/>
      <c r="H61" s="388"/>
      <c r="I61" s="394"/>
      <c r="J61" s="389"/>
    </row>
    <row r="62" spans="1:10" s="395" customFormat="1" x14ac:dyDescent="0.2">
      <c r="A62" s="388" t="s">
        <v>275</v>
      </c>
      <c r="B62" s="388"/>
      <c r="C62" s="388"/>
      <c r="D62" s="388"/>
      <c r="E62" s="394"/>
      <c r="F62" s="389"/>
      <c r="G62" s="388"/>
      <c r="H62" s="388"/>
      <c r="I62" s="394"/>
      <c r="J62" s="389"/>
    </row>
    <row r="63" spans="1:10" s="395" customFormat="1" x14ac:dyDescent="0.2">
      <c r="A63" s="388" t="s">
        <v>276</v>
      </c>
      <c r="B63" s="388"/>
      <c r="C63" s="388"/>
      <c r="D63" s="388"/>
      <c r="E63" s="394"/>
      <c r="F63" s="389"/>
      <c r="G63" s="388"/>
      <c r="H63" s="388"/>
      <c r="I63" s="394"/>
      <c r="J63" s="389"/>
    </row>
    <row r="64" spans="1:10" s="395" customFormat="1" x14ac:dyDescent="0.2">
      <c r="A64" s="388" t="s">
        <v>260</v>
      </c>
      <c r="B64" s="388"/>
      <c r="C64" s="388"/>
      <c r="D64" s="388"/>
      <c r="E64" s="394"/>
      <c r="F64" s="389"/>
      <c r="G64" s="388"/>
      <c r="H64" s="388"/>
      <c r="I64" s="394"/>
      <c r="J64" s="389"/>
    </row>
    <row r="65" spans="1:10" s="402" customFormat="1" x14ac:dyDescent="0.2">
      <c r="A65" s="388" t="s">
        <v>241</v>
      </c>
      <c r="B65" s="388"/>
      <c r="C65" s="388"/>
      <c r="D65" s="388"/>
      <c r="E65" s="394"/>
      <c r="F65" s="389"/>
      <c r="G65" s="388"/>
      <c r="H65" s="388"/>
      <c r="I65" s="394"/>
      <c r="J65" s="389"/>
    </row>
    <row r="66" spans="1:10" s="403" customFormat="1" x14ac:dyDescent="0.2">
      <c r="A66" s="406" t="s">
        <v>277</v>
      </c>
      <c r="B66" s="390"/>
      <c r="C66" s="390"/>
      <c r="D66" s="390"/>
      <c r="E66" s="390"/>
      <c r="F66" s="390"/>
      <c r="G66" s="390"/>
      <c r="H66" s="390"/>
      <c r="I66" s="394"/>
      <c r="J66" s="389"/>
    </row>
    <row r="67" spans="1:10" s="403" customFormat="1" x14ac:dyDescent="0.2">
      <c r="A67" s="395" t="s">
        <v>242</v>
      </c>
      <c r="B67" s="388"/>
      <c r="C67" s="388"/>
      <c r="D67" s="388"/>
      <c r="E67" s="394"/>
      <c r="F67" s="389"/>
      <c r="G67" s="388"/>
      <c r="H67" s="388"/>
      <c r="I67" s="394"/>
      <c r="J67" s="389"/>
    </row>
    <row r="68" spans="1:10" s="403" customFormat="1" x14ac:dyDescent="0.2">
      <c r="A68" s="395"/>
      <c r="B68" s="388"/>
      <c r="C68" s="388"/>
      <c r="D68" s="388"/>
      <c r="E68" s="394"/>
      <c r="F68" s="389"/>
      <c r="G68" s="388"/>
      <c r="H68" s="388"/>
      <c r="I68" s="394"/>
      <c r="J68" s="389"/>
    </row>
    <row r="69" spans="1:10" s="403" customFormat="1" x14ac:dyDescent="0.2">
      <c r="A69" s="395" t="s">
        <v>163</v>
      </c>
      <c r="B69" s="388"/>
      <c r="C69" s="388"/>
      <c r="D69" s="388"/>
      <c r="E69" s="394"/>
      <c r="F69" s="389"/>
      <c r="G69" s="388"/>
      <c r="H69" s="388"/>
      <c r="I69" s="394"/>
      <c r="J69" s="389"/>
    </row>
    <row r="70" spans="1:10" s="403" customFormat="1" x14ac:dyDescent="0.2">
      <c r="A70" s="395"/>
      <c r="B70" s="388"/>
      <c r="C70" s="388"/>
      <c r="D70" s="388"/>
      <c r="E70" s="394"/>
      <c r="F70" s="389"/>
      <c r="G70" s="388"/>
      <c r="H70" s="388"/>
      <c r="I70" s="394"/>
      <c r="J70" s="389"/>
    </row>
    <row r="71" spans="1:10" s="403" customFormat="1" x14ac:dyDescent="0.2">
      <c r="A71" s="395" t="s">
        <v>74</v>
      </c>
      <c r="B71" s="388"/>
      <c r="C71" s="388"/>
      <c r="D71" s="388"/>
      <c r="E71" s="394"/>
      <c r="F71" s="389"/>
      <c r="G71" s="388"/>
      <c r="H71" s="388"/>
      <c r="I71" s="394"/>
      <c r="J71" s="389"/>
    </row>
    <row r="72" spans="1:10" s="187" customFormat="1" x14ac:dyDescent="0.2">
      <c r="E72" s="190"/>
      <c r="F72" s="191"/>
      <c r="I72" s="190"/>
      <c r="J72" s="191"/>
    </row>
    <row r="73" spans="1:10" s="7" customFormat="1" x14ac:dyDescent="0.2">
      <c r="B73" s="12"/>
      <c r="C73" s="12"/>
      <c r="D73" s="12"/>
      <c r="E73" s="13"/>
      <c r="F73" s="20"/>
      <c r="I73" s="13"/>
      <c r="J73" s="20"/>
    </row>
    <row r="74" spans="1:10" s="7" customFormat="1" x14ac:dyDescent="0.2">
      <c r="E74" s="11"/>
      <c r="F74" s="19"/>
      <c r="I74" s="11"/>
      <c r="J74" s="19"/>
    </row>
    <row r="75" spans="1:10" s="7" customFormat="1" x14ac:dyDescent="0.2">
      <c r="E75" s="11"/>
      <c r="F75" s="19"/>
      <c r="I75" s="11"/>
      <c r="J75" s="19"/>
    </row>
    <row r="76" spans="1:10" s="7" customFormat="1" x14ac:dyDescent="0.2">
      <c r="E76" s="11"/>
      <c r="F76" s="19"/>
      <c r="I76" s="11"/>
      <c r="J76" s="19"/>
    </row>
    <row r="77" spans="1:10" s="7" customFormat="1" x14ac:dyDescent="0.2">
      <c r="E77" s="11"/>
      <c r="F77" s="19"/>
      <c r="I77" s="11"/>
      <c r="J77" s="19"/>
    </row>
    <row r="78" spans="1:10" x14ac:dyDescent="0.2">
      <c r="E78" s="10"/>
      <c r="F78" s="18"/>
      <c r="G78" s="5"/>
      <c r="I78" s="10"/>
      <c r="J78" s="18"/>
    </row>
    <row r="79" spans="1:10" x14ac:dyDescent="0.2">
      <c r="E79" s="9"/>
      <c r="F79" s="21"/>
      <c r="G79" s="5"/>
      <c r="I79" s="9"/>
      <c r="J79" s="21"/>
    </row>
    <row r="80" spans="1:10" x14ac:dyDescent="0.2">
      <c r="E80" s="9"/>
      <c r="F80" s="21"/>
      <c r="G80" s="5"/>
      <c r="I80" s="9"/>
      <c r="J80" s="21"/>
    </row>
    <row r="81" spans="5:10" x14ac:dyDescent="0.2">
      <c r="E81" s="9"/>
      <c r="F81" s="21"/>
      <c r="G81" s="5"/>
      <c r="I81" s="9"/>
      <c r="J81" s="21"/>
    </row>
    <row r="82" spans="5:10" x14ac:dyDescent="0.2">
      <c r="E82" s="9"/>
      <c r="F82" s="21"/>
      <c r="G82" s="5"/>
      <c r="I82" s="9"/>
      <c r="J82" s="21"/>
    </row>
    <row r="83" spans="5:10" x14ac:dyDescent="0.2">
      <c r="E83" s="9"/>
      <c r="F83" s="21"/>
      <c r="G83" s="5"/>
      <c r="I83" s="9"/>
      <c r="J83" s="21"/>
    </row>
    <row r="84" spans="5:10" x14ac:dyDescent="0.2">
      <c r="E84" s="9"/>
      <c r="F84" s="21"/>
      <c r="G84" s="5"/>
      <c r="I84" s="9"/>
      <c r="J84" s="21"/>
    </row>
    <row r="85" spans="5:10" x14ac:dyDescent="0.2">
      <c r="E85" s="9"/>
      <c r="F85" s="21"/>
      <c r="G85" s="5"/>
      <c r="I85" s="9"/>
      <c r="J85" s="21"/>
    </row>
    <row r="86" spans="5:10" x14ac:dyDescent="0.2">
      <c r="F86" s="9"/>
      <c r="J86" s="9"/>
    </row>
    <row r="87" spans="5:10" x14ac:dyDescent="0.2">
      <c r="F87" s="9"/>
      <c r="J87" s="9"/>
    </row>
    <row r="88" spans="5:10" x14ac:dyDescent="0.2">
      <c r="F88" s="9"/>
      <c r="J88" s="9"/>
    </row>
    <row r="89" spans="5:10" x14ac:dyDescent="0.2">
      <c r="F89" s="9"/>
      <c r="J89" s="9"/>
    </row>
    <row r="90" spans="5:10" x14ac:dyDescent="0.2">
      <c r="F90" s="9"/>
      <c r="J90" s="9"/>
    </row>
    <row r="91" spans="5:10" x14ac:dyDescent="0.2">
      <c r="F91" s="9"/>
      <c r="J91" s="9"/>
    </row>
    <row r="92" spans="5:10" x14ac:dyDescent="0.2">
      <c r="F92" s="9"/>
      <c r="J92" s="9"/>
    </row>
    <row r="93" spans="5:10" x14ac:dyDescent="0.2">
      <c r="F93" s="9"/>
      <c r="J93" s="9"/>
    </row>
    <row r="94" spans="5:10" x14ac:dyDescent="0.2">
      <c r="F94" s="9"/>
      <c r="J94" s="9"/>
    </row>
    <row r="95" spans="5:10" x14ac:dyDescent="0.2">
      <c r="F95" s="9"/>
      <c r="J95" s="9"/>
    </row>
    <row r="96" spans="5:10" x14ac:dyDescent="0.2">
      <c r="F96" s="9"/>
      <c r="J96" s="9"/>
    </row>
    <row r="97" spans="1:10" x14ac:dyDescent="0.2">
      <c r="F97" s="9"/>
      <c r="J97" s="9"/>
    </row>
    <row r="98" spans="1:10" x14ac:dyDescent="0.2">
      <c r="F98" s="9"/>
      <c r="J98" s="9"/>
    </row>
    <row r="99" spans="1:10" x14ac:dyDescent="0.2">
      <c r="F99" s="9"/>
      <c r="J99" s="9"/>
    </row>
    <row r="100" spans="1:10" x14ac:dyDescent="0.2">
      <c r="F100" s="9"/>
      <c r="J100" s="9"/>
    </row>
    <row r="101" spans="1:10" s="21" customFormat="1" x14ac:dyDescent="0.2">
      <c r="A101" s="5"/>
      <c r="B101" s="5"/>
      <c r="C101" s="5"/>
      <c r="D101" s="5"/>
      <c r="E101" s="5"/>
      <c r="F101" s="9"/>
      <c r="H101" s="5"/>
      <c r="I101" s="5"/>
      <c r="J101" s="9"/>
    </row>
    <row r="102" spans="1:10" s="21" customFormat="1" x14ac:dyDescent="0.2">
      <c r="A102" s="5"/>
      <c r="B102" s="5"/>
      <c r="C102" s="5"/>
      <c r="D102" s="5"/>
      <c r="E102" s="5"/>
      <c r="F102" s="9"/>
      <c r="H102" s="5"/>
      <c r="I102" s="5"/>
      <c r="J102" s="9"/>
    </row>
    <row r="103" spans="1:10" s="21" customFormat="1" x14ac:dyDescent="0.2">
      <c r="A103" s="5"/>
      <c r="B103" s="5"/>
      <c r="C103" s="5"/>
      <c r="D103" s="5"/>
      <c r="E103" s="5"/>
      <c r="F103" s="9"/>
      <c r="H103" s="5"/>
      <c r="I103" s="5"/>
      <c r="J103" s="9"/>
    </row>
    <row r="104" spans="1:10" s="21" customFormat="1" x14ac:dyDescent="0.2">
      <c r="A104" s="5"/>
      <c r="B104" s="5"/>
      <c r="C104" s="5"/>
      <c r="D104" s="5"/>
      <c r="E104" s="5"/>
      <c r="F104" s="9"/>
      <c r="H104" s="5"/>
      <c r="I104" s="5"/>
      <c r="J104" s="9"/>
    </row>
    <row r="105" spans="1:10" s="21" customFormat="1" x14ac:dyDescent="0.2">
      <c r="A105" s="5"/>
      <c r="B105" s="5"/>
      <c r="C105" s="5"/>
      <c r="D105" s="5"/>
      <c r="E105" s="5"/>
      <c r="F105" s="9"/>
      <c r="H105" s="5"/>
      <c r="I105" s="5"/>
      <c r="J105" s="9"/>
    </row>
    <row r="106" spans="1:10" s="21" customFormat="1" x14ac:dyDescent="0.2">
      <c r="A106" s="5"/>
      <c r="B106" s="5"/>
      <c r="C106" s="5"/>
      <c r="D106" s="5"/>
      <c r="E106" s="5"/>
      <c r="F106" s="9"/>
      <c r="H106" s="5"/>
      <c r="I106" s="5"/>
      <c r="J106" s="9"/>
    </row>
    <row r="107" spans="1:10" s="21" customFormat="1" x14ac:dyDescent="0.2">
      <c r="A107" s="5"/>
      <c r="B107" s="5"/>
      <c r="C107" s="5"/>
      <c r="D107" s="5"/>
      <c r="E107" s="5"/>
      <c r="F107" s="9"/>
      <c r="H107" s="5"/>
      <c r="I107" s="5"/>
      <c r="J107" s="9"/>
    </row>
    <row r="108" spans="1:10" s="21" customFormat="1" x14ac:dyDescent="0.2">
      <c r="A108" s="5"/>
      <c r="B108" s="5"/>
      <c r="C108" s="5"/>
      <c r="D108" s="5"/>
      <c r="E108" s="5"/>
      <c r="F108" s="9"/>
      <c r="H108" s="5"/>
      <c r="I108" s="5"/>
      <c r="J108" s="9"/>
    </row>
    <row r="109" spans="1:10" s="21" customFormat="1" x14ac:dyDescent="0.2">
      <c r="A109" s="5"/>
      <c r="B109" s="5"/>
      <c r="C109" s="5"/>
      <c r="D109" s="5"/>
      <c r="E109" s="5"/>
      <c r="F109" s="9"/>
      <c r="H109" s="5"/>
      <c r="I109" s="5"/>
      <c r="J109" s="9"/>
    </row>
    <row r="110" spans="1:10" s="21" customFormat="1" x14ac:dyDescent="0.2">
      <c r="A110" s="5"/>
      <c r="B110" s="5"/>
      <c r="C110" s="5"/>
      <c r="D110" s="5"/>
      <c r="E110" s="5"/>
      <c r="F110" s="9"/>
      <c r="H110" s="5"/>
      <c r="I110" s="5"/>
      <c r="J110" s="9"/>
    </row>
    <row r="111" spans="1:10" s="21" customFormat="1" x14ac:dyDescent="0.2">
      <c r="A111" s="5"/>
      <c r="B111" s="5"/>
      <c r="C111" s="5"/>
      <c r="D111" s="5"/>
      <c r="E111" s="5"/>
      <c r="F111" s="9"/>
      <c r="H111" s="5"/>
      <c r="I111" s="5"/>
      <c r="J111" s="9"/>
    </row>
    <row r="112" spans="1:10" s="21" customFormat="1" x14ac:dyDescent="0.2">
      <c r="A112" s="5"/>
      <c r="B112" s="5"/>
      <c r="C112" s="5"/>
      <c r="D112" s="5"/>
      <c r="E112" s="5"/>
      <c r="F112" s="9"/>
      <c r="H112" s="5"/>
      <c r="I112" s="5"/>
      <c r="J112" s="9"/>
    </row>
    <row r="113" spans="1:10" s="21" customFormat="1" x14ac:dyDescent="0.2">
      <c r="A113" s="5"/>
      <c r="B113" s="5"/>
      <c r="C113" s="5"/>
      <c r="D113" s="5"/>
      <c r="E113" s="5"/>
      <c r="F113" s="9"/>
      <c r="H113" s="5"/>
      <c r="I113" s="5"/>
      <c r="J113" s="9"/>
    </row>
    <row r="114" spans="1:10" s="21" customFormat="1" x14ac:dyDescent="0.2">
      <c r="A114" s="5"/>
      <c r="B114" s="5"/>
      <c r="C114" s="5"/>
      <c r="D114" s="5"/>
      <c r="E114" s="5"/>
      <c r="F114" s="9"/>
      <c r="H114" s="5"/>
      <c r="I114" s="5"/>
      <c r="J114" s="9"/>
    </row>
    <row r="115" spans="1:10" s="21" customFormat="1" x14ac:dyDescent="0.2">
      <c r="A115" s="5"/>
      <c r="B115" s="5"/>
      <c r="C115" s="5"/>
      <c r="D115" s="5"/>
      <c r="E115" s="5"/>
      <c r="F115" s="9"/>
      <c r="H115" s="5"/>
      <c r="I115" s="5"/>
      <c r="J115" s="9"/>
    </row>
    <row r="116" spans="1:10" s="21" customFormat="1" x14ac:dyDescent="0.2">
      <c r="A116" s="5"/>
      <c r="B116" s="5"/>
      <c r="C116" s="5"/>
      <c r="D116" s="5"/>
      <c r="E116" s="5"/>
      <c r="F116" s="9"/>
      <c r="H116" s="5"/>
      <c r="I116" s="5"/>
      <c r="J116" s="9"/>
    </row>
    <row r="117" spans="1:10" s="21" customFormat="1" x14ac:dyDescent="0.2">
      <c r="A117" s="5"/>
      <c r="B117" s="5"/>
      <c r="C117" s="5"/>
      <c r="D117" s="5"/>
      <c r="E117" s="5"/>
      <c r="F117" s="9"/>
      <c r="H117" s="5"/>
      <c r="I117" s="5"/>
      <c r="J117" s="9"/>
    </row>
    <row r="118" spans="1:10" s="21" customFormat="1" x14ac:dyDescent="0.2">
      <c r="A118" s="5"/>
      <c r="B118" s="5"/>
      <c r="C118" s="5"/>
      <c r="D118" s="5"/>
      <c r="E118" s="5"/>
      <c r="F118" s="9"/>
      <c r="H118" s="5"/>
      <c r="I118" s="5"/>
      <c r="J118" s="9"/>
    </row>
    <row r="119" spans="1:10" s="21" customFormat="1" x14ac:dyDescent="0.2">
      <c r="A119" s="5"/>
      <c r="B119" s="5"/>
      <c r="C119" s="5"/>
      <c r="D119" s="5"/>
      <c r="E119" s="5"/>
      <c r="F119" s="9"/>
      <c r="H119" s="5"/>
      <c r="I119" s="5"/>
      <c r="J119" s="9"/>
    </row>
    <row r="120" spans="1:10" s="21" customFormat="1" x14ac:dyDescent="0.2">
      <c r="A120" s="5"/>
      <c r="B120" s="5"/>
      <c r="C120" s="5"/>
      <c r="D120" s="5"/>
      <c r="E120" s="5"/>
      <c r="F120" s="9"/>
      <c r="H120" s="5"/>
      <c r="I120" s="5"/>
      <c r="J120" s="9"/>
    </row>
    <row r="121" spans="1:10" s="21" customFormat="1" x14ac:dyDescent="0.2">
      <c r="A121" s="5"/>
      <c r="B121" s="5"/>
      <c r="C121" s="5"/>
      <c r="D121" s="5"/>
      <c r="E121" s="5"/>
      <c r="F121" s="9"/>
      <c r="H121" s="5"/>
      <c r="I121" s="5"/>
      <c r="J121" s="9"/>
    </row>
    <row r="122" spans="1:10" s="21" customFormat="1" x14ac:dyDescent="0.2">
      <c r="A122" s="5"/>
      <c r="B122" s="5"/>
      <c r="C122" s="5"/>
      <c r="D122" s="5"/>
      <c r="E122" s="5"/>
      <c r="F122" s="9"/>
      <c r="H122" s="5"/>
      <c r="I122" s="5"/>
      <c r="J122" s="9"/>
    </row>
    <row r="123" spans="1:10" s="21" customFormat="1" x14ac:dyDescent="0.2">
      <c r="A123" s="5"/>
      <c r="B123" s="5"/>
      <c r="C123" s="5"/>
      <c r="D123" s="5"/>
      <c r="E123" s="5"/>
      <c r="F123" s="9"/>
      <c r="H123" s="5"/>
      <c r="I123" s="5"/>
      <c r="J123" s="9"/>
    </row>
    <row r="124" spans="1:10" s="21" customFormat="1" x14ac:dyDescent="0.2">
      <c r="A124" s="5"/>
      <c r="B124" s="5"/>
      <c r="C124" s="5"/>
      <c r="D124" s="5"/>
      <c r="E124" s="5"/>
      <c r="F124" s="9"/>
      <c r="H124" s="5"/>
      <c r="I124" s="5"/>
      <c r="J124" s="9"/>
    </row>
    <row r="125" spans="1:10" s="21" customFormat="1" x14ac:dyDescent="0.2">
      <c r="A125" s="5"/>
      <c r="B125" s="5"/>
      <c r="C125" s="5"/>
      <c r="D125" s="5"/>
      <c r="E125" s="5"/>
      <c r="F125" s="9"/>
      <c r="H125" s="5"/>
      <c r="I125" s="5"/>
      <c r="J125" s="9"/>
    </row>
    <row r="126" spans="1:10" s="21" customFormat="1" x14ac:dyDescent="0.2">
      <c r="A126" s="5"/>
      <c r="B126" s="5"/>
      <c r="C126" s="5"/>
      <c r="D126" s="5"/>
      <c r="E126" s="5"/>
      <c r="F126" s="9"/>
      <c r="H126" s="5"/>
      <c r="I126" s="5"/>
      <c r="J126" s="9"/>
    </row>
    <row r="127" spans="1:10" s="21" customFormat="1" x14ac:dyDescent="0.2">
      <c r="A127" s="5"/>
      <c r="B127" s="5"/>
      <c r="C127" s="5"/>
      <c r="D127" s="5"/>
      <c r="E127" s="5"/>
      <c r="F127" s="9"/>
      <c r="H127" s="5"/>
      <c r="I127" s="5"/>
      <c r="J127" s="9"/>
    </row>
    <row r="128" spans="1:10" s="21" customFormat="1" x14ac:dyDescent="0.2">
      <c r="A128" s="5"/>
      <c r="B128" s="5"/>
      <c r="C128" s="5"/>
      <c r="D128" s="5"/>
      <c r="E128" s="5"/>
      <c r="F128" s="9"/>
      <c r="H128" s="5"/>
      <c r="I128" s="5"/>
      <c r="J128" s="9"/>
    </row>
    <row r="129" spans="1:10" s="21" customFormat="1" x14ac:dyDescent="0.2">
      <c r="A129" s="5"/>
      <c r="B129" s="5"/>
      <c r="C129" s="5"/>
      <c r="D129" s="5"/>
      <c r="E129" s="5"/>
      <c r="F129" s="9"/>
      <c r="H129" s="5"/>
      <c r="I129" s="5"/>
      <c r="J129" s="9"/>
    </row>
    <row r="130" spans="1:10" s="21" customFormat="1" x14ac:dyDescent="0.2">
      <c r="A130" s="5"/>
      <c r="B130" s="5"/>
      <c r="C130" s="5"/>
      <c r="D130" s="5"/>
      <c r="E130" s="5"/>
      <c r="F130" s="9"/>
      <c r="H130" s="5"/>
      <c r="I130" s="5"/>
      <c r="J130" s="9"/>
    </row>
    <row r="131" spans="1:10" s="21" customFormat="1" x14ac:dyDescent="0.2">
      <c r="A131" s="5"/>
      <c r="B131" s="5"/>
      <c r="C131" s="5"/>
      <c r="D131" s="5"/>
      <c r="E131" s="5"/>
      <c r="F131" s="9"/>
      <c r="H131" s="5"/>
      <c r="I131" s="5"/>
      <c r="J131" s="9"/>
    </row>
    <row r="132" spans="1:10" s="21" customFormat="1" x14ac:dyDescent="0.2">
      <c r="A132" s="5"/>
      <c r="B132" s="5"/>
      <c r="C132" s="5"/>
      <c r="D132" s="5"/>
      <c r="E132" s="5"/>
      <c r="F132" s="9"/>
      <c r="H132" s="5"/>
      <c r="I132" s="5"/>
      <c r="J132" s="9"/>
    </row>
    <row r="133" spans="1:10" s="21" customFormat="1" x14ac:dyDescent="0.2">
      <c r="A133" s="5"/>
      <c r="B133" s="5"/>
      <c r="C133" s="5"/>
      <c r="D133" s="5"/>
      <c r="E133" s="5"/>
      <c r="F133" s="9"/>
      <c r="H133" s="5"/>
      <c r="I133" s="5"/>
      <c r="J133" s="9"/>
    </row>
    <row r="134" spans="1:10" s="21" customFormat="1" x14ac:dyDescent="0.2">
      <c r="A134" s="5"/>
      <c r="B134" s="5"/>
      <c r="C134" s="5"/>
      <c r="D134" s="5"/>
      <c r="E134" s="5"/>
      <c r="F134" s="9"/>
      <c r="H134" s="5"/>
      <c r="I134" s="5"/>
      <c r="J134" s="9"/>
    </row>
    <row r="135" spans="1:10" s="21" customFormat="1" x14ac:dyDescent="0.2">
      <c r="A135" s="5"/>
      <c r="B135" s="5"/>
      <c r="C135" s="5"/>
      <c r="D135" s="5"/>
      <c r="E135" s="5"/>
      <c r="F135" s="9"/>
      <c r="H135" s="5"/>
      <c r="I135" s="5"/>
      <c r="J135" s="9"/>
    </row>
    <row r="136" spans="1:10" s="21" customFormat="1" x14ac:dyDescent="0.2">
      <c r="A136" s="5"/>
      <c r="B136" s="5"/>
      <c r="C136" s="5"/>
      <c r="D136" s="5"/>
      <c r="E136" s="5"/>
      <c r="F136" s="9"/>
      <c r="H136" s="5"/>
      <c r="I136" s="5"/>
      <c r="J136" s="9"/>
    </row>
    <row r="137" spans="1:10" s="21" customFormat="1" x14ac:dyDescent="0.2">
      <c r="A137" s="5"/>
      <c r="B137" s="5"/>
      <c r="C137" s="5"/>
      <c r="D137" s="5"/>
      <c r="E137" s="5"/>
      <c r="F137" s="9"/>
      <c r="H137" s="5"/>
      <c r="I137" s="5"/>
      <c r="J137" s="9"/>
    </row>
    <row r="138" spans="1:10" s="21" customFormat="1" x14ac:dyDescent="0.2">
      <c r="A138" s="5"/>
      <c r="B138" s="5"/>
      <c r="C138" s="5"/>
      <c r="D138" s="5"/>
      <c r="E138" s="5"/>
      <c r="F138" s="9"/>
      <c r="H138" s="5"/>
      <c r="I138" s="5"/>
      <c r="J138" s="9"/>
    </row>
    <row r="139" spans="1:10" s="21" customFormat="1" x14ac:dyDescent="0.2">
      <c r="A139" s="5"/>
      <c r="B139" s="5"/>
      <c r="C139" s="5"/>
      <c r="D139" s="5"/>
      <c r="E139" s="5"/>
      <c r="F139" s="9"/>
      <c r="H139" s="5"/>
      <c r="I139" s="5"/>
      <c r="J139" s="9"/>
    </row>
    <row r="140" spans="1:10" s="21" customFormat="1" x14ac:dyDescent="0.2">
      <c r="A140" s="5"/>
      <c r="B140" s="5"/>
      <c r="C140" s="5"/>
      <c r="D140" s="5"/>
      <c r="E140" s="5"/>
      <c r="F140" s="9"/>
      <c r="H140" s="5"/>
      <c r="I140" s="5"/>
      <c r="J140" s="9"/>
    </row>
    <row r="141" spans="1:10" s="21" customFormat="1" x14ac:dyDescent="0.2">
      <c r="A141" s="5"/>
      <c r="B141" s="5"/>
      <c r="C141" s="5"/>
      <c r="D141" s="5"/>
      <c r="E141" s="5"/>
      <c r="F141" s="9"/>
      <c r="H141" s="5"/>
      <c r="I141" s="5"/>
      <c r="J141" s="9"/>
    </row>
    <row r="142" spans="1:10" s="21" customFormat="1" x14ac:dyDescent="0.2">
      <c r="A142" s="5"/>
      <c r="B142" s="5"/>
      <c r="C142" s="5"/>
      <c r="D142" s="5"/>
      <c r="E142" s="5"/>
      <c r="F142" s="9"/>
      <c r="H142" s="5"/>
      <c r="I142" s="5"/>
      <c r="J142" s="9"/>
    </row>
    <row r="143" spans="1:10" s="21" customFormat="1" x14ac:dyDescent="0.2">
      <c r="A143" s="5"/>
      <c r="B143" s="5"/>
      <c r="C143" s="5"/>
      <c r="D143" s="5"/>
      <c r="E143" s="5"/>
      <c r="F143" s="9"/>
      <c r="H143" s="5"/>
      <c r="I143" s="5"/>
      <c r="J143" s="9"/>
    </row>
    <row r="144" spans="1:10" s="21" customFormat="1" x14ac:dyDescent="0.2">
      <c r="A144" s="5"/>
      <c r="B144" s="5"/>
      <c r="C144" s="5"/>
      <c r="D144" s="5"/>
      <c r="E144" s="5"/>
      <c r="F144" s="9"/>
      <c r="H144" s="5"/>
      <c r="I144" s="5"/>
      <c r="J144" s="9"/>
    </row>
    <row r="145" spans="1:10" s="21" customFormat="1" x14ac:dyDescent="0.2">
      <c r="A145" s="5"/>
      <c r="B145" s="5"/>
      <c r="C145" s="5"/>
      <c r="D145" s="5"/>
      <c r="E145" s="5"/>
      <c r="F145" s="9"/>
      <c r="H145" s="5"/>
      <c r="I145" s="5"/>
      <c r="J145" s="9"/>
    </row>
    <row r="146" spans="1:10" s="21" customFormat="1" x14ac:dyDescent="0.2">
      <c r="A146" s="5"/>
      <c r="B146" s="5"/>
      <c r="C146" s="5"/>
      <c r="D146" s="5"/>
      <c r="E146" s="5"/>
      <c r="F146" s="9"/>
      <c r="H146" s="5"/>
      <c r="I146" s="5"/>
      <c r="J146" s="9"/>
    </row>
    <row r="147" spans="1:10" s="21" customFormat="1" x14ac:dyDescent="0.2">
      <c r="A147" s="5"/>
      <c r="B147" s="5"/>
      <c r="C147" s="5"/>
      <c r="D147" s="5"/>
      <c r="E147" s="5"/>
      <c r="F147" s="9"/>
      <c r="H147" s="5"/>
      <c r="I147" s="5"/>
      <c r="J147" s="9"/>
    </row>
    <row r="148" spans="1:10" s="21" customFormat="1" x14ac:dyDescent="0.2">
      <c r="A148" s="5"/>
      <c r="B148" s="5"/>
      <c r="C148" s="5"/>
      <c r="D148" s="5"/>
      <c r="E148" s="5"/>
      <c r="F148" s="9"/>
      <c r="H148" s="5"/>
      <c r="I148" s="5"/>
      <c r="J148" s="9"/>
    </row>
    <row r="149" spans="1:10" s="21" customFormat="1" x14ac:dyDescent="0.2">
      <c r="A149" s="5"/>
      <c r="B149" s="5"/>
      <c r="C149" s="5"/>
      <c r="D149" s="5"/>
      <c r="E149" s="5"/>
      <c r="F149" s="9"/>
      <c r="H149" s="5"/>
      <c r="I149" s="5"/>
      <c r="J149" s="9"/>
    </row>
    <row r="150" spans="1:10" s="21" customFormat="1" x14ac:dyDescent="0.2">
      <c r="A150" s="5"/>
      <c r="B150" s="5"/>
      <c r="C150" s="5"/>
      <c r="D150" s="5"/>
      <c r="E150" s="5"/>
      <c r="F150" s="9"/>
      <c r="H150" s="5"/>
      <c r="I150" s="5"/>
      <c r="J150" s="9"/>
    </row>
    <row r="151" spans="1:10" s="21" customFormat="1" x14ac:dyDescent="0.2">
      <c r="A151" s="5"/>
      <c r="B151" s="5"/>
      <c r="C151" s="5"/>
      <c r="D151" s="5"/>
      <c r="E151" s="5"/>
      <c r="F151" s="9"/>
      <c r="H151" s="5"/>
      <c r="I151" s="5"/>
      <c r="J151" s="9"/>
    </row>
    <row r="152" spans="1:10" s="21" customFormat="1" x14ac:dyDescent="0.2">
      <c r="A152" s="5"/>
      <c r="B152" s="5"/>
      <c r="C152" s="5"/>
      <c r="D152" s="5"/>
      <c r="E152" s="5"/>
      <c r="F152" s="9"/>
      <c r="H152" s="5"/>
      <c r="I152" s="5"/>
      <c r="J152" s="9"/>
    </row>
    <row r="153" spans="1:10" s="21" customFormat="1" x14ac:dyDescent="0.2">
      <c r="A153" s="5"/>
      <c r="B153" s="5"/>
      <c r="C153" s="5"/>
      <c r="D153" s="5"/>
      <c r="E153" s="5"/>
      <c r="F153" s="9"/>
      <c r="H153" s="5"/>
      <c r="I153" s="5"/>
      <c r="J153" s="9"/>
    </row>
    <row r="154" spans="1:10" s="21" customFormat="1" x14ac:dyDescent="0.2">
      <c r="A154" s="5"/>
      <c r="B154" s="5"/>
      <c r="C154" s="5"/>
      <c r="D154" s="5"/>
      <c r="E154" s="5"/>
      <c r="F154" s="9"/>
      <c r="H154" s="5"/>
      <c r="I154" s="5"/>
      <c r="J154" s="9"/>
    </row>
    <row r="155" spans="1:10" s="21" customFormat="1" x14ac:dyDescent="0.2">
      <c r="A155" s="5"/>
      <c r="B155" s="5"/>
      <c r="C155" s="5"/>
      <c r="D155" s="5"/>
      <c r="E155" s="5"/>
      <c r="F155" s="9"/>
      <c r="H155" s="5"/>
      <c r="I155" s="5"/>
      <c r="J155" s="9"/>
    </row>
    <row r="156" spans="1:10" s="21" customFormat="1" x14ac:dyDescent="0.2">
      <c r="A156" s="5"/>
      <c r="B156" s="5"/>
      <c r="C156" s="5"/>
      <c r="D156" s="5"/>
      <c r="E156" s="5"/>
      <c r="F156" s="9"/>
      <c r="H156" s="5"/>
      <c r="I156" s="5"/>
      <c r="J156" s="9"/>
    </row>
    <row r="157" spans="1:10" s="21" customFormat="1" x14ac:dyDescent="0.2">
      <c r="A157" s="5"/>
      <c r="B157" s="5"/>
      <c r="C157" s="5"/>
      <c r="D157" s="5"/>
      <c r="E157" s="5"/>
      <c r="F157" s="9"/>
      <c r="H157" s="5"/>
      <c r="I157" s="5"/>
      <c r="J157" s="9"/>
    </row>
    <row r="158" spans="1:10" s="21" customFormat="1" x14ac:dyDescent="0.2">
      <c r="A158" s="5"/>
      <c r="B158" s="5"/>
      <c r="C158" s="5"/>
      <c r="D158" s="5"/>
      <c r="E158" s="5"/>
      <c r="F158" s="9"/>
      <c r="H158" s="5"/>
      <c r="I158" s="5"/>
      <c r="J158" s="9"/>
    </row>
    <row r="159" spans="1:10" s="21" customFormat="1" x14ac:dyDescent="0.2">
      <c r="A159" s="5"/>
      <c r="B159" s="5"/>
      <c r="C159" s="5"/>
      <c r="D159" s="5"/>
      <c r="E159" s="5"/>
      <c r="F159" s="9"/>
      <c r="H159" s="5"/>
      <c r="I159" s="5"/>
      <c r="J159" s="9"/>
    </row>
    <row r="160" spans="1:10" s="21" customFormat="1" x14ac:dyDescent="0.2">
      <c r="A160" s="5"/>
      <c r="B160" s="5"/>
      <c r="C160" s="5"/>
      <c r="D160" s="5"/>
      <c r="E160" s="5"/>
      <c r="F160" s="9"/>
      <c r="H160" s="5"/>
      <c r="I160" s="5"/>
      <c r="J160" s="9"/>
    </row>
    <row r="161" spans="1:10" s="21" customFormat="1" x14ac:dyDescent="0.2">
      <c r="A161" s="5"/>
      <c r="B161" s="5"/>
      <c r="C161" s="5"/>
      <c r="D161" s="5"/>
      <c r="E161" s="5"/>
      <c r="F161" s="9"/>
      <c r="H161" s="5"/>
      <c r="I161" s="5"/>
      <c r="J161" s="9"/>
    </row>
    <row r="162" spans="1:10" s="21" customFormat="1" x14ac:dyDescent="0.2">
      <c r="A162" s="5"/>
      <c r="B162" s="5"/>
      <c r="C162" s="5"/>
      <c r="D162" s="5"/>
      <c r="E162" s="5"/>
      <c r="F162" s="9"/>
      <c r="H162" s="5"/>
      <c r="I162" s="5"/>
      <c r="J162" s="9"/>
    </row>
    <row r="163" spans="1:10" s="21" customFormat="1" x14ac:dyDescent="0.2">
      <c r="A163" s="5"/>
      <c r="B163" s="5"/>
      <c r="C163" s="5"/>
      <c r="D163" s="5"/>
      <c r="E163" s="5"/>
      <c r="F163" s="9"/>
      <c r="H163" s="5"/>
      <c r="I163" s="5"/>
      <c r="J163" s="9"/>
    </row>
    <row r="164" spans="1:10" s="21" customFormat="1" x14ac:dyDescent="0.2">
      <c r="A164" s="5"/>
      <c r="B164" s="5"/>
      <c r="C164" s="5"/>
      <c r="D164" s="5"/>
      <c r="E164" s="5"/>
      <c r="F164" s="9"/>
      <c r="H164" s="5"/>
      <c r="I164" s="5"/>
      <c r="J164" s="9"/>
    </row>
    <row r="165" spans="1:10" s="21" customFormat="1" x14ac:dyDescent="0.2">
      <c r="A165" s="5"/>
      <c r="B165" s="5"/>
      <c r="C165" s="5"/>
      <c r="D165" s="5"/>
      <c r="E165" s="5"/>
      <c r="F165" s="9"/>
      <c r="H165" s="5"/>
      <c r="I165" s="5"/>
      <c r="J165" s="9"/>
    </row>
    <row r="166" spans="1:10" s="21" customFormat="1" x14ac:dyDescent="0.2">
      <c r="A166" s="5"/>
      <c r="B166" s="5"/>
      <c r="C166" s="5"/>
      <c r="D166" s="5"/>
      <c r="E166" s="5"/>
      <c r="F166" s="9"/>
      <c r="H166" s="5"/>
      <c r="I166" s="5"/>
      <c r="J166" s="9"/>
    </row>
    <row r="167" spans="1:10" s="21" customFormat="1" x14ac:dyDescent="0.2">
      <c r="A167" s="5"/>
      <c r="B167" s="5"/>
      <c r="C167" s="5"/>
      <c r="D167" s="5"/>
      <c r="E167" s="5"/>
      <c r="F167" s="9"/>
      <c r="H167" s="5"/>
      <c r="I167" s="5"/>
      <c r="J167" s="9"/>
    </row>
    <row r="168" spans="1:10" s="21" customFormat="1" x14ac:dyDescent="0.2">
      <c r="A168" s="5"/>
      <c r="B168" s="5"/>
      <c r="C168" s="5"/>
      <c r="D168" s="5"/>
      <c r="E168" s="5"/>
      <c r="F168" s="9"/>
      <c r="H168" s="5"/>
      <c r="I168" s="5"/>
      <c r="J168" s="9"/>
    </row>
    <row r="169" spans="1:10" s="21" customFormat="1" x14ac:dyDescent="0.2">
      <c r="A169" s="5"/>
      <c r="B169" s="5"/>
      <c r="C169" s="5"/>
      <c r="D169" s="5"/>
      <c r="E169" s="5"/>
      <c r="F169" s="9"/>
      <c r="H169" s="5"/>
      <c r="I169" s="5"/>
      <c r="J169" s="9"/>
    </row>
    <row r="170" spans="1:10" s="21" customFormat="1" x14ac:dyDescent="0.2">
      <c r="A170" s="5"/>
      <c r="B170" s="5"/>
      <c r="C170" s="5"/>
      <c r="D170" s="5"/>
      <c r="E170" s="5"/>
      <c r="F170" s="9"/>
      <c r="H170" s="5"/>
      <c r="I170" s="5"/>
      <c r="J170" s="9"/>
    </row>
    <row r="171" spans="1:10" s="21" customFormat="1" x14ac:dyDescent="0.2">
      <c r="A171" s="5"/>
      <c r="B171" s="5"/>
      <c r="C171" s="5"/>
      <c r="D171" s="5"/>
      <c r="E171" s="5"/>
      <c r="F171" s="9"/>
      <c r="H171" s="5"/>
      <c r="I171" s="5"/>
      <c r="J171" s="9"/>
    </row>
    <row r="172" spans="1:10" s="21" customFormat="1" x14ac:dyDescent="0.2">
      <c r="A172" s="5"/>
      <c r="B172" s="5"/>
      <c r="C172" s="5"/>
      <c r="D172" s="5"/>
      <c r="E172" s="5"/>
      <c r="F172" s="9"/>
      <c r="H172" s="5"/>
      <c r="I172" s="5"/>
      <c r="J172" s="9"/>
    </row>
    <row r="173" spans="1:10" s="21" customFormat="1" x14ac:dyDescent="0.2">
      <c r="A173" s="5"/>
      <c r="B173" s="5"/>
      <c r="C173" s="5"/>
      <c r="D173" s="5"/>
      <c r="E173" s="5"/>
      <c r="F173" s="9"/>
      <c r="H173" s="5"/>
      <c r="I173" s="5"/>
      <c r="J173" s="9"/>
    </row>
    <row r="174" spans="1:10" s="21" customFormat="1" x14ac:dyDescent="0.2">
      <c r="A174" s="5"/>
      <c r="B174" s="5"/>
      <c r="C174" s="5"/>
      <c r="D174" s="5"/>
      <c r="E174" s="5"/>
      <c r="F174" s="9"/>
      <c r="H174" s="5"/>
      <c r="I174" s="5"/>
      <c r="J174" s="9"/>
    </row>
    <row r="175" spans="1:10" s="21" customFormat="1" x14ac:dyDescent="0.2">
      <c r="A175" s="5"/>
      <c r="B175" s="5"/>
      <c r="C175" s="5"/>
      <c r="D175" s="5"/>
      <c r="E175" s="5"/>
      <c r="F175" s="9"/>
      <c r="H175" s="5"/>
      <c r="I175" s="5"/>
      <c r="J175" s="9"/>
    </row>
    <row r="176" spans="1:10" s="21" customFormat="1" x14ac:dyDescent="0.2">
      <c r="A176" s="5"/>
      <c r="B176" s="5"/>
      <c r="C176" s="5"/>
      <c r="D176" s="5"/>
      <c r="E176" s="5"/>
      <c r="F176" s="9"/>
      <c r="H176" s="5"/>
      <c r="I176" s="5"/>
      <c r="J176" s="9"/>
    </row>
    <row r="177" spans="1:10" s="21" customFormat="1" x14ac:dyDescent="0.2">
      <c r="A177" s="5"/>
      <c r="B177" s="5"/>
      <c r="C177" s="5"/>
      <c r="D177" s="5"/>
      <c r="E177" s="5"/>
      <c r="F177" s="9"/>
      <c r="H177" s="5"/>
      <c r="I177" s="5"/>
      <c r="J177" s="9"/>
    </row>
    <row r="178" spans="1:10" s="21" customFormat="1" x14ac:dyDescent="0.2">
      <c r="A178" s="5"/>
      <c r="B178" s="5"/>
      <c r="C178" s="5"/>
      <c r="D178" s="5"/>
      <c r="E178" s="5"/>
      <c r="F178" s="9"/>
      <c r="H178" s="5"/>
      <c r="I178" s="5"/>
      <c r="J178" s="9"/>
    </row>
    <row r="179" spans="1:10" s="21" customFormat="1" x14ac:dyDescent="0.2">
      <c r="A179" s="5"/>
      <c r="B179" s="5"/>
      <c r="C179" s="5"/>
      <c r="D179" s="5"/>
      <c r="E179" s="5"/>
      <c r="F179" s="9"/>
      <c r="H179" s="5"/>
      <c r="I179" s="5"/>
      <c r="J179" s="9"/>
    </row>
    <row r="180" spans="1:10" s="21" customFormat="1" x14ac:dyDescent="0.2">
      <c r="A180" s="5"/>
      <c r="B180" s="5"/>
      <c r="C180" s="5"/>
      <c r="D180" s="5"/>
      <c r="E180" s="5"/>
      <c r="F180" s="9"/>
      <c r="H180" s="5"/>
      <c r="I180" s="5"/>
      <c r="J180" s="9"/>
    </row>
    <row r="181" spans="1:10" s="21" customFormat="1" x14ac:dyDescent="0.2">
      <c r="A181" s="5"/>
      <c r="B181" s="5"/>
      <c r="C181" s="5"/>
      <c r="D181" s="5"/>
      <c r="E181" s="5"/>
      <c r="F181" s="9"/>
      <c r="H181" s="5"/>
      <c r="I181" s="5"/>
      <c r="J181" s="9"/>
    </row>
    <row r="182" spans="1:10" s="21" customFormat="1" x14ac:dyDescent="0.2">
      <c r="A182" s="5"/>
      <c r="B182" s="5"/>
      <c r="C182" s="5"/>
      <c r="D182" s="5"/>
      <c r="E182" s="5"/>
      <c r="F182" s="9"/>
      <c r="H182" s="5"/>
      <c r="I182" s="5"/>
      <c r="J182" s="9"/>
    </row>
    <row r="183" spans="1:10" s="21" customFormat="1" x14ac:dyDescent="0.2">
      <c r="A183" s="5"/>
      <c r="B183" s="5"/>
      <c r="C183" s="5"/>
      <c r="D183" s="5"/>
      <c r="E183" s="5"/>
      <c r="F183" s="9"/>
      <c r="H183" s="5"/>
      <c r="I183" s="5"/>
      <c r="J183" s="9"/>
    </row>
    <row r="184" spans="1:10" s="21" customFormat="1" x14ac:dyDescent="0.2">
      <c r="A184" s="5"/>
      <c r="B184" s="5"/>
      <c r="C184" s="5"/>
      <c r="D184" s="5"/>
      <c r="E184" s="5"/>
      <c r="F184" s="9"/>
      <c r="H184" s="5"/>
      <c r="I184" s="5"/>
      <c r="J184" s="9"/>
    </row>
    <row r="185" spans="1:10" s="21" customFormat="1" x14ac:dyDescent="0.2">
      <c r="A185" s="5"/>
      <c r="B185" s="5"/>
      <c r="C185" s="5"/>
      <c r="D185" s="5"/>
      <c r="E185" s="5"/>
      <c r="F185" s="9"/>
      <c r="H185" s="5"/>
      <c r="I185" s="5"/>
      <c r="J185" s="9"/>
    </row>
    <row r="186" spans="1:10" s="21" customFormat="1" x14ac:dyDescent="0.2">
      <c r="A186" s="5"/>
      <c r="B186" s="5"/>
      <c r="C186" s="5"/>
      <c r="D186" s="5"/>
      <c r="E186" s="5"/>
      <c r="F186" s="9"/>
      <c r="H186" s="5"/>
      <c r="I186" s="5"/>
      <c r="J186" s="9"/>
    </row>
    <row r="187" spans="1:10" s="21" customFormat="1" x14ac:dyDescent="0.2">
      <c r="A187" s="5"/>
      <c r="B187" s="5"/>
      <c r="C187" s="5"/>
      <c r="D187" s="5"/>
      <c r="E187" s="5"/>
      <c r="F187" s="9"/>
      <c r="H187" s="5"/>
      <c r="I187" s="5"/>
      <c r="J187" s="9"/>
    </row>
    <row r="188" spans="1:10" s="21" customFormat="1" x14ac:dyDescent="0.2">
      <c r="A188" s="5"/>
      <c r="B188" s="5"/>
      <c r="C188" s="5"/>
      <c r="D188" s="5"/>
      <c r="E188" s="5"/>
      <c r="F188" s="9"/>
      <c r="H188" s="5"/>
      <c r="I188" s="5"/>
      <c r="J188" s="9"/>
    </row>
    <row r="189" spans="1:10" s="21" customFormat="1" x14ac:dyDescent="0.2">
      <c r="A189" s="5"/>
      <c r="B189" s="5"/>
      <c r="C189" s="5"/>
      <c r="D189" s="5"/>
      <c r="E189" s="5"/>
      <c r="F189" s="9"/>
      <c r="H189" s="5"/>
      <c r="I189" s="5"/>
      <c r="J189" s="9"/>
    </row>
    <row r="190" spans="1:10" s="21" customFormat="1" x14ac:dyDescent="0.2">
      <c r="A190" s="5"/>
      <c r="B190" s="5"/>
      <c r="C190" s="5"/>
      <c r="D190" s="5"/>
      <c r="E190" s="5"/>
      <c r="F190" s="9"/>
      <c r="H190" s="5"/>
      <c r="I190" s="5"/>
      <c r="J190" s="9"/>
    </row>
    <row r="191" spans="1:10" s="21" customFormat="1" x14ac:dyDescent="0.2">
      <c r="A191" s="5"/>
      <c r="B191" s="5"/>
      <c r="C191" s="5"/>
      <c r="D191" s="5"/>
      <c r="E191" s="5"/>
      <c r="F191" s="9"/>
      <c r="H191" s="5"/>
      <c r="I191" s="5"/>
      <c r="J191" s="9"/>
    </row>
    <row r="192" spans="1:10" s="21" customFormat="1" x14ac:dyDescent="0.2">
      <c r="A192" s="5"/>
      <c r="B192" s="5"/>
      <c r="C192" s="5"/>
      <c r="D192" s="5"/>
      <c r="E192" s="5"/>
      <c r="F192" s="9"/>
      <c r="H192" s="5"/>
      <c r="I192" s="5"/>
      <c r="J192" s="9"/>
    </row>
    <row r="193" spans="1:10" s="21" customFormat="1" x14ac:dyDescent="0.2">
      <c r="A193" s="5"/>
      <c r="B193" s="5"/>
      <c r="C193" s="5"/>
      <c r="D193" s="5"/>
      <c r="E193" s="5"/>
      <c r="F193" s="9"/>
      <c r="H193" s="5"/>
      <c r="I193" s="5"/>
      <c r="J193" s="9"/>
    </row>
    <row r="194" spans="1:10" s="21" customFormat="1" x14ac:dyDescent="0.2">
      <c r="A194" s="5"/>
      <c r="B194" s="5"/>
      <c r="C194" s="5"/>
      <c r="D194" s="5"/>
      <c r="E194" s="5"/>
      <c r="F194" s="9"/>
      <c r="H194" s="5"/>
      <c r="I194" s="5"/>
      <c r="J194" s="9"/>
    </row>
    <row r="195" spans="1:10" s="21" customFormat="1" x14ac:dyDescent="0.2">
      <c r="A195" s="5"/>
      <c r="B195" s="5"/>
      <c r="C195" s="5"/>
      <c r="D195" s="5"/>
      <c r="E195" s="5"/>
      <c r="F195" s="9"/>
      <c r="H195" s="5"/>
      <c r="I195" s="5"/>
      <c r="J195" s="9"/>
    </row>
    <row r="196" spans="1:10" s="21" customFormat="1" x14ac:dyDescent="0.2">
      <c r="A196" s="5"/>
      <c r="B196" s="5"/>
      <c r="C196" s="5"/>
      <c r="D196" s="5"/>
      <c r="E196" s="5"/>
      <c r="F196" s="9"/>
      <c r="H196" s="5"/>
      <c r="I196" s="5"/>
      <c r="J196" s="9"/>
    </row>
    <row r="197" spans="1:10" s="21" customFormat="1" x14ac:dyDescent="0.2">
      <c r="A197" s="5"/>
      <c r="B197" s="5"/>
      <c r="C197" s="5"/>
      <c r="D197" s="5"/>
      <c r="E197" s="5"/>
      <c r="F197" s="9"/>
      <c r="H197" s="5"/>
      <c r="I197" s="5"/>
      <c r="J197" s="9"/>
    </row>
    <row r="198" spans="1:10" s="21" customFormat="1" x14ac:dyDescent="0.2">
      <c r="A198" s="5"/>
      <c r="B198" s="5"/>
      <c r="C198" s="5"/>
      <c r="D198" s="5"/>
      <c r="E198" s="5"/>
      <c r="F198" s="9"/>
      <c r="H198" s="5"/>
      <c r="I198" s="5"/>
      <c r="J198" s="9"/>
    </row>
    <row r="199" spans="1:10" s="21" customFormat="1" x14ac:dyDescent="0.2">
      <c r="A199" s="5"/>
      <c r="B199" s="5"/>
      <c r="C199" s="5"/>
      <c r="D199" s="5"/>
      <c r="E199" s="5"/>
      <c r="F199" s="9"/>
      <c r="H199" s="5"/>
      <c r="I199" s="5"/>
      <c r="J199" s="9"/>
    </row>
    <row r="200" spans="1:10" s="21" customFormat="1" x14ac:dyDescent="0.2">
      <c r="A200" s="5"/>
      <c r="B200" s="5"/>
      <c r="C200" s="5"/>
      <c r="D200" s="5"/>
      <c r="E200" s="5"/>
      <c r="F200" s="9"/>
      <c r="H200" s="5"/>
      <c r="I200" s="5"/>
      <c r="J200" s="9"/>
    </row>
    <row r="201" spans="1:10" s="21" customFormat="1" x14ac:dyDescent="0.2">
      <c r="A201" s="5"/>
      <c r="B201" s="5"/>
      <c r="C201" s="5"/>
      <c r="D201" s="5"/>
      <c r="E201" s="5"/>
      <c r="F201" s="9"/>
      <c r="H201" s="5"/>
      <c r="I201" s="5"/>
      <c r="J201" s="9"/>
    </row>
    <row r="202" spans="1:10" s="21" customFormat="1" x14ac:dyDescent="0.2">
      <c r="A202" s="5"/>
      <c r="B202" s="5"/>
      <c r="C202" s="5"/>
      <c r="D202" s="5"/>
      <c r="E202" s="5"/>
      <c r="F202" s="9"/>
      <c r="H202" s="5"/>
      <c r="I202" s="5"/>
      <c r="J202" s="9"/>
    </row>
    <row r="203" spans="1:10" s="21" customFormat="1" x14ac:dyDescent="0.2">
      <c r="A203" s="5"/>
      <c r="B203" s="5"/>
      <c r="C203" s="5"/>
      <c r="D203" s="5"/>
      <c r="E203" s="5"/>
      <c r="F203" s="9"/>
      <c r="H203" s="5"/>
      <c r="I203" s="5"/>
      <c r="J203" s="9"/>
    </row>
    <row r="204" spans="1:10" s="21" customFormat="1" x14ac:dyDescent="0.2">
      <c r="A204" s="5"/>
      <c r="B204" s="5"/>
      <c r="C204" s="5"/>
      <c r="D204" s="5"/>
      <c r="E204" s="5"/>
      <c r="F204" s="9"/>
      <c r="H204" s="5"/>
      <c r="I204" s="5"/>
      <c r="J204" s="9"/>
    </row>
    <row r="205" spans="1:10" s="21" customFormat="1" x14ac:dyDescent="0.2">
      <c r="A205" s="5"/>
      <c r="B205" s="5"/>
      <c r="C205" s="5"/>
      <c r="D205" s="5"/>
      <c r="E205" s="5"/>
      <c r="F205" s="9"/>
      <c r="H205" s="5"/>
      <c r="I205" s="5"/>
      <c r="J205" s="9"/>
    </row>
    <row r="206" spans="1:10" s="21" customFormat="1" x14ac:dyDescent="0.2">
      <c r="A206" s="5"/>
      <c r="B206" s="5"/>
      <c r="C206" s="5"/>
      <c r="D206" s="5"/>
      <c r="E206" s="5"/>
      <c r="F206" s="9"/>
      <c r="H206" s="5"/>
      <c r="I206" s="5"/>
      <c r="J206" s="9"/>
    </row>
    <row r="207" spans="1:10" s="21" customFormat="1" x14ac:dyDescent="0.2">
      <c r="A207" s="5"/>
      <c r="B207" s="5"/>
      <c r="C207" s="5"/>
      <c r="D207" s="5"/>
      <c r="E207" s="5"/>
      <c r="F207" s="9"/>
      <c r="H207" s="5"/>
      <c r="I207" s="5"/>
      <c r="J207" s="9"/>
    </row>
    <row r="208" spans="1:10" s="21" customFormat="1" x14ac:dyDescent="0.2">
      <c r="A208" s="5"/>
      <c r="B208" s="5"/>
      <c r="C208" s="5"/>
      <c r="D208" s="5"/>
      <c r="E208" s="5"/>
      <c r="F208" s="9"/>
      <c r="H208" s="5"/>
      <c r="I208" s="5"/>
      <c r="J208" s="9"/>
    </row>
    <row r="209" spans="1:10" s="21" customFormat="1" x14ac:dyDescent="0.2">
      <c r="A209" s="5"/>
      <c r="B209" s="5"/>
      <c r="C209" s="5"/>
      <c r="D209" s="5"/>
      <c r="E209" s="5"/>
      <c r="F209" s="9"/>
      <c r="H209" s="5"/>
      <c r="I209" s="5"/>
      <c r="J209" s="9"/>
    </row>
    <row r="210" spans="1:10" s="21" customFormat="1" x14ac:dyDescent="0.2">
      <c r="A210" s="5"/>
      <c r="B210" s="5"/>
      <c r="C210" s="5"/>
      <c r="D210" s="5"/>
      <c r="E210" s="5"/>
      <c r="F210" s="9"/>
      <c r="H210" s="5"/>
      <c r="I210" s="5"/>
      <c r="J210" s="9"/>
    </row>
    <row r="211" spans="1:10" s="21" customFormat="1" x14ac:dyDescent="0.2">
      <c r="A211" s="5"/>
      <c r="B211" s="5"/>
      <c r="C211" s="5"/>
      <c r="D211" s="5"/>
      <c r="E211" s="5"/>
      <c r="F211" s="9"/>
      <c r="H211" s="5"/>
      <c r="I211" s="5"/>
      <c r="J211" s="9"/>
    </row>
    <row r="212" spans="1:10" s="21" customFormat="1" x14ac:dyDescent="0.2">
      <c r="A212" s="5"/>
      <c r="B212" s="5"/>
      <c r="C212" s="5"/>
      <c r="D212" s="5"/>
      <c r="E212" s="5"/>
      <c r="F212" s="9"/>
      <c r="H212" s="5"/>
      <c r="I212" s="5"/>
      <c r="J212" s="9"/>
    </row>
    <row r="213" spans="1:10" s="21" customFormat="1" x14ac:dyDescent="0.2">
      <c r="A213" s="5"/>
      <c r="B213" s="5"/>
      <c r="C213" s="5"/>
      <c r="D213" s="5"/>
      <c r="E213" s="5"/>
      <c r="F213" s="9"/>
      <c r="H213" s="5"/>
      <c r="I213" s="5"/>
      <c r="J213" s="9"/>
    </row>
    <row r="214" spans="1:10" s="21" customFormat="1" x14ac:dyDescent="0.2">
      <c r="A214" s="5"/>
      <c r="B214" s="5"/>
      <c r="C214" s="5"/>
      <c r="D214" s="5"/>
      <c r="E214" s="5"/>
      <c r="F214" s="9"/>
      <c r="H214" s="5"/>
      <c r="I214" s="5"/>
      <c r="J214" s="9"/>
    </row>
    <row r="215" spans="1:10" s="21" customFormat="1" x14ac:dyDescent="0.2">
      <c r="A215" s="5"/>
      <c r="B215" s="5"/>
      <c r="C215" s="5"/>
      <c r="D215" s="5"/>
      <c r="E215" s="5"/>
      <c r="F215" s="9"/>
      <c r="H215" s="5"/>
      <c r="I215" s="5"/>
      <c r="J215" s="9"/>
    </row>
    <row r="216" spans="1:10" s="21" customFormat="1" x14ac:dyDescent="0.2">
      <c r="A216" s="5"/>
      <c r="B216" s="5"/>
      <c r="C216" s="5"/>
      <c r="D216" s="5"/>
      <c r="E216" s="5"/>
      <c r="F216" s="9"/>
      <c r="H216" s="5"/>
      <c r="I216" s="5"/>
      <c r="J216" s="9"/>
    </row>
    <row r="217" spans="1:10" s="21" customFormat="1" x14ac:dyDescent="0.2">
      <c r="A217" s="5"/>
      <c r="B217" s="5"/>
      <c r="C217" s="5"/>
      <c r="D217" s="5"/>
      <c r="E217" s="5"/>
      <c r="F217" s="9"/>
      <c r="H217" s="5"/>
      <c r="I217" s="5"/>
      <c r="J217" s="9"/>
    </row>
    <row r="218" spans="1:10" s="21" customFormat="1" x14ac:dyDescent="0.2">
      <c r="A218" s="5"/>
      <c r="B218" s="5"/>
      <c r="C218" s="5"/>
      <c r="D218" s="5"/>
      <c r="E218" s="5"/>
      <c r="F218" s="9"/>
      <c r="H218" s="5"/>
      <c r="I218" s="5"/>
      <c r="J218" s="9"/>
    </row>
    <row r="219" spans="1:10" s="21" customFormat="1" x14ac:dyDescent="0.2">
      <c r="A219" s="5"/>
      <c r="B219" s="5"/>
      <c r="C219" s="5"/>
      <c r="D219" s="5"/>
      <c r="E219" s="5"/>
      <c r="F219" s="9"/>
      <c r="H219" s="5"/>
      <c r="I219" s="5"/>
      <c r="J219" s="9"/>
    </row>
    <row r="220" spans="1:10" s="21" customFormat="1" x14ac:dyDescent="0.2">
      <c r="A220" s="5"/>
      <c r="B220" s="5"/>
      <c r="C220" s="5"/>
      <c r="D220" s="5"/>
      <c r="E220" s="5"/>
      <c r="F220" s="9"/>
      <c r="H220" s="5"/>
      <c r="I220" s="5"/>
      <c r="J220" s="9"/>
    </row>
    <row r="221" spans="1:10" s="21" customFormat="1" x14ac:dyDescent="0.2">
      <c r="A221" s="5"/>
      <c r="B221" s="5"/>
      <c r="C221" s="5"/>
      <c r="D221" s="5"/>
      <c r="E221" s="5"/>
      <c r="F221" s="9"/>
      <c r="H221" s="5"/>
      <c r="I221" s="5"/>
      <c r="J221" s="9"/>
    </row>
  </sheetData>
  <sheetProtection sheet="1" objects="1" scenarios="1" selectLockedCells="1"/>
  <mergeCells count="14">
    <mergeCell ref="A46:E46"/>
    <mergeCell ref="B4:H4"/>
    <mergeCell ref="B5:H5"/>
    <mergeCell ref="B6:H6"/>
    <mergeCell ref="E10:F10"/>
    <mergeCell ref="G10:H10"/>
    <mergeCell ref="A14:B14"/>
    <mergeCell ref="I10:J10"/>
    <mergeCell ref="A35:B35"/>
    <mergeCell ref="A27:B27"/>
    <mergeCell ref="A28:B28"/>
    <mergeCell ref="A29:B29"/>
    <mergeCell ref="A30:B30"/>
    <mergeCell ref="A12:B12"/>
  </mergeCells>
  <printOptions horizontalCentered="1"/>
  <pageMargins left="0.28000000000000003" right="0.28000000000000003" top="0.39" bottom="0.3" header="0.75" footer="0.25"/>
  <pageSetup scale="71" fitToHeight="0" orientation="portrait"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21"/>
  <sheetViews>
    <sheetView zoomScale="90" zoomScaleNormal="90" workbookViewId="0"/>
  </sheetViews>
  <sheetFormatPr defaultRowHeight="12.75" x14ac:dyDescent="0.2"/>
  <cols>
    <col min="1" max="1" width="37.85546875" style="8" customWidth="1"/>
    <col min="2" max="2" width="9.7109375" style="8" customWidth="1"/>
    <col min="3" max="3" width="18.140625" style="8" customWidth="1"/>
    <col min="4" max="4" width="1.5703125" style="8" customWidth="1"/>
    <col min="5" max="5" width="15.7109375" style="8" customWidth="1"/>
    <col min="6" max="6" width="11.42578125" style="8" customWidth="1"/>
    <col min="7" max="7" width="15.7109375" style="135" customWidth="1"/>
    <col min="8" max="9" width="15.7109375" style="8" customWidth="1"/>
    <col min="10" max="10" width="11.42578125" style="8" customWidth="1"/>
    <col min="11" max="16384" width="9.140625" style="8"/>
  </cols>
  <sheetData>
    <row r="1" spans="1:10" ht="18" x14ac:dyDescent="0.25">
      <c r="A1" s="195" t="s">
        <v>67</v>
      </c>
      <c r="F1" s="195"/>
      <c r="I1" s="195"/>
      <c r="J1" s="195"/>
    </row>
    <row r="2" spans="1:10" ht="18" x14ac:dyDescent="0.25">
      <c r="A2" s="195" t="s">
        <v>114</v>
      </c>
      <c r="F2" s="195"/>
      <c r="H2" s="199"/>
      <c r="I2" s="200" t="str">
        <f>"= do not edit"</f>
        <v>= do not edit</v>
      </c>
      <c r="J2" s="195"/>
    </row>
    <row r="3" spans="1:10" ht="19.5" customHeight="1" x14ac:dyDescent="0.25">
      <c r="F3" s="201"/>
      <c r="H3" s="70"/>
      <c r="I3" s="200" t="str">
        <f>"= edit if applicable"</f>
        <v>= edit if applicable</v>
      </c>
      <c r="J3" s="201"/>
    </row>
    <row r="4" spans="1:10" ht="24.75" customHeight="1" x14ac:dyDescent="0.2">
      <c r="A4" s="202" t="s">
        <v>59</v>
      </c>
      <c r="B4" s="432">
        <f>'Yr 2'!B4:H4</f>
        <v>0</v>
      </c>
      <c r="C4" s="432"/>
      <c r="D4" s="432"/>
      <c r="E4" s="432"/>
      <c r="F4" s="432"/>
      <c r="G4" s="432"/>
      <c r="H4" s="432"/>
      <c r="I4" s="134"/>
    </row>
    <row r="5" spans="1:10" ht="24.75" customHeight="1" x14ac:dyDescent="0.2">
      <c r="A5" s="202" t="s">
        <v>60</v>
      </c>
      <c r="B5" s="432">
        <f>'Yr 2'!B5:H5</f>
        <v>0</v>
      </c>
      <c r="C5" s="432"/>
      <c r="D5" s="432"/>
      <c r="E5" s="432"/>
      <c r="F5" s="432"/>
      <c r="G5" s="432"/>
      <c r="H5" s="432"/>
      <c r="I5" s="134"/>
    </row>
    <row r="6" spans="1:10" ht="24.75" customHeight="1" x14ac:dyDescent="0.2">
      <c r="A6" s="202" t="s">
        <v>61</v>
      </c>
      <c r="B6" s="432" t="str">
        <f>'Yr 2'!B6:H6</f>
        <v>Board of Regents</v>
      </c>
      <c r="C6" s="433"/>
      <c r="D6" s="433"/>
      <c r="E6" s="433"/>
      <c r="F6" s="433"/>
      <c r="G6" s="433"/>
      <c r="H6" s="433"/>
      <c r="I6" s="134"/>
    </row>
    <row r="7" spans="1:10" ht="24.75" customHeight="1" x14ac:dyDescent="0.2">
      <c r="A7" s="202" t="s">
        <v>171</v>
      </c>
      <c r="B7" s="269"/>
      <c r="C7" s="143"/>
      <c r="D7" s="143"/>
      <c r="E7" s="143"/>
      <c r="F7" s="143"/>
      <c r="G7" s="143"/>
      <c r="H7" s="143"/>
      <c r="I7" s="134"/>
    </row>
    <row r="8" spans="1:10" ht="24.75" customHeight="1" x14ac:dyDescent="0.2">
      <c r="A8" s="202" t="s">
        <v>172</v>
      </c>
      <c r="B8" s="270"/>
      <c r="C8" s="143"/>
      <c r="D8" s="143"/>
      <c r="E8" s="143"/>
      <c r="F8" s="143"/>
      <c r="G8" s="143"/>
      <c r="H8" s="143"/>
      <c r="I8" s="134"/>
    </row>
    <row r="9" spans="1:10" ht="22.5" customHeight="1" x14ac:dyDescent="0.2">
      <c r="A9" s="202"/>
      <c r="B9" s="203"/>
      <c r="C9" s="203"/>
      <c r="D9" s="203"/>
      <c r="E9" s="203"/>
      <c r="F9" s="203"/>
      <c r="G9" s="203"/>
      <c r="H9" s="203"/>
      <c r="I9" s="203"/>
      <c r="J9" s="203"/>
    </row>
    <row r="10" spans="1:10" ht="20.25" customHeight="1" x14ac:dyDescent="0.2">
      <c r="A10" s="204" t="s">
        <v>58</v>
      </c>
      <c r="C10" s="205" t="s">
        <v>100</v>
      </c>
      <c r="D10" s="206"/>
      <c r="E10" s="436" t="s">
        <v>230</v>
      </c>
      <c r="F10" s="437"/>
      <c r="G10" s="436" t="s">
        <v>66</v>
      </c>
      <c r="H10" s="437"/>
      <c r="I10" s="436" t="s">
        <v>231</v>
      </c>
      <c r="J10" s="437"/>
    </row>
    <row r="11" spans="1:10" s="208" customFormat="1" ht="17.25" customHeight="1" x14ac:dyDescent="0.2">
      <c r="C11" s="209" t="s">
        <v>21</v>
      </c>
      <c r="D11" s="210"/>
      <c r="E11" s="211" t="s">
        <v>2</v>
      </c>
      <c r="F11" s="212" t="s">
        <v>62</v>
      </c>
      <c r="G11" s="211" t="s">
        <v>2</v>
      </c>
      <c r="H11" s="211" t="s">
        <v>62</v>
      </c>
      <c r="I11" s="211" t="s">
        <v>2</v>
      </c>
      <c r="J11" s="212" t="s">
        <v>62</v>
      </c>
    </row>
    <row r="12" spans="1:10" ht="31.5" customHeight="1" x14ac:dyDescent="0.2">
      <c r="A12" s="429" t="s">
        <v>278</v>
      </c>
      <c r="B12" s="430"/>
      <c r="C12" s="338">
        <f>'Reg Salary-% effort'!K40+'Reg Salary-person mths'!N40+'Reg Salary-person mths'!N76</f>
        <v>0</v>
      </c>
      <c r="D12" s="214"/>
      <c r="E12" s="213"/>
      <c r="F12" s="39"/>
      <c r="G12" s="213"/>
      <c r="H12" s="40"/>
      <c r="I12" s="213"/>
      <c r="J12" s="39"/>
    </row>
    <row r="13" spans="1:10" ht="32.25" customHeight="1" x14ac:dyDescent="0.2">
      <c r="A13" s="397" t="s">
        <v>264</v>
      </c>
      <c r="B13" s="32"/>
      <c r="C13" s="216"/>
      <c r="D13" s="214"/>
      <c r="E13" s="216"/>
      <c r="F13" s="28"/>
      <c r="G13" s="216"/>
      <c r="H13" s="29"/>
      <c r="I13" s="216"/>
      <c r="J13" s="28"/>
    </row>
    <row r="14" spans="1:10" ht="36" customHeight="1" x14ac:dyDescent="0.2">
      <c r="A14" s="445" t="s">
        <v>279</v>
      </c>
      <c r="B14" s="435"/>
      <c r="C14" s="338">
        <f>'Reg Salary-% effort'!K78+'Reg Salary-person mths'!N114</f>
        <v>0</v>
      </c>
      <c r="D14" s="214"/>
      <c r="E14" s="213"/>
      <c r="F14" s="42"/>
      <c r="G14" s="213"/>
      <c r="H14" s="40"/>
      <c r="I14" s="213"/>
      <c r="J14" s="42"/>
    </row>
    <row r="15" spans="1:10" ht="20.25" customHeight="1" x14ac:dyDescent="0.2">
      <c r="A15" s="31" t="s">
        <v>72</v>
      </c>
      <c r="B15" s="32"/>
      <c r="C15" s="216"/>
      <c r="D15" s="214"/>
      <c r="E15" s="216"/>
      <c r="F15" s="30"/>
      <c r="G15" s="216"/>
      <c r="H15" s="29"/>
      <c r="I15" s="216"/>
      <c r="J15" s="30"/>
    </row>
    <row r="16" spans="1:10" ht="20.25" customHeight="1" x14ac:dyDescent="0.2">
      <c r="A16" s="375" t="s">
        <v>265</v>
      </c>
      <c r="B16" s="32"/>
      <c r="C16" s="216"/>
      <c r="D16" s="214"/>
      <c r="E16" s="216"/>
      <c r="F16" s="30"/>
      <c r="G16" s="216"/>
      <c r="H16" s="29"/>
      <c r="I16" s="216"/>
      <c r="J16" s="30"/>
    </row>
    <row r="17" spans="1:10" ht="20.25" customHeight="1" x14ac:dyDescent="0.2">
      <c r="A17" s="375" t="s">
        <v>221</v>
      </c>
      <c r="B17" s="32"/>
      <c r="C17" s="216"/>
      <c r="D17" s="214"/>
      <c r="E17" s="216"/>
      <c r="F17" s="30"/>
      <c r="G17" s="216"/>
      <c r="H17" s="29"/>
      <c r="I17" s="216"/>
      <c r="J17" s="30"/>
    </row>
    <row r="18" spans="1:10" ht="20.25" customHeight="1" x14ac:dyDescent="0.2">
      <c r="A18" s="31" t="s">
        <v>65</v>
      </c>
      <c r="B18" s="32"/>
      <c r="C18" s="216"/>
      <c r="D18" s="214"/>
      <c r="E18" s="216"/>
      <c r="F18" s="30"/>
      <c r="G18" s="216"/>
      <c r="H18" s="29"/>
      <c r="I18" s="216"/>
      <c r="J18" s="30"/>
    </row>
    <row r="19" spans="1:10" ht="20.25" customHeight="1" x14ac:dyDescent="0.2">
      <c r="A19" s="31" t="s">
        <v>73</v>
      </c>
      <c r="B19" s="32"/>
      <c r="C19" s="216"/>
      <c r="D19" s="214"/>
      <c r="E19" s="216"/>
      <c r="F19" s="30"/>
      <c r="G19" s="216"/>
      <c r="H19" s="29"/>
      <c r="I19" s="216"/>
      <c r="J19" s="30"/>
    </row>
    <row r="20" spans="1:10" ht="20.25" customHeight="1" x14ac:dyDescent="0.2">
      <c r="A20" s="374" t="s">
        <v>289</v>
      </c>
      <c r="B20" s="299">
        <v>0.53</v>
      </c>
      <c r="C20" s="127">
        <f>ROUND(((C12+C13+C14+C16)*$B$20),0)</f>
        <v>0</v>
      </c>
      <c r="D20" s="128"/>
      <c r="E20" s="127">
        <f>ROUND(((E12+E13+E14+E16)*$B$20),0)</f>
        <v>0</v>
      </c>
      <c r="F20" s="30"/>
      <c r="G20" s="48"/>
      <c r="H20" s="29"/>
      <c r="I20" s="127">
        <f>ROUND(((I12+I13+I14+I16)*$B$20),0)</f>
        <v>0</v>
      </c>
      <c r="J20" s="30"/>
    </row>
    <row r="21" spans="1:10" ht="20.25" customHeight="1" x14ac:dyDescent="0.2">
      <c r="A21" s="375" t="s">
        <v>290</v>
      </c>
      <c r="B21" s="126">
        <v>8.2000000000000003E-2</v>
      </c>
      <c r="C21" s="127">
        <f>ROUND(((C18+C17)*$B$21),0)</f>
        <v>0</v>
      </c>
      <c r="D21" s="128"/>
      <c r="E21" s="127">
        <f>ROUND(((E18+E17)*$B$21),0)</f>
        <v>0</v>
      </c>
      <c r="F21" s="129"/>
      <c r="G21" s="48"/>
      <c r="H21" s="29"/>
      <c r="I21" s="127">
        <f>ROUND(((I18+I17)*$B$21),0)</f>
        <v>0</v>
      </c>
      <c r="J21" s="129"/>
    </row>
    <row r="22" spans="1:10" ht="20.25" customHeight="1" x14ac:dyDescent="0.2">
      <c r="A22" s="404" t="s">
        <v>266</v>
      </c>
      <c r="B22" s="32"/>
      <c r="C22" s="216"/>
      <c r="D22" s="214"/>
      <c r="E22" s="216"/>
      <c r="F22" s="30"/>
      <c r="G22" s="216"/>
      <c r="H22" s="29"/>
      <c r="I22" s="216"/>
      <c r="J22" s="30"/>
    </row>
    <row r="23" spans="1:10" ht="20.25" customHeight="1" x14ac:dyDescent="0.2">
      <c r="A23" s="404" t="s">
        <v>267</v>
      </c>
      <c r="B23" s="158"/>
      <c r="C23" s="216"/>
      <c r="D23" s="214"/>
      <c r="E23" s="216"/>
      <c r="F23" s="30"/>
      <c r="G23" s="216"/>
      <c r="H23" s="29"/>
      <c r="I23" s="216"/>
      <c r="J23" s="30"/>
    </row>
    <row r="24" spans="1:10" ht="20.25" customHeight="1" x14ac:dyDescent="0.2">
      <c r="A24" s="164" t="s">
        <v>64</v>
      </c>
      <c r="B24" s="158"/>
      <c r="C24" s="196">
        <f>SUM(C12:C23)</f>
        <v>0</v>
      </c>
      <c r="D24" s="165"/>
      <c r="E24" s="196">
        <f>SUM(E12:E23)</f>
        <v>0</v>
      </c>
      <c r="F24" s="166"/>
      <c r="G24" s="196">
        <f>SUM(G12:G23)</f>
        <v>0</v>
      </c>
      <c r="H24" s="167"/>
      <c r="I24" s="196">
        <f>SUM(I12:I23)</f>
        <v>0</v>
      </c>
      <c r="J24" s="166"/>
    </row>
    <row r="25" spans="1:10" ht="20.25" customHeight="1" x14ac:dyDescent="0.2">
      <c r="A25" s="376" t="s">
        <v>232</v>
      </c>
      <c r="B25" s="158"/>
      <c r="C25" s="216"/>
      <c r="D25" s="214"/>
      <c r="E25" s="216"/>
      <c r="F25" s="30"/>
      <c r="G25" s="216"/>
      <c r="H25" s="29"/>
      <c r="I25" s="216"/>
      <c r="J25" s="30"/>
    </row>
    <row r="26" spans="1:10" ht="20.25" customHeight="1" x14ac:dyDescent="0.2">
      <c r="A26" s="376" t="s">
        <v>233</v>
      </c>
      <c r="B26" s="158"/>
      <c r="C26" s="216"/>
      <c r="D26" s="214"/>
      <c r="E26" s="216"/>
      <c r="F26" s="30"/>
      <c r="G26" s="216"/>
      <c r="H26" s="29"/>
      <c r="I26" s="216"/>
      <c r="J26" s="30"/>
    </row>
    <row r="27" spans="1:10" ht="42.75" customHeight="1" x14ac:dyDescent="0.2">
      <c r="A27" s="423" t="s">
        <v>173</v>
      </c>
      <c r="B27" s="424"/>
      <c r="C27" s="213"/>
      <c r="D27" s="214"/>
      <c r="E27" s="213"/>
      <c r="F27" s="42"/>
      <c r="G27" s="213"/>
      <c r="H27" s="40"/>
      <c r="I27" s="213"/>
      <c r="J27" s="42"/>
    </row>
    <row r="28" spans="1:10" ht="30.75" customHeight="1" x14ac:dyDescent="0.2">
      <c r="A28" s="423" t="s">
        <v>174</v>
      </c>
      <c r="B28" s="424"/>
      <c r="C28" s="213"/>
      <c r="D28" s="214"/>
      <c r="E28" s="213"/>
      <c r="F28" s="42"/>
      <c r="G28" s="213"/>
      <c r="H28" s="40"/>
      <c r="I28" s="213"/>
      <c r="J28" s="42"/>
    </row>
    <row r="29" spans="1:10" ht="30" customHeight="1" x14ac:dyDescent="0.2">
      <c r="A29" s="425" t="s">
        <v>176</v>
      </c>
      <c r="B29" s="426"/>
      <c r="C29" s="213"/>
      <c r="D29" s="214"/>
      <c r="E29" s="213"/>
      <c r="F29" s="42"/>
      <c r="G29" s="213"/>
      <c r="H29" s="40"/>
      <c r="I29" s="213"/>
      <c r="J29" s="42"/>
    </row>
    <row r="30" spans="1:10" ht="20.25" customHeight="1" x14ac:dyDescent="0.2">
      <c r="A30" s="427" t="s">
        <v>234</v>
      </c>
      <c r="B30" s="428"/>
      <c r="C30" s="72">
        <f>Subcontracts!I20</f>
        <v>0</v>
      </c>
      <c r="D30" s="236"/>
      <c r="E30" s="216"/>
      <c r="F30" s="30"/>
      <c r="G30" s="216"/>
      <c r="H30" s="29"/>
      <c r="I30" s="216"/>
      <c r="J30" s="30"/>
    </row>
    <row r="31" spans="1:10" ht="20.25" customHeight="1" x14ac:dyDescent="0.2">
      <c r="A31" s="370" t="s">
        <v>235</v>
      </c>
      <c r="B31" s="156"/>
      <c r="C31" s="197">
        <f>Subcontracts!I21</f>
        <v>0</v>
      </c>
      <c r="D31" s="214"/>
      <c r="E31" s="215"/>
      <c r="F31" s="43"/>
      <c r="G31" s="215"/>
      <c r="H31" s="41"/>
      <c r="I31" s="215"/>
      <c r="J31" s="43"/>
    </row>
    <row r="32" spans="1:10" x14ac:dyDescent="0.2">
      <c r="A32" s="397" t="s">
        <v>268</v>
      </c>
      <c r="B32" s="158"/>
      <c r="C32" s="216"/>
      <c r="D32" s="214"/>
      <c r="E32" s="216"/>
      <c r="F32" s="30"/>
      <c r="G32" s="216"/>
      <c r="H32" s="29"/>
      <c r="I32" s="216"/>
      <c r="J32" s="30"/>
    </row>
    <row r="33" spans="1:10" ht="20.25" customHeight="1" x14ac:dyDescent="0.2">
      <c r="A33" s="125" t="s">
        <v>162</v>
      </c>
      <c r="B33" s="158"/>
      <c r="C33" s="216"/>
      <c r="D33" s="214"/>
      <c r="E33" s="216"/>
      <c r="F33" s="30"/>
      <c r="G33" s="216"/>
      <c r="H33" s="29"/>
      <c r="I33" s="216"/>
      <c r="J33" s="30"/>
    </row>
    <row r="34" spans="1:10" ht="20.25" customHeight="1" x14ac:dyDescent="0.3">
      <c r="A34" s="405" t="s">
        <v>269</v>
      </c>
      <c r="B34" s="158"/>
      <c r="C34" s="216"/>
      <c r="D34" s="214"/>
      <c r="E34" s="216"/>
      <c r="F34" s="30"/>
      <c r="G34" s="216"/>
      <c r="H34" s="29"/>
      <c r="I34" s="216"/>
      <c r="J34" s="30"/>
    </row>
    <row r="35" spans="1:10" ht="41.25" customHeight="1" x14ac:dyDescent="0.2">
      <c r="A35" s="421" t="s">
        <v>101</v>
      </c>
      <c r="B35" s="422"/>
      <c r="C35" s="216"/>
      <c r="D35" s="214"/>
      <c r="E35" s="216"/>
      <c r="F35" s="30"/>
      <c r="G35" s="216"/>
      <c r="H35" s="29"/>
      <c r="I35" s="216"/>
      <c r="J35" s="30"/>
    </row>
    <row r="36" spans="1:10" ht="20.25" customHeight="1" x14ac:dyDescent="0.2">
      <c r="A36" s="125" t="s">
        <v>57</v>
      </c>
      <c r="B36" s="169"/>
      <c r="C36" s="216"/>
      <c r="D36" s="214"/>
      <c r="E36" s="216"/>
      <c r="F36" s="30"/>
      <c r="G36" s="216"/>
      <c r="H36" s="29"/>
      <c r="I36" s="216"/>
      <c r="J36" s="30"/>
    </row>
    <row r="37" spans="1:10" ht="20.25" customHeight="1" x14ac:dyDescent="0.2">
      <c r="A37" s="164" t="s">
        <v>63</v>
      </c>
      <c r="B37" s="169"/>
      <c r="C37" s="196">
        <f>SUM(C24:C36)</f>
        <v>0</v>
      </c>
      <c r="D37" s="128"/>
      <c r="E37" s="196">
        <f>SUM(E24:E36)</f>
        <v>0</v>
      </c>
      <c r="F37" s="170"/>
      <c r="G37" s="196">
        <f>SUM(G24:G36)</f>
        <v>0</v>
      </c>
      <c r="H37" s="167"/>
      <c r="I37" s="196">
        <f>SUM(I24:I36)</f>
        <v>0</v>
      </c>
      <c r="J37" s="170"/>
    </row>
    <row r="38" spans="1:10" ht="20.25" customHeight="1" x14ac:dyDescent="0.2">
      <c r="A38" s="371" t="s">
        <v>236</v>
      </c>
      <c r="B38" s="169"/>
      <c r="C38" s="263">
        <f>C24</f>
        <v>0</v>
      </c>
      <c r="D38" s="214"/>
      <c r="E38" s="216"/>
      <c r="F38" s="59"/>
      <c r="G38" s="216"/>
      <c r="H38" s="60"/>
      <c r="I38" s="217">
        <f>I37-I34-I36-I31-I35</f>
        <v>0</v>
      </c>
      <c r="J38" s="59"/>
    </row>
    <row r="39" spans="1:10" ht="20.25" customHeight="1" x14ac:dyDescent="0.2">
      <c r="A39" s="372" t="s">
        <v>270</v>
      </c>
      <c r="B39" s="301">
        <v>0.25</v>
      </c>
      <c r="C39" s="198">
        <f>ROUND((C$38*$B$39),0)</f>
        <v>0</v>
      </c>
      <c r="D39" s="54"/>
      <c r="E39" s="49">
        <f>(C38*0.46)-C39</f>
        <v>0</v>
      </c>
      <c r="F39" s="30"/>
      <c r="G39" s="49"/>
      <c r="H39" s="29"/>
      <c r="I39" s="49"/>
      <c r="J39" s="30"/>
    </row>
    <row r="40" spans="1:10" ht="30.75" customHeight="1" x14ac:dyDescent="0.2">
      <c r="A40" s="373" t="s">
        <v>271</v>
      </c>
      <c r="B40" s="301">
        <v>0</v>
      </c>
      <c r="C40" s="49"/>
      <c r="D40" s="54"/>
      <c r="E40" s="49"/>
      <c r="F40" s="30"/>
      <c r="G40" s="49"/>
      <c r="H40" s="29"/>
      <c r="I40" s="198">
        <f>ROUND((I$38*$B$40),0)</f>
        <v>0</v>
      </c>
      <c r="J40" s="30"/>
    </row>
    <row r="41" spans="1:10" x14ac:dyDescent="0.2">
      <c r="C41" s="218"/>
      <c r="D41" s="218"/>
      <c r="E41" s="218"/>
      <c r="F41" s="135"/>
      <c r="G41" s="218"/>
      <c r="I41" s="218"/>
      <c r="J41" s="135"/>
    </row>
    <row r="42" spans="1:10" ht="15.75" customHeight="1" x14ac:dyDescent="0.2">
      <c r="C42" s="36"/>
      <c r="D42" s="36"/>
      <c r="E42" s="36"/>
      <c r="F42" s="37"/>
      <c r="G42" s="36"/>
      <c r="H42" s="38"/>
      <c r="I42" s="36"/>
      <c r="J42" s="37"/>
    </row>
    <row r="43" spans="1:10" s="201" customFormat="1" ht="20.25" customHeight="1" x14ac:dyDescent="0.25">
      <c r="A43" s="219" t="s">
        <v>3</v>
      </c>
      <c r="B43" s="220"/>
      <c r="C43" s="179">
        <f>SUM(C37+C39)</f>
        <v>0</v>
      </c>
      <c r="D43" s="180"/>
      <c r="E43" s="179">
        <f>SUM(E37+E39)</f>
        <v>0</v>
      </c>
      <c r="F43" s="181"/>
      <c r="G43" s="179">
        <f>SUM(G37+G39)</f>
        <v>0</v>
      </c>
      <c r="H43" s="182"/>
      <c r="I43" s="179">
        <f>SUM(I37+I40)</f>
        <v>0</v>
      </c>
      <c r="J43" s="181"/>
    </row>
    <row r="44" spans="1:10" s="201" customFormat="1" ht="20.25" customHeight="1" x14ac:dyDescent="0.2">
      <c r="C44" s="221"/>
      <c r="D44" s="221"/>
      <c r="E44" s="222"/>
      <c r="F44" s="223"/>
      <c r="G44" s="221"/>
      <c r="H44" s="224"/>
      <c r="I44" s="222"/>
      <c r="J44" s="223"/>
    </row>
    <row r="45" spans="1:10" s="395" customFormat="1" x14ac:dyDescent="0.2">
      <c r="A45" s="395" t="s">
        <v>291</v>
      </c>
      <c r="E45" s="387"/>
      <c r="F45" s="401"/>
      <c r="I45" s="387"/>
      <c r="J45" s="401"/>
    </row>
    <row r="46" spans="1:10" s="395" customFormat="1" ht="12.75" customHeight="1" x14ac:dyDescent="0.2">
      <c r="A46" s="431" t="s">
        <v>292</v>
      </c>
      <c r="B46" s="431"/>
      <c r="C46" s="431"/>
      <c r="D46" s="431"/>
      <c r="E46" s="431"/>
      <c r="F46" s="401"/>
      <c r="I46" s="387"/>
      <c r="J46" s="401"/>
    </row>
    <row r="47" spans="1:10" s="395" customFormat="1" x14ac:dyDescent="0.2">
      <c r="A47" s="395" t="s">
        <v>293</v>
      </c>
      <c r="E47" s="387"/>
      <c r="F47" s="401"/>
      <c r="I47" s="387"/>
      <c r="J47" s="401"/>
    </row>
    <row r="48" spans="1:10" s="395" customFormat="1" x14ac:dyDescent="0.2">
      <c r="A48" s="395" t="s">
        <v>294</v>
      </c>
      <c r="E48" s="387"/>
      <c r="F48" s="401"/>
      <c r="I48" s="387"/>
      <c r="J48" s="401"/>
    </row>
    <row r="49" spans="1:10" s="395" customFormat="1" x14ac:dyDescent="0.2">
      <c r="A49" s="395" t="s">
        <v>295</v>
      </c>
      <c r="E49" s="387"/>
      <c r="F49" s="401"/>
      <c r="I49" s="387"/>
      <c r="J49" s="401"/>
    </row>
    <row r="50" spans="1:10" s="395" customFormat="1" ht="12.75" customHeight="1" x14ac:dyDescent="0.2">
      <c r="A50" s="395" t="s">
        <v>237</v>
      </c>
      <c r="E50" s="387"/>
      <c r="F50" s="389"/>
      <c r="G50" s="388"/>
      <c r="H50" s="388"/>
      <c r="I50" s="387"/>
      <c r="J50" s="389"/>
    </row>
    <row r="51" spans="1:10" s="395" customFormat="1" ht="12.75" customHeight="1" x14ac:dyDescent="0.2">
      <c r="A51" s="395" t="s">
        <v>238</v>
      </c>
      <c r="E51" s="387"/>
      <c r="F51" s="389"/>
      <c r="G51" s="388"/>
      <c r="H51" s="388"/>
      <c r="I51" s="387"/>
      <c r="J51" s="389"/>
    </row>
    <row r="52" spans="1:10" s="395" customFormat="1" x14ac:dyDescent="0.2">
      <c r="A52" s="395" t="s">
        <v>261</v>
      </c>
      <c r="E52" s="387"/>
      <c r="F52" s="389"/>
      <c r="G52" s="388"/>
      <c r="H52" s="388"/>
      <c r="I52" s="387"/>
      <c r="J52" s="389"/>
    </row>
    <row r="53" spans="1:10" s="395" customFormat="1" x14ac:dyDescent="0.2">
      <c r="A53" s="395" t="s">
        <v>239</v>
      </c>
      <c r="E53" s="387"/>
      <c r="F53" s="389"/>
      <c r="G53" s="388"/>
      <c r="H53" s="388"/>
      <c r="I53" s="387"/>
      <c r="J53" s="389"/>
    </row>
    <row r="54" spans="1:10" s="395" customFormat="1" x14ac:dyDescent="0.2">
      <c r="A54" s="395" t="s">
        <v>181</v>
      </c>
      <c r="E54" s="387"/>
      <c r="F54" s="389"/>
      <c r="G54" s="388"/>
      <c r="H54" s="388"/>
      <c r="I54" s="387"/>
      <c r="J54" s="389"/>
    </row>
    <row r="55" spans="1:10" s="395" customFormat="1" x14ac:dyDescent="0.2">
      <c r="A55" s="395" t="s">
        <v>240</v>
      </c>
      <c r="E55" s="387"/>
      <c r="F55" s="389"/>
      <c r="G55" s="388"/>
      <c r="H55" s="388"/>
      <c r="I55" s="387"/>
      <c r="J55" s="389"/>
    </row>
    <row r="56" spans="1:10" s="395" customFormat="1" x14ac:dyDescent="0.2">
      <c r="A56" s="395" t="s">
        <v>220</v>
      </c>
      <c r="E56" s="387"/>
      <c r="F56" s="389"/>
      <c r="G56" s="388"/>
      <c r="H56" s="388"/>
      <c r="I56" s="387"/>
      <c r="J56" s="389"/>
    </row>
    <row r="57" spans="1:10" s="395" customFormat="1" x14ac:dyDescent="0.2">
      <c r="A57" s="395" t="s">
        <v>272</v>
      </c>
      <c r="E57" s="391"/>
      <c r="F57" s="392"/>
      <c r="G57" s="393"/>
      <c r="H57" s="393"/>
      <c r="I57" s="391"/>
      <c r="J57" s="392"/>
    </row>
    <row r="58" spans="1:10" s="395" customFormat="1" x14ac:dyDescent="0.2">
      <c r="A58" s="395" t="s">
        <v>246</v>
      </c>
      <c r="E58" s="391"/>
      <c r="F58" s="392"/>
      <c r="G58" s="393"/>
      <c r="H58" s="393"/>
      <c r="I58" s="391"/>
      <c r="J58" s="392"/>
    </row>
    <row r="59" spans="1:10" s="395" customFormat="1" x14ac:dyDescent="0.2">
      <c r="A59" s="395" t="s">
        <v>273</v>
      </c>
      <c r="E59" s="391"/>
      <c r="F59" s="392"/>
      <c r="G59" s="393"/>
      <c r="H59" s="393"/>
      <c r="I59" s="391"/>
      <c r="J59" s="392"/>
    </row>
    <row r="60" spans="1:10" s="395" customFormat="1" x14ac:dyDescent="0.2">
      <c r="A60" s="395" t="s">
        <v>247</v>
      </c>
      <c r="E60" s="391"/>
      <c r="F60" s="392"/>
      <c r="G60" s="393"/>
      <c r="H60" s="393"/>
      <c r="I60" s="391"/>
      <c r="J60" s="392"/>
    </row>
    <row r="61" spans="1:10" s="395" customFormat="1" x14ac:dyDescent="0.2">
      <c r="A61" s="388" t="s">
        <v>274</v>
      </c>
      <c r="B61" s="388"/>
      <c r="C61" s="388"/>
      <c r="D61" s="388"/>
      <c r="E61" s="394"/>
      <c r="F61" s="389"/>
      <c r="G61" s="388"/>
      <c r="H61" s="388"/>
      <c r="I61" s="394"/>
      <c r="J61" s="389"/>
    </row>
    <row r="62" spans="1:10" s="395" customFormat="1" x14ac:dyDescent="0.2">
      <c r="A62" s="388" t="s">
        <v>275</v>
      </c>
      <c r="B62" s="388"/>
      <c r="C62" s="388"/>
      <c r="D62" s="388"/>
      <c r="E62" s="394"/>
      <c r="F62" s="389"/>
      <c r="G62" s="388"/>
      <c r="H62" s="388"/>
      <c r="I62" s="394"/>
      <c r="J62" s="389"/>
    </row>
    <row r="63" spans="1:10" s="395" customFormat="1" x14ac:dyDescent="0.2">
      <c r="A63" s="388" t="s">
        <v>276</v>
      </c>
      <c r="B63" s="388"/>
      <c r="C63" s="388"/>
      <c r="D63" s="388"/>
      <c r="E63" s="394"/>
      <c r="F63" s="389"/>
      <c r="G63" s="388"/>
      <c r="H63" s="388"/>
      <c r="I63" s="394"/>
      <c r="J63" s="389"/>
    </row>
    <row r="64" spans="1:10" s="395" customFormat="1" x14ac:dyDescent="0.2">
      <c r="A64" s="388" t="s">
        <v>260</v>
      </c>
      <c r="B64" s="388"/>
      <c r="C64" s="388"/>
      <c r="D64" s="388"/>
      <c r="E64" s="394"/>
      <c r="F64" s="389"/>
      <c r="G64" s="388"/>
      <c r="H64" s="388"/>
      <c r="I64" s="394"/>
      <c r="J64" s="389"/>
    </row>
    <row r="65" spans="1:10" s="402" customFormat="1" x14ac:dyDescent="0.2">
      <c r="A65" s="388" t="s">
        <v>241</v>
      </c>
      <c r="B65" s="388"/>
      <c r="C65" s="388"/>
      <c r="D65" s="388"/>
      <c r="E65" s="394"/>
      <c r="F65" s="389"/>
      <c r="G65" s="388"/>
      <c r="H65" s="388"/>
      <c r="I65" s="394"/>
      <c r="J65" s="389"/>
    </row>
    <row r="66" spans="1:10" s="403" customFormat="1" x14ac:dyDescent="0.2">
      <c r="A66" s="406" t="s">
        <v>277</v>
      </c>
      <c r="B66" s="390"/>
      <c r="C66" s="390"/>
      <c r="D66" s="390"/>
      <c r="E66" s="390"/>
      <c r="F66" s="390"/>
      <c r="G66" s="390"/>
      <c r="H66" s="390"/>
      <c r="I66" s="394"/>
      <c r="J66" s="389"/>
    </row>
    <row r="67" spans="1:10" s="403" customFormat="1" x14ac:dyDescent="0.2">
      <c r="A67" s="395" t="s">
        <v>242</v>
      </c>
      <c r="B67" s="388"/>
      <c r="C67" s="388"/>
      <c r="D67" s="388"/>
      <c r="E67" s="394"/>
      <c r="F67" s="389"/>
      <c r="G67" s="388"/>
      <c r="H67" s="388"/>
      <c r="I67" s="394"/>
      <c r="J67" s="389"/>
    </row>
    <row r="68" spans="1:10" s="403" customFormat="1" x14ac:dyDescent="0.2">
      <c r="A68" s="395"/>
      <c r="B68" s="388"/>
      <c r="C68" s="388"/>
      <c r="D68" s="388"/>
      <c r="E68" s="394"/>
      <c r="F68" s="389"/>
      <c r="G68" s="388"/>
      <c r="H68" s="388"/>
      <c r="I68" s="394"/>
      <c r="J68" s="389"/>
    </row>
    <row r="69" spans="1:10" s="403" customFormat="1" x14ac:dyDescent="0.2">
      <c r="A69" s="395" t="s">
        <v>163</v>
      </c>
      <c r="B69" s="388"/>
      <c r="C69" s="388"/>
      <c r="D69" s="388"/>
      <c r="E69" s="394"/>
      <c r="F69" s="389"/>
      <c r="G69" s="388"/>
      <c r="H69" s="388"/>
      <c r="I69" s="394"/>
      <c r="J69" s="389"/>
    </row>
    <row r="70" spans="1:10" s="403" customFormat="1" x14ac:dyDescent="0.2">
      <c r="A70" s="395"/>
      <c r="B70" s="388"/>
      <c r="C70" s="388"/>
      <c r="D70" s="388"/>
      <c r="E70" s="394"/>
      <c r="F70" s="389"/>
      <c r="G70" s="388"/>
      <c r="H70" s="388"/>
      <c r="I70" s="394"/>
      <c r="J70" s="389"/>
    </row>
    <row r="71" spans="1:10" s="403" customFormat="1" x14ac:dyDescent="0.2">
      <c r="A71" s="395" t="s">
        <v>74</v>
      </c>
      <c r="B71" s="388"/>
      <c r="C71" s="388"/>
      <c r="D71" s="388"/>
      <c r="E71" s="394"/>
      <c r="F71" s="389"/>
      <c r="G71" s="388"/>
      <c r="H71" s="388"/>
      <c r="I71" s="394"/>
      <c r="J71" s="389"/>
    </row>
    <row r="72" spans="1:10" s="187" customFormat="1" x14ac:dyDescent="0.2">
      <c r="E72" s="190"/>
      <c r="F72" s="191"/>
      <c r="I72" s="190"/>
      <c r="J72" s="191"/>
    </row>
    <row r="73" spans="1:10" s="15" customFormat="1" x14ac:dyDescent="0.2">
      <c r="B73" s="132"/>
      <c r="C73" s="132"/>
      <c r="D73" s="132"/>
      <c r="E73" s="221"/>
      <c r="F73" s="225"/>
      <c r="I73" s="221"/>
      <c r="J73" s="225"/>
    </row>
    <row r="74" spans="1:10" s="15" customFormat="1" x14ac:dyDescent="0.2">
      <c r="E74" s="226"/>
      <c r="F74" s="227"/>
      <c r="I74" s="226"/>
      <c r="J74" s="227"/>
    </row>
    <row r="75" spans="1:10" s="15" customFormat="1" x14ac:dyDescent="0.2">
      <c r="E75" s="226"/>
      <c r="F75" s="227"/>
      <c r="I75" s="226"/>
      <c r="J75" s="227"/>
    </row>
    <row r="76" spans="1:10" s="15" customFormat="1" x14ac:dyDescent="0.2">
      <c r="E76" s="226"/>
      <c r="F76" s="227"/>
      <c r="I76" s="226"/>
      <c r="J76" s="227"/>
    </row>
    <row r="77" spans="1:10" s="15" customFormat="1" x14ac:dyDescent="0.2">
      <c r="E77" s="226"/>
      <c r="F77" s="227"/>
      <c r="I77" s="226"/>
      <c r="J77" s="227"/>
    </row>
    <row r="78" spans="1:10" x14ac:dyDescent="0.2">
      <c r="E78" s="228"/>
      <c r="F78" s="229"/>
      <c r="G78" s="8"/>
      <c r="I78" s="228"/>
      <c r="J78" s="229"/>
    </row>
    <row r="79" spans="1:10" x14ac:dyDescent="0.2">
      <c r="E79" s="230"/>
      <c r="F79" s="135"/>
      <c r="G79" s="8"/>
      <c r="I79" s="230"/>
      <c r="J79" s="135"/>
    </row>
    <row r="80" spans="1:10" x14ac:dyDescent="0.2">
      <c r="E80" s="230"/>
      <c r="F80" s="135"/>
      <c r="G80" s="8"/>
      <c r="I80" s="230"/>
      <c r="J80" s="135"/>
    </row>
    <row r="81" spans="5:10" x14ac:dyDescent="0.2">
      <c r="E81" s="230"/>
      <c r="F81" s="135"/>
      <c r="G81" s="8"/>
      <c r="I81" s="230"/>
      <c r="J81" s="135"/>
    </row>
    <row r="82" spans="5:10" x14ac:dyDescent="0.2">
      <c r="E82" s="230"/>
      <c r="F82" s="135"/>
      <c r="G82" s="8"/>
      <c r="I82" s="230"/>
      <c r="J82" s="135"/>
    </row>
    <row r="83" spans="5:10" x14ac:dyDescent="0.2">
      <c r="E83" s="230"/>
      <c r="F83" s="135"/>
      <c r="G83" s="8"/>
      <c r="I83" s="230"/>
      <c r="J83" s="135"/>
    </row>
    <row r="84" spans="5:10" x14ac:dyDescent="0.2">
      <c r="E84" s="230"/>
      <c r="F84" s="135"/>
      <c r="G84" s="8"/>
      <c r="I84" s="230"/>
      <c r="J84" s="135"/>
    </row>
    <row r="85" spans="5:10" x14ac:dyDescent="0.2">
      <c r="E85" s="230"/>
      <c r="F85" s="135"/>
      <c r="G85" s="8"/>
      <c r="I85" s="230"/>
      <c r="J85" s="135"/>
    </row>
    <row r="86" spans="5:10" x14ac:dyDescent="0.2">
      <c r="F86" s="230"/>
      <c r="J86" s="230"/>
    </row>
    <row r="87" spans="5:10" x14ac:dyDescent="0.2">
      <c r="F87" s="230"/>
      <c r="J87" s="230"/>
    </row>
    <row r="88" spans="5:10" x14ac:dyDescent="0.2">
      <c r="F88" s="230"/>
      <c r="J88" s="230"/>
    </row>
    <row r="89" spans="5:10" x14ac:dyDescent="0.2">
      <c r="F89" s="230"/>
      <c r="J89" s="230"/>
    </row>
    <row r="90" spans="5:10" x14ac:dyDescent="0.2">
      <c r="F90" s="230"/>
      <c r="J90" s="230"/>
    </row>
    <row r="91" spans="5:10" x14ac:dyDescent="0.2">
      <c r="F91" s="230"/>
      <c r="J91" s="230"/>
    </row>
    <row r="92" spans="5:10" x14ac:dyDescent="0.2">
      <c r="F92" s="230"/>
      <c r="J92" s="230"/>
    </row>
    <row r="93" spans="5:10" x14ac:dyDescent="0.2">
      <c r="F93" s="230"/>
      <c r="J93" s="230"/>
    </row>
    <row r="94" spans="5:10" x14ac:dyDescent="0.2">
      <c r="F94" s="230"/>
      <c r="J94" s="230"/>
    </row>
    <row r="95" spans="5:10" x14ac:dyDescent="0.2">
      <c r="F95" s="230"/>
      <c r="J95" s="230"/>
    </row>
    <row r="96" spans="5:10" x14ac:dyDescent="0.2">
      <c r="F96" s="230"/>
      <c r="J96" s="230"/>
    </row>
    <row r="97" spans="1:10" x14ac:dyDescent="0.2">
      <c r="F97" s="230"/>
      <c r="J97" s="230"/>
    </row>
    <row r="98" spans="1:10" x14ac:dyDescent="0.2">
      <c r="F98" s="230"/>
      <c r="J98" s="230"/>
    </row>
    <row r="99" spans="1:10" x14ac:dyDescent="0.2">
      <c r="F99" s="230"/>
      <c r="J99" s="230"/>
    </row>
    <row r="100" spans="1:10" x14ac:dyDescent="0.2">
      <c r="F100" s="230"/>
      <c r="J100" s="230"/>
    </row>
    <row r="101" spans="1:10" s="135" customFormat="1" x14ac:dyDescent="0.2">
      <c r="A101" s="8"/>
      <c r="B101" s="8"/>
      <c r="C101" s="8"/>
      <c r="D101" s="8"/>
      <c r="E101" s="8"/>
      <c r="F101" s="230"/>
      <c r="H101" s="8"/>
      <c r="I101" s="8"/>
      <c r="J101" s="230"/>
    </row>
    <row r="102" spans="1:10" s="135" customFormat="1" x14ac:dyDescent="0.2">
      <c r="A102" s="8"/>
      <c r="B102" s="8"/>
      <c r="C102" s="8"/>
      <c r="D102" s="8"/>
      <c r="E102" s="8"/>
      <c r="F102" s="230"/>
      <c r="H102" s="8"/>
      <c r="I102" s="8"/>
      <c r="J102" s="230"/>
    </row>
    <row r="103" spans="1:10" s="135" customFormat="1" x14ac:dyDescent="0.2">
      <c r="A103" s="8"/>
      <c r="B103" s="8"/>
      <c r="C103" s="8"/>
      <c r="D103" s="8"/>
      <c r="E103" s="8"/>
      <c r="F103" s="230"/>
      <c r="H103" s="8"/>
      <c r="I103" s="8"/>
      <c r="J103" s="230"/>
    </row>
    <row r="104" spans="1:10" s="135" customFormat="1" x14ac:dyDescent="0.2">
      <c r="A104" s="8"/>
      <c r="B104" s="8"/>
      <c r="C104" s="8"/>
      <c r="D104" s="8"/>
      <c r="E104" s="8"/>
      <c r="F104" s="230"/>
      <c r="H104" s="8"/>
      <c r="I104" s="8"/>
      <c r="J104" s="230"/>
    </row>
    <row r="105" spans="1:10" s="135" customFormat="1" x14ac:dyDescent="0.2">
      <c r="A105" s="8"/>
      <c r="B105" s="8"/>
      <c r="C105" s="8"/>
      <c r="D105" s="8"/>
      <c r="E105" s="8"/>
      <c r="F105" s="230"/>
      <c r="H105" s="8"/>
      <c r="I105" s="8"/>
      <c r="J105" s="230"/>
    </row>
    <row r="106" spans="1:10" s="135" customFormat="1" x14ac:dyDescent="0.2">
      <c r="A106" s="8"/>
      <c r="B106" s="8"/>
      <c r="C106" s="8"/>
      <c r="D106" s="8"/>
      <c r="E106" s="8"/>
      <c r="F106" s="230"/>
      <c r="H106" s="8"/>
      <c r="I106" s="8"/>
      <c r="J106" s="230"/>
    </row>
    <row r="107" spans="1:10" s="135" customFormat="1" x14ac:dyDescent="0.2">
      <c r="A107" s="8"/>
      <c r="B107" s="8"/>
      <c r="C107" s="8"/>
      <c r="D107" s="8"/>
      <c r="E107" s="8"/>
      <c r="F107" s="230"/>
      <c r="H107" s="8"/>
      <c r="I107" s="8"/>
      <c r="J107" s="230"/>
    </row>
    <row r="108" spans="1:10" s="135" customFormat="1" x14ac:dyDescent="0.2">
      <c r="A108" s="8"/>
      <c r="B108" s="8"/>
      <c r="C108" s="8"/>
      <c r="D108" s="8"/>
      <c r="E108" s="8"/>
      <c r="F108" s="230"/>
      <c r="H108" s="8"/>
      <c r="I108" s="8"/>
      <c r="J108" s="230"/>
    </row>
    <row r="109" spans="1:10" s="135" customFormat="1" x14ac:dyDescent="0.2">
      <c r="A109" s="8"/>
      <c r="B109" s="8"/>
      <c r="C109" s="8"/>
      <c r="D109" s="8"/>
      <c r="E109" s="8"/>
      <c r="F109" s="230"/>
      <c r="H109" s="8"/>
      <c r="I109" s="8"/>
      <c r="J109" s="230"/>
    </row>
    <row r="110" spans="1:10" s="135" customFormat="1" x14ac:dyDescent="0.2">
      <c r="A110" s="8"/>
      <c r="B110" s="8"/>
      <c r="C110" s="8"/>
      <c r="D110" s="8"/>
      <c r="E110" s="8"/>
      <c r="F110" s="230"/>
      <c r="H110" s="8"/>
      <c r="I110" s="8"/>
      <c r="J110" s="230"/>
    </row>
    <row r="111" spans="1:10" s="135" customFormat="1" x14ac:dyDescent="0.2">
      <c r="A111" s="8"/>
      <c r="B111" s="8"/>
      <c r="C111" s="8"/>
      <c r="D111" s="8"/>
      <c r="E111" s="8"/>
      <c r="F111" s="230"/>
      <c r="H111" s="8"/>
      <c r="I111" s="8"/>
      <c r="J111" s="230"/>
    </row>
    <row r="112" spans="1:10" s="135" customFormat="1" x14ac:dyDescent="0.2">
      <c r="A112" s="8"/>
      <c r="B112" s="8"/>
      <c r="C112" s="8"/>
      <c r="D112" s="8"/>
      <c r="E112" s="8"/>
      <c r="F112" s="230"/>
      <c r="H112" s="8"/>
      <c r="I112" s="8"/>
      <c r="J112" s="230"/>
    </row>
    <row r="113" spans="1:10" s="135" customFormat="1" x14ac:dyDescent="0.2">
      <c r="A113" s="8"/>
      <c r="B113" s="8"/>
      <c r="C113" s="8"/>
      <c r="D113" s="8"/>
      <c r="E113" s="8"/>
      <c r="F113" s="230"/>
      <c r="H113" s="8"/>
      <c r="I113" s="8"/>
      <c r="J113" s="230"/>
    </row>
    <row r="114" spans="1:10" s="135" customFormat="1" x14ac:dyDescent="0.2">
      <c r="A114" s="8"/>
      <c r="B114" s="8"/>
      <c r="C114" s="8"/>
      <c r="D114" s="8"/>
      <c r="E114" s="8"/>
      <c r="F114" s="230"/>
      <c r="H114" s="8"/>
      <c r="I114" s="8"/>
      <c r="J114" s="230"/>
    </row>
    <row r="115" spans="1:10" s="135" customFormat="1" x14ac:dyDescent="0.2">
      <c r="A115" s="8"/>
      <c r="B115" s="8"/>
      <c r="C115" s="8"/>
      <c r="D115" s="8"/>
      <c r="E115" s="8"/>
      <c r="F115" s="230"/>
      <c r="H115" s="8"/>
      <c r="I115" s="8"/>
      <c r="J115" s="230"/>
    </row>
    <row r="116" spans="1:10" s="135" customFormat="1" x14ac:dyDescent="0.2">
      <c r="A116" s="8"/>
      <c r="B116" s="8"/>
      <c r="C116" s="8"/>
      <c r="D116" s="8"/>
      <c r="E116" s="8"/>
      <c r="F116" s="230"/>
      <c r="H116" s="8"/>
      <c r="I116" s="8"/>
      <c r="J116" s="230"/>
    </row>
    <row r="117" spans="1:10" s="135" customFormat="1" x14ac:dyDescent="0.2">
      <c r="A117" s="8"/>
      <c r="B117" s="8"/>
      <c r="C117" s="8"/>
      <c r="D117" s="8"/>
      <c r="E117" s="8"/>
      <c r="F117" s="230"/>
      <c r="H117" s="8"/>
      <c r="I117" s="8"/>
      <c r="J117" s="230"/>
    </row>
    <row r="118" spans="1:10" s="135" customFormat="1" x14ac:dyDescent="0.2">
      <c r="A118" s="8"/>
      <c r="B118" s="8"/>
      <c r="C118" s="8"/>
      <c r="D118" s="8"/>
      <c r="E118" s="8"/>
      <c r="F118" s="230"/>
      <c r="H118" s="8"/>
      <c r="I118" s="8"/>
      <c r="J118" s="230"/>
    </row>
    <row r="119" spans="1:10" s="135" customFormat="1" x14ac:dyDescent="0.2">
      <c r="A119" s="8"/>
      <c r="B119" s="8"/>
      <c r="C119" s="8"/>
      <c r="D119" s="8"/>
      <c r="E119" s="8"/>
      <c r="F119" s="230"/>
      <c r="H119" s="8"/>
      <c r="I119" s="8"/>
      <c r="J119" s="230"/>
    </row>
    <row r="120" spans="1:10" s="135" customFormat="1" x14ac:dyDescent="0.2">
      <c r="A120" s="8"/>
      <c r="B120" s="8"/>
      <c r="C120" s="8"/>
      <c r="D120" s="8"/>
      <c r="E120" s="8"/>
      <c r="F120" s="230"/>
      <c r="H120" s="8"/>
      <c r="I120" s="8"/>
      <c r="J120" s="230"/>
    </row>
    <row r="121" spans="1:10" s="135" customFormat="1" x14ac:dyDescent="0.2">
      <c r="A121" s="8"/>
      <c r="B121" s="8"/>
      <c r="C121" s="8"/>
      <c r="D121" s="8"/>
      <c r="E121" s="8"/>
      <c r="F121" s="230"/>
      <c r="H121" s="8"/>
      <c r="I121" s="8"/>
      <c r="J121" s="230"/>
    </row>
    <row r="122" spans="1:10" s="135" customFormat="1" x14ac:dyDescent="0.2">
      <c r="A122" s="8"/>
      <c r="B122" s="8"/>
      <c r="C122" s="8"/>
      <c r="D122" s="8"/>
      <c r="E122" s="8"/>
      <c r="F122" s="230"/>
      <c r="H122" s="8"/>
      <c r="I122" s="8"/>
      <c r="J122" s="230"/>
    </row>
    <row r="123" spans="1:10" s="135" customFormat="1" x14ac:dyDescent="0.2">
      <c r="A123" s="8"/>
      <c r="B123" s="8"/>
      <c r="C123" s="8"/>
      <c r="D123" s="8"/>
      <c r="E123" s="8"/>
      <c r="F123" s="230"/>
      <c r="H123" s="8"/>
      <c r="I123" s="8"/>
      <c r="J123" s="230"/>
    </row>
    <row r="124" spans="1:10" s="135" customFormat="1" x14ac:dyDescent="0.2">
      <c r="A124" s="8"/>
      <c r="B124" s="8"/>
      <c r="C124" s="8"/>
      <c r="D124" s="8"/>
      <c r="E124" s="8"/>
      <c r="F124" s="230"/>
      <c r="H124" s="8"/>
      <c r="I124" s="8"/>
      <c r="J124" s="230"/>
    </row>
    <row r="125" spans="1:10" s="135" customFormat="1" x14ac:dyDescent="0.2">
      <c r="A125" s="8"/>
      <c r="B125" s="8"/>
      <c r="C125" s="8"/>
      <c r="D125" s="8"/>
      <c r="E125" s="8"/>
      <c r="F125" s="230"/>
      <c r="H125" s="8"/>
      <c r="I125" s="8"/>
      <c r="J125" s="230"/>
    </row>
    <row r="126" spans="1:10" s="135" customFormat="1" x14ac:dyDescent="0.2">
      <c r="A126" s="8"/>
      <c r="B126" s="8"/>
      <c r="C126" s="8"/>
      <c r="D126" s="8"/>
      <c r="E126" s="8"/>
      <c r="F126" s="230"/>
      <c r="H126" s="8"/>
      <c r="I126" s="8"/>
      <c r="J126" s="230"/>
    </row>
    <row r="127" spans="1:10" s="135" customFormat="1" x14ac:dyDescent="0.2">
      <c r="A127" s="8"/>
      <c r="B127" s="8"/>
      <c r="C127" s="8"/>
      <c r="D127" s="8"/>
      <c r="E127" s="8"/>
      <c r="F127" s="230"/>
      <c r="H127" s="8"/>
      <c r="I127" s="8"/>
      <c r="J127" s="230"/>
    </row>
    <row r="128" spans="1:10" s="135" customFormat="1" x14ac:dyDescent="0.2">
      <c r="A128" s="8"/>
      <c r="B128" s="8"/>
      <c r="C128" s="8"/>
      <c r="D128" s="8"/>
      <c r="E128" s="8"/>
      <c r="F128" s="230"/>
      <c r="H128" s="8"/>
      <c r="I128" s="8"/>
      <c r="J128" s="230"/>
    </row>
    <row r="129" spans="1:10" s="135" customFormat="1" x14ac:dyDescent="0.2">
      <c r="A129" s="8"/>
      <c r="B129" s="8"/>
      <c r="C129" s="8"/>
      <c r="D129" s="8"/>
      <c r="E129" s="8"/>
      <c r="F129" s="230"/>
      <c r="H129" s="8"/>
      <c r="I129" s="8"/>
      <c r="J129" s="230"/>
    </row>
    <row r="130" spans="1:10" s="135" customFormat="1" x14ac:dyDescent="0.2">
      <c r="A130" s="8"/>
      <c r="B130" s="8"/>
      <c r="C130" s="8"/>
      <c r="D130" s="8"/>
      <c r="E130" s="8"/>
      <c r="F130" s="230"/>
      <c r="H130" s="8"/>
      <c r="I130" s="8"/>
      <c r="J130" s="230"/>
    </row>
    <row r="131" spans="1:10" s="135" customFormat="1" x14ac:dyDescent="0.2">
      <c r="A131" s="8"/>
      <c r="B131" s="8"/>
      <c r="C131" s="8"/>
      <c r="D131" s="8"/>
      <c r="E131" s="8"/>
      <c r="F131" s="230"/>
      <c r="H131" s="8"/>
      <c r="I131" s="8"/>
      <c r="J131" s="230"/>
    </row>
    <row r="132" spans="1:10" s="135" customFormat="1" x14ac:dyDescent="0.2">
      <c r="A132" s="8"/>
      <c r="B132" s="8"/>
      <c r="C132" s="8"/>
      <c r="D132" s="8"/>
      <c r="E132" s="8"/>
      <c r="F132" s="230"/>
      <c r="H132" s="8"/>
      <c r="I132" s="8"/>
      <c r="J132" s="230"/>
    </row>
    <row r="133" spans="1:10" s="135" customFormat="1" x14ac:dyDescent="0.2">
      <c r="A133" s="8"/>
      <c r="B133" s="8"/>
      <c r="C133" s="8"/>
      <c r="D133" s="8"/>
      <c r="E133" s="8"/>
      <c r="F133" s="230"/>
      <c r="H133" s="8"/>
      <c r="I133" s="8"/>
      <c r="J133" s="230"/>
    </row>
    <row r="134" spans="1:10" s="135" customFormat="1" x14ac:dyDescent="0.2">
      <c r="A134" s="8"/>
      <c r="B134" s="8"/>
      <c r="C134" s="8"/>
      <c r="D134" s="8"/>
      <c r="E134" s="8"/>
      <c r="F134" s="230"/>
      <c r="H134" s="8"/>
      <c r="I134" s="8"/>
      <c r="J134" s="230"/>
    </row>
    <row r="135" spans="1:10" s="135" customFormat="1" x14ac:dyDescent="0.2">
      <c r="A135" s="8"/>
      <c r="B135" s="8"/>
      <c r="C135" s="8"/>
      <c r="D135" s="8"/>
      <c r="E135" s="8"/>
      <c r="F135" s="230"/>
      <c r="H135" s="8"/>
      <c r="I135" s="8"/>
      <c r="J135" s="230"/>
    </row>
    <row r="136" spans="1:10" s="135" customFormat="1" x14ac:dyDescent="0.2">
      <c r="A136" s="8"/>
      <c r="B136" s="8"/>
      <c r="C136" s="8"/>
      <c r="D136" s="8"/>
      <c r="E136" s="8"/>
      <c r="F136" s="230"/>
      <c r="H136" s="8"/>
      <c r="I136" s="8"/>
      <c r="J136" s="230"/>
    </row>
    <row r="137" spans="1:10" s="135" customFormat="1" x14ac:dyDescent="0.2">
      <c r="A137" s="8"/>
      <c r="B137" s="8"/>
      <c r="C137" s="8"/>
      <c r="D137" s="8"/>
      <c r="E137" s="8"/>
      <c r="F137" s="230"/>
      <c r="H137" s="8"/>
      <c r="I137" s="8"/>
      <c r="J137" s="230"/>
    </row>
    <row r="138" spans="1:10" s="135" customFormat="1" x14ac:dyDescent="0.2">
      <c r="A138" s="8"/>
      <c r="B138" s="8"/>
      <c r="C138" s="8"/>
      <c r="D138" s="8"/>
      <c r="E138" s="8"/>
      <c r="F138" s="230"/>
      <c r="H138" s="8"/>
      <c r="I138" s="8"/>
      <c r="J138" s="230"/>
    </row>
    <row r="139" spans="1:10" s="135" customFormat="1" x14ac:dyDescent="0.2">
      <c r="A139" s="8"/>
      <c r="B139" s="8"/>
      <c r="C139" s="8"/>
      <c r="D139" s="8"/>
      <c r="E139" s="8"/>
      <c r="F139" s="230"/>
      <c r="H139" s="8"/>
      <c r="I139" s="8"/>
      <c r="J139" s="230"/>
    </row>
    <row r="140" spans="1:10" s="135" customFormat="1" x14ac:dyDescent="0.2">
      <c r="A140" s="8"/>
      <c r="B140" s="8"/>
      <c r="C140" s="8"/>
      <c r="D140" s="8"/>
      <c r="E140" s="8"/>
      <c r="F140" s="230"/>
      <c r="H140" s="8"/>
      <c r="I140" s="8"/>
      <c r="J140" s="230"/>
    </row>
    <row r="141" spans="1:10" s="135" customFormat="1" x14ac:dyDescent="0.2">
      <c r="A141" s="8"/>
      <c r="B141" s="8"/>
      <c r="C141" s="8"/>
      <c r="D141" s="8"/>
      <c r="E141" s="8"/>
      <c r="F141" s="230"/>
      <c r="H141" s="8"/>
      <c r="I141" s="8"/>
      <c r="J141" s="230"/>
    </row>
    <row r="142" spans="1:10" s="135" customFormat="1" x14ac:dyDescent="0.2">
      <c r="A142" s="8"/>
      <c r="B142" s="8"/>
      <c r="C142" s="8"/>
      <c r="D142" s="8"/>
      <c r="E142" s="8"/>
      <c r="F142" s="230"/>
      <c r="H142" s="8"/>
      <c r="I142" s="8"/>
      <c r="J142" s="230"/>
    </row>
    <row r="143" spans="1:10" s="135" customFormat="1" x14ac:dyDescent="0.2">
      <c r="A143" s="8"/>
      <c r="B143" s="8"/>
      <c r="C143" s="8"/>
      <c r="D143" s="8"/>
      <c r="E143" s="8"/>
      <c r="F143" s="230"/>
      <c r="H143" s="8"/>
      <c r="I143" s="8"/>
      <c r="J143" s="230"/>
    </row>
    <row r="144" spans="1:10" s="135" customFormat="1" x14ac:dyDescent="0.2">
      <c r="A144" s="8"/>
      <c r="B144" s="8"/>
      <c r="C144" s="8"/>
      <c r="D144" s="8"/>
      <c r="E144" s="8"/>
      <c r="F144" s="230"/>
      <c r="H144" s="8"/>
      <c r="I144" s="8"/>
      <c r="J144" s="230"/>
    </row>
    <row r="145" spans="1:10" s="135" customFormat="1" x14ac:dyDescent="0.2">
      <c r="A145" s="8"/>
      <c r="B145" s="8"/>
      <c r="C145" s="8"/>
      <c r="D145" s="8"/>
      <c r="E145" s="8"/>
      <c r="F145" s="230"/>
      <c r="H145" s="8"/>
      <c r="I145" s="8"/>
      <c r="J145" s="230"/>
    </row>
    <row r="146" spans="1:10" s="135" customFormat="1" x14ac:dyDescent="0.2">
      <c r="A146" s="8"/>
      <c r="B146" s="8"/>
      <c r="C146" s="8"/>
      <c r="D146" s="8"/>
      <c r="E146" s="8"/>
      <c r="F146" s="230"/>
      <c r="H146" s="8"/>
      <c r="I146" s="8"/>
      <c r="J146" s="230"/>
    </row>
    <row r="147" spans="1:10" s="135" customFormat="1" x14ac:dyDescent="0.2">
      <c r="A147" s="8"/>
      <c r="B147" s="8"/>
      <c r="C147" s="8"/>
      <c r="D147" s="8"/>
      <c r="E147" s="8"/>
      <c r="F147" s="230"/>
      <c r="H147" s="8"/>
      <c r="I147" s="8"/>
      <c r="J147" s="230"/>
    </row>
    <row r="148" spans="1:10" s="135" customFormat="1" x14ac:dyDescent="0.2">
      <c r="A148" s="8"/>
      <c r="B148" s="8"/>
      <c r="C148" s="8"/>
      <c r="D148" s="8"/>
      <c r="E148" s="8"/>
      <c r="F148" s="230"/>
      <c r="H148" s="8"/>
      <c r="I148" s="8"/>
      <c r="J148" s="230"/>
    </row>
    <row r="149" spans="1:10" s="135" customFormat="1" x14ac:dyDescent="0.2">
      <c r="A149" s="8"/>
      <c r="B149" s="8"/>
      <c r="C149" s="8"/>
      <c r="D149" s="8"/>
      <c r="E149" s="8"/>
      <c r="F149" s="230"/>
      <c r="H149" s="8"/>
      <c r="I149" s="8"/>
      <c r="J149" s="230"/>
    </row>
    <row r="150" spans="1:10" s="135" customFormat="1" x14ac:dyDescent="0.2">
      <c r="A150" s="8"/>
      <c r="B150" s="8"/>
      <c r="C150" s="8"/>
      <c r="D150" s="8"/>
      <c r="E150" s="8"/>
      <c r="F150" s="230"/>
      <c r="H150" s="8"/>
      <c r="I150" s="8"/>
      <c r="J150" s="230"/>
    </row>
    <row r="151" spans="1:10" s="135" customFormat="1" x14ac:dyDescent="0.2">
      <c r="A151" s="8"/>
      <c r="B151" s="8"/>
      <c r="C151" s="8"/>
      <c r="D151" s="8"/>
      <c r="E151" s="8"/>
      <c r="F151" s="230"/>
      <c r="H151" s="8"/>
      <c r="I151" s="8"/>
      <c r="J151" s="230"/>
    </row>
    <row r="152" spans="1:10" s="135" customFormat="1" x14ac:dyDescent="0.2">
      <c r="A152" s="8"/>
      <c r="B152" s="8"/>
      <c r="C152" s="8"/>
      <c r="D152" s="8"/>
      <c r="E152" s="8"/>
      <c r="F152" s="230"/>
      <c r="H152" s="8"/>
      <c r="I152" s="8"/>
      <c r="J152" s="230"/>
    </row>
    <row r="153" spans="1:10" s="135" customFormat="1" x14ac:dyDescent="0.2">
      <c r="A153" s="8"/>
      <c r="B153" s="8"/>
      <c r="C153" s="8"/>
      <c r="D153" s="8"/>
      <c r="E153" s="8"/>
      <c r="F153" s="230"/>
      <c r="H153" s="8"/>
      <c r="I153" s="8"/>
      <c r="J153" s="230"/>
    </row>
    <row r="154" spans="1:10" s="135" customFormat="1" x14ac:dyDescent="0.2">
      <c r="A154" s="8"/>
      <c r="B154" s="8"/>
      <c r="C154" s="8"/>
      <c r="D154" s="8"/>
      <c r="E154" s="8"/>
      <c r="F154" s="230"/>
      <c r="H154" s="8"/>
      <c r="I154" s="8"/>
      <c r="J154" s="230"/>
    </row>
    <row r="155" spans="1:10" s="135" customFormat="1" x14ac:dyDescent="0.2">
      <c r="A155" s="8"/>
      <c r="B155" s="8"/>
      <c r="C155" s="8"/>
      <c r="D155" s="8"/>
      <c r="E155" s="8"/>
      <c r="F155" s="230"/>
      <c r="H155" s="8"/>
      <c r="I155" s="8"/>
      <c r="J155" s="230"/>
    </row>
    <row r="156" spans="1:10" s="135" customFormat="1" x14ac:dyDescent="0.2">
      <c r="A156" s="8"/>
      <c r="B156" s="8"/>
      <c r="C156" s="8"/>
      <c r="D156" s="8"/>
      <c r="E156" s="8"/>
      <c r="F156" s="230"/>
      <c r="H156" s="8"/>
      <c r="I156" s="8"/>
      <c r="J156" s="230"/>
    </row>
    <row r="157" spans="1:10" s="135" customFormat="1" x14ac:dyDescent="0.2">
      <c r="A157" s="8"/>
      <c r="B157" s="8"/>
      <c r="C157" s="8"/>
      <c r="D157" s="8"/>
      <c r="E157" s="8"/>
      <c r="F157" s="230"/>
      <c r="H157" s="8"/>
      <c r="I157" s="8"/>
      <c r="J157" s="230"/>
    </row>
    <row r="158" spans="1:10" s="135" customFormat="1" x14ac:dyDescent="0.2">
      <c r="A158" s="8"/>
      <c r="B158" s="8"/>
      <c r="C158" s="8"/>
      <c r="D158" s="8"/>
      <c r="E158" s="8"/>
      <c r="F158" s="230"/>
      <c r="H158" s="8"/>
      <c r="I158" s="8"/>
      <c r="J158" s="230"/>
    </row>
    <row r="159" spans="1:10" s="135" customFormat="1" x14ac:dyDescent="0.2">
      <c r="A159" s="8"/>
      <c r="B159" s="8"/>
      <c r="C159" s="8"/>
      <c r="D159" s="8"/>
      <c r="E159" s="8"/>
      <c r="F159" s="230"/>
      <c r="H159" s="8"/>
      <c r="I159" s="8"/>
      <c r="J159" s="230"/>
    </row>
    <row r="160" spans="1:10" s="135" customFormat="1" x14ac:dyDescent="0.2">
      <c r="A160" s="8"/>
      <c r="B160" s="8"/>
      <c r="C160" s="8"/>
      <c r="D160" s="8"/>
      <c r="E160" s="8"/>
      <c r="F160" s="230"/>
      <c r="H160" s="8"/>
      <c r="I160" s="8"/>
      <c r="J160" s="230"/>
    </row>
    <row r="161" spans="1:10" s="135" customFormat="1" x14ac:dyDescent="0.2">
      <c r="A161" s="8"/>
      <c r="B161" s="8"/>
      <c r="C161" s="8"/>
      <c r="D161" s="8"/>
      <c r="E161" s="8"/>
      <c r="F161" s="230"/>
      <c r="H161" s="8"/>
      <c r="I161" s="8"/>
      <c r="J161" s="230"/>
    </row>
    <row r="162" spans="1:10" s="135" customFormat="1" x14ac:dyDescent="0.2">
      <c r="A162" s="8"/>
      <c r="B162" s="8"/>
      <c r="C162" s="8"/>
      <c r="D162" s="8"/>
      <c r="E162" s="8"/>
      <c r="F162" s="230"/>
      <c r="H162" s="8"/>
      <c r="I162" s="8"/>
      <c r="J162" s="230"/>
    </row>
    <row r="163" spans="1:10" s="135" customFormat="1" x14ac:dyDescent="0.2">
      <c r="A163" s="8"/>
      <c r="B163" s="8"/>
      <c r="C163" s="8"/>
      <c r="D163" s="8"/>
      <c r="E163" s="8"/>
      <c r="F163" s="230"/>
      <c r="H163" s="8"/>
      <c r="I163" s="8"/>
      <c r="J163" s="230"/>
    </row>
    <row r="164" spans="1:10" s="135" customFormat="1" x14ac:dyDescent="0.2">
      <c r="A164" s="8"/>
      <c r="B164" s="8"/>
      <c r="C164" s="8"/>
      <c r="D164" s="8"/>
      <c r="E164" s="8"/>
      <c r="F164" s="230"/>
      <c r="H164" s="8"/>
      <c r="I164" s="8"/>
      <c r="J164" s="230"/>
    </row>
    <row r="165" spans="1:10" s="135" customFormat="1" x14ac:dyDescent="0.2">
      <c r="A165" s="8"/>
      <c r="B165" s="8"/>
      <c r="C165" s="8"/>
      <c r="D165" s="8"/>
      <c r="E165" s="8"/>
      <c r="F165" s="230"/>
      <c r="H165" s="8"/>
      <c r="I165" s="8"/>
      <c r="J165" s="230"/>
    </row>
    <row r="166" spans="1:10" s="135" customFormat="1" x14ac:dyDescent="0.2">
      <c r="A166" s="8"/>
      <c r="B166" s="8"/>
      <c r="C166" s="8"/>
      <c r="D166" s="8"/>
      <c r="E166" s="8"/>
      <c r="F166" s="230"/>
      <c r="H166" s="8"/>
      <c r="I166" s="8"/>
      <c r="J166" s="230"/>
    </row>
    <row r="167" spans="1:10" s="135" customFormat="1" x14ac:dyDescent="0.2">
      <c r="A167" s="8"/>
      <c r="B167" s="8"/>
      <c r="C167" s="8"/>
      <c r="D167" s="8"/>
      <c r="E167" s="8"/>
      <c r="F167" s="230"/>
      <c r="H167" s="8"/>
      <c r="I167" s="8"/>
      <c r="J167" s="230"/>
    </row>
    <row r="168" spans="1:10" s="135" customFormat="1" x14ac:dyDescent="0.2">
      <c r="A168" s="8"/>
      <c r="B168" s="8"/>
      <c r="C168" s="8"/>
      <c r="D168" s="8"/>
      <c r="E168" s="8"/>
      <c r="F168" s="230"/>
      <c r="H168" s="8"/>
      <c r="I168" s="8"/>
      <c r="J168" s="230"/>
    </row>
    <row r="169" spans="1:10" s="135" customFormat="1" x14ac:dyDescent="0.2">
      <c r="A169" s="8"/>
      <c r="B169" s="8"/>
      <c r="C169" s="8"/>
      <c r="D169" s="8"/>
      <c r="E169" s="8"/>
      <c r="F169" s="230"/>
      <c r="H169" s="8"/>
      <c r="I169" s="8"/>
      <c r="J169" s="230"/>
    </row>
    <row r="170" spans="1:10" s="135" customFormat="1" x14ac:dyDescent="0.2">
      <c r="A170" s="8"/>
      <c r="B170" s="8"/>
      <c r="C170" s="8"/>
      <c r="D170" s="8"/>
      <c r="E170" s="8"/>
      <c r="F170" s="230"/>
      <c r="H170" s="8"/>
      <c r="I170" s="8"/>
      <c r="J170" s="230"/>
    </row>
    <row r="171" spans="1:10" s="135" customFormat="1" x14ac:dyDescent="0.2">
      <c r="A171" s="8"/>
      <c r="B171" s="8"/>
      <c r="C171" s="8"/>
      <c r="D171" s="8"/>
      <c r="E171" s="8"/>
      <c r="F171" s="230"/>
      <c r="H171" s="8"/>
      <c r="I171" s="8"/>
      <c r="J171" s="230"/>
    </row>
    <row r="172" spans="1:10" s="135" customFormat="1" x14ac:dyDescent="0.2">
      <c r="A172" s="8"/>
      <c r="B172" s="8"/>
      <c r="C172" s="8"/>
      <c r="D172" s="8"/>
      <c r="E172" s="8"/>
      <c r="F172" s="230"/>
      <c r="H172" s="8"/>
      <c r="I172" s="8"/>
      <c r="J172" s="230"/>
    </row>
    <row r="173" spans="1:10" s="135" customFormat="1" x14ac:dyDescent="0.2">
      <c r="A173" s="8"/>
      <c r="B173" s="8"/>
      <c r="C173" s="8"/>
      <c r="D173" s="8"/>
      <c r="E173" s="8"/>
      <c r="F173" s="230"/>
      <c r="H173" s="8"/>
      <c r="I173" s="8"/>
      <c r="J173" s="230"/>
    </row>
    <row r="174" spans="1:10" s="135" customFormat="1" x14ac:dyDescent="0.2">
      <c r="A174" s="8"/>
      <c r="B174" s="8"/>
      <c r="C174" s="8"/>
      <c r="D174" s="8"/>
      <c r="E174" s="8"/>
      <c r="F174" s="230"/>
      <c r="H174" s="8"/>
      <c r="I174" s="8"/>
      <c r="J174" s="230"/>
    </row>
    <row r="175" spans="1:10" s="135" customFormat="1" x14ac:dyDescent="0.2">
      <c r="A175" s="8"/>
      <c r="B175" s="8"/>
      <c r="C175" s="8"/>
      <c r="D175" s="8"/>
      <c r="E175" s="8"/>
      <c r="F175" s="230"/>
      <c r="H175" s="8"/>
      <c r="I175" s="8"/>
      <c r="J175" s="230"/>
    </row>
    <row r="176" spans="1:10" s="135" customFormat="1" x14ac:dyDescent="0.2">
      <c r="A176" s="8"/>
      <c r="B176" s="8"/>
      <c r="C176" s="8"/>
      <c r="D176" s="8"/>
      <c r="E176" s="8"/>
      <c r="F176" s="230"/>
      <c r="H176" s="8"/>
      <c r="I176" s="8"/>
      <c r="J176" s="230"/>
    </row>
    <row r="177" spans="1:10" s="135" customFormat="1" x14ac:dyDescent="0.2">
      <c r="A177" s="8"/>
      <c r="B177" s="8"/>
      <c r="C177" s="8"/>
      <c r="D177" s="8"/>
      <c r="E177" s="8"/>
      <c r="F177" s="230"/>
      <c r="H177" s="8"/>
      <c r="I177" s="8"/>
      <c r="J177" s="230"/>
    </row>
    <row r="178" spans="1:10" s="135" customFormat="1" x14ac:dyDescent="0.2">
      <c r="A178" s="8"/>
      <c r="B178" s="8"/>
      <c r="C178" s="8"/>
      <c r="D178" s="8"/>
      <c r="E178" s="8"/>
      <c r="F178" s="230"/>
      <c r="H178" s="8"/>
      <c r="I178" s="8"/>
      <c r="J178" s="230"/>
    </row>
    <row r="179" spans="1:10" s="135" customFormat="1" x14ac:dyDescent="0.2">
      <c r="A179" s="8"/>
      <c r="B179" s="8"/>
      <c r="C179" s="8"/>
      <c r="D179" s="8"/>
      <c r="E179" s="8"/>
      <c r="F179" s="230"/>
      <c r="H179" s="8"/>
      <c r="I179" s="8"/>
      <c r="J179" s="230"/>
    </row>
    <row r="180" spans="1:10" s="135" customFormat="1" x14ac:dyDescent="0.2">
      <c r="A180" s="8"/>
      <c r="B180" s="8"/>
      <c r="C180" s="8"/>
      <c r="D180" s="8"/>
      <c r="E180" s="8"/>
      <c r="F180" s="230"/>
      <c r="H180" s="8"/>
      <c r="I180" s="8"/>
      <c r="J180" s="230"/>
    </row>
    <row r="181" spans="1:10" s="135" customFormat="1" x14ac:dyDescent="0.2">
      <c r="A181" s="8"/>
      <c r="B181" s="8"/>
      <c r="C181" s="8"/>
      <c r="D181" s="8"/>
      <c r="E181" s="8"/>
      <c r="F181" s="230"/>
      <c r="H181" s="8"/>
      <c r="I181" s="8"/>
      <c r="J181" s="230"/>
    </row>
    <row r="182" spans="1:10" s="135" customFormat="1" x14ac:dyDescent="0.2">
      <c r="A182" s="8"/>
      <c r="B182" s="8"/>
      <c r="C182" s="8"/>
      <c r="D182" s="8"/>
      <c r="E182" s="8"/>
      <c r="F182" s="230"/>
      <c r="H182" s="8"/>
      <c r="I182" s="8"/>
      <c r="J182" s="230"/>
    </row>
    <row r="183" spans="1:10" s="135" customFormat="1" x14ac:dyDescent="0.2">
      <c r="A183" s="8"/>
      <c r="B183" s="8"/>
      <c r="C183" s="8"/>
      <c r="D183" s="8"/>
      <c r="E183" s="8"/>
      <c r="F183" s="230"/>
      <c r="H183" s="8"/>
      <c r="I183" s="8"/>
      <c r="J183" s="230"/>
    </row>
    <row r="184" spans="1:10" s="135" customFormat="1" x14ac:dyDescent="0.2">
      <c r="A184" s="8"/>
      <c r="B184" s="8"/>
      <c r="C184" s="8"/>
      <c r="D184" s="8"/>
      <c r="E184" s="8"/>
      <c r="F184" s="230"/>
      <c r="H184" s="8"/>
      <c r="I184" s="8"/>
      <c r="J184" s="230"/>
    </row>
    <row r="185" spans="1:10" s="135" customFormat="1" x14ac:dyDescent="0.2">
      <c r="A185" s="8"/>
      <c r="B185" s="8"/>
      <c r="C185" s="8"/>
      <c r="D185" s="8"/>
      <c r="E185" s="8"/>
      <c r="F185" s="230"/>
      <c r="H185" s="8"/>
      <c r="I185" s="8"/>
      <c r="J185" s="230"/>
    </row>
    <row r="186" spans="1:10" s="135" customFormat="1" x14ac:dyDescent="0.2">
      <c r="A186" s="8"/>
      <c r="B186" s="8"/>
      <c r="C186" s="8"/>
      <c r="D186" s="8"/>
      <c r="E186" s="8"/>
      <c r="F186" s="230"/>
      <c r="H186" s="8"/>
      <c r="I186" s="8"/>
      <c r="J186" s="230"/>
    </row>
    <row r="187" spans="1:10" s="135" customFormat="1" x14ac:dyDescent="0.2">
      <c r="A187" s="8"/>
      <c r="B187" s="8"/>
      <c r="C187" s="8"/>
      <c r="D187" s="8"/>
      <c r="E187" s="8"/>
      <c r="F187" s="230"/>
      <c r="H187" s="8"/>
      <c r="I187" s="8"/>
      <c r="J187" s="230"/>
    </row>
    <row r="188" spans="1:10" s="135" customFormat="1" x14ac:dyDescent="0.2">
      <c r="A188" s="8"/>
      <c r="B188" s="8"/>
      <c r="C188" s="8"/>
      <c r="D188" s="8"/>
      <c r="E188" s="8"/>
      <c r="F188" s="230"/>
      <c r="H188" s="8"/>
      <c r="I188" s="8"/>
      <c r="J188" s="230"/>
    </row>
    <row r="189" spans="1:10" s="135" customFormat="1" x14ac:dyDescent="0.2">
      <c r="A189" s="8"/>
      <c r="B189" s="8"/>
      <c r="C189" s="8"/>
      <c r="D189" s="8"/>
      <c r="E189" s="8"/>
      <c r="F189" s="230"/>
      <c r="H189" s="8"/>
      <c r="I189" s="8"/>
      <c r="J189" s="230"/>
    </row>
    <row r="190" spans="1:10" s="135" customFormat="1" x14ac:dyDescent="0.2">
      <c r="A190" s="8"/>
      <c r="B190" s="8"/>
      <c r="C190" s="8"/>
      <c r="D190" s="8"/>
      <c r="E190" s="8"/>
      <c r="F190" s="230"/>
      <c r="H190" s="8"/>
      <c r="I190" s="8"/>
      <c r="J190" s="230"/>
    </row>
    <row r="191" spans="1:10" s="135" customFormat="1" x14ac:dyDescent="0.2">
      <c r="A191" s="8"/>
      <c r="B191" s="8"/>
      <c r="C191" s="8"/>
      <c r="D191" s="8"/>
      <c r="E191" s="8"/>
      <c r="F191" s="230"/>
      <c r="H191" s="8"/>
      <c r="I191" s="8"/>
      <c r="J191" s="230"/>
    </row>
    <row r="192" spans="1:10" s="135" customFormat="1" x14ac:dyDescent="0.2">
      <c r="A192" s="8"/>
      <c r="B192" s="8"/>
      <c r="C192" s="8"/>
      <c r="D192" s="8"/>
      <c r="E192" s="8"/>
      <c r="F192" s="230"/>
      <c r="H192" s="8"/>
      <c r="I192" s="8"/>
      <c r="J192" s="230"/>
    </row>
    <row r="193" spans="1:10" s="135" customFormat="1" x14ac:dyDescent="0.2">
      <c r="A193" s="8"/>
      <c r="B193" s="8"/>
      <c r="C193" s="8"/>
      <c r="D193" s="8"/>
      <c r="E193" s="8"/>
      <c r="F193" s="230"/>
      <c r="H193" s="8"/>
      <c r="I193" s="8"/>
      <c r="J193" s="230"/>
    </row>
    <row r="194" spans="1:10" s="135" customFormat="1" x14ac:dyDescent="0.2">
      <c r="A194" s="8"/>
      <c r="B194" s="8"/>
      <c r="C194" s="8"/>
      <c r="D194" s="8"/>
      <c r="E194" s="8"/>
      <c r="F194" s="230"/>
      <c r="H194" s="8"/>
      <c r="I194" s="8"/>
      <c r="J194" s="230"/>
    </row>
    <row r="195" spans="1:10" s="135" customFormat="1" x14ac:dyDescent="0.2">
      <c r="A195" s="8"/>
      <c r="B195" s="8"/>
      <c r="C195" s="8"/>
      <c r="D195" s="8"/>
      <c r="E195" s="8"/>
      <c r="F195" s="230"/>
      <c r="H195" s="8"/>
      <c r="I195" s="8"/>
      <c r="J195" s="230"/>
    </row>
    <row r="196" spans="1:10" s="135" customFormat="1" x14ac:dyDescent="0.2">
      <c r="A196" s="8"/>
      <c r="B196" s="8"/>
      <c r="C196" s="8"/>
      <c r="D196" s="8"/>
      <c r="E196" s="8"/>
      <c r="F196" s="230"/>
      <c r="H196" s="8"/>
      <c r="I196" s="8"/>
      <c r="J196" s="230"/>
    </row>
    <row r="197" spans="1:10" s="135" customFormat="1" x14ac:dyDescent="0.2">
      <c r="A197" s="8"/>
      <c r="B197" s="8"/>
      <c r="C197" s="8"/>
      <c r="D197" s="8"/>
      <c r="E197" s="8"/>
      <c r="F197" s="230"/>
      <c r="H197" s="8"/>
      <c r="I197" s="8"/>
      <c r="J197" s="230"/>
    </row>
    <row r="198" spans="1:10" s="135" customFormat="1" x14ac:dyDescent="0.2">
      <c r="A198" s="8"/>
      <c r="B198" s="8"/>
      <c r="C198" s="8"/>
      <c r="D198" s="8"/>
      <c r="E198" s="8"/>
      <c r="F198" s="230"/>
      <c r="H198" s="8"/>
      <c r="I198" s="8"/>
      <c r="J198" s="230"/>
    </row>
    <row r="199" spans="1:10" s="135" customFormat="1" x14ac:dyDescent="0.2">
      <c r="A199" s="8"/>
      <c r="B199" s="8"/>
      <c r="C199" s="8"/>
      <c r="D199" s="8"/>
      <c r="E199" s="8"/>
      <c r="F199" s="230"/>
      <c r="H199" s="8"/>
      <c r="I199" s="8"/>
      <c r="J199" s="230"/>
    </row>
    <row r="200" spans="1:10" s="135" customFormat="1" x14ac:dyDescent="0.2">
      <c r="A200" s="8"/>
      <c r="B200" s="8"/>
      <c r="C200" s="8"/>
      <c r="D200" s="8"/>
      <c r="E200" s="8"/>
      <c r="F200" s="230"/>
      <c r="H200" s="8"/>
      <c r="I200" s="8"/>
      <c r="J200" s="230"/>
    </row>
    <row r="201" spans="1:10" s="135" customFormat="1" x14ac:dyDescent="0.2">
      <c r="A201" s="8"/>
      <c r="B201" s="8"/>
      <c r="C201" s="8"/>
      <c r="D201" s="8"/>
      <c r="E201" s="8"/>
      <c r="F201" s="230"/>
      <c r="H201" s="8"/>
      <c r="I201" s="8"/>
      <c r="J201" s="230"/>
    </row>
    <row r="202" spans="1:10" s="135" customFormat="1" x14ac:dyDescent="0.2">
      <c r="A202" s="8"/>
      <c r="B202" s="8"/>
      <c r="C202" s="8"/>
      <c r="D202" s="8"/>
      <c r="E202" s="8"/>
      <c r="F202" s="230"/>
      <c r="H202" s="8"/>
      <c r="I202" s="8"/>
      <c r="J202" s="230"/>
    </row>
    <row r="203" spans="1:10" s="135" customFormat="1" x14ac:dyDescent="0.2">
      <c r="A203" s="8"/>
      <c r="B203" s="8"/>
      <c r="C203" s="8"/>
      <c r="D203" s="8"/>
      <c r="E203" s="8"/>
      <c r="F203" s="230"/>
      <c r="H203" s="8"/>
      <c r="I203" s="8"/>
      <c r="J203" s="230"/>
    </row>
    <row r="204" spans="1:10" s="135" customFormat="1" x14ac:dyDescent="0.2">
      <c r="A204" s="8"/>
      <c r="B204" s="8"/>
      <c r="C204" s="8"/>
      <c r="D204" s="8"/>
      <c r="E204" s="8"/>
      <c r="F204" s="230"/>
      <c r="H204" s="8"/>
      <c r="I204" s="8"/>
      <c r="J204" s="230"/>
    </row>
    <row r="205" spans="1:10" s="135" customFormat="1" x14ac:dyDescent="0.2">
      <c r="A205" s="8"/>
      <c r="B205" s="8"/>
      <c r="C205" s="8"/>
      <c r="D205" s="8"/>
      <c r="E205" s="8"/>
      <c r="F205" s="230"/>
      <c r="H205" s="8"/>
      <c r="I205" s="8"/>
      <c r="J205" s="230"/>
    </row>
    <row r="206" spans="1:10" s="135" customFormat="1" x14ac:dyDescent="0.2">
      <c r="A206" s="8"/>
      <c r="B206" s="8"/>
      <c r="C206" s="8"/>
      <c r="D206" s="8"/>
      <c r="E206" s="8"/>
      <c r="F206" s="230"/>
      <c r="H206" s="8"/>
      <c r="I206" s="8"/>
      <c r="J206" s="230"/>
    </row>
    <row r="207" spans="1:10" s="135" customFormat="1" x14ac:dyDescent="0.2">
      <c r="A207" s="8"/>
      <c r="B207" s="8"/>
      <c r="C207" s="8"/>
      <c r="D207" s="8"/>
      <c r="E207" s="8"/>
      <c r="F207" s="230"/>
      <c r="H207" s="8"/>
      <c r="I207" s="8"/>
      <c r="J207" s="230"/>
    </row>
    <row r="208" spans="1:10" s="135" customFormat="1" x14ac:dyDescent="0.2">
      <c r="A208" s="8"/>
      <c r="B208" s="8"/>
      <c r="C208" s="8"/>
      <c r="D208" s="8"/>
      <c r="E208" s="8"/>
      <c r="F208" s="230"/>
      <c r="H208" s="8"/>
      <c r="I208" s="8"/>
      <c r="J208" s="230"/>
    </row>
    <row r="209" spans="1:10" s="135" customFormat="1" x14ac:dyDescent="0.2">
      <c r="A209" s="8"/>
      <c r="B209" s="8"/>
      <c r="C209" s="8"/>
      <c r="D209" s="8"/>
      <c r="E209" s="8"/>
      <c r="F209" s="230"/>
      <c r="H209" s="8"/>
      <c r="I209" s="8"/>
      <c r="J209" s="230"/>
    </row>
    <row r="210" spans="1:10" s="135" customFormat="1" x14ac:dyDescent="0.2">
      <c r="A210" s="8"/>
      <c r="B210" s="8"/>
      <c r="C210" s="8"/>
      <c r="D210" s="8"/>
      <c r="E210" s="8"/>
      <c r="F210" s="230"/>
      <c r="H210" s="8"/>
      <c r="I210" s="8"/>
      <c r="J210" s="230"/>
    </row>
    <row r="211" spans="1:10" s="135" customFormat="1" x14ac:dyDescent="0.2">
      <c r="A211" s="8"/>
      <c r="B211" s="8"/>
      <c r="C211" s="8"/>
      <c r="D211" s="8"/>
      <c r="E211" s="8"/>
      <c r="F211" s="230"/>
      <c r="H211" s="8"/>
      <c r="I211" s="8"/>
      <c r="J211" s="230"/>
    </row>
    <row r="212" spans="1:10" s="135" customFormat="1" x14ac:dyDescent="0.2">
      <c r="A212" s="8"/>
      <c r="B212" s="8"/>
      <c r="C212" s="8"/>
      <c r="D212" s="8"/>
      <c r="E212" s="8"/>
      <c r="F212" s="230"/>
      <c r="H212" s="8"/>
      <c r="I212" s="8"/>
      <c r="J212" s="230"/>
    </row>
    <row r="213" spans="1:10" s="135" customFormat="1" x14ac:dyDescent="0.2">
      <c r="A213" s="8"/>
      <c r="B213" s="8"/>
      <c r="C213" s="8"/>
      <c r="D213" s="8"/>
      <c r="E213" s="8"/>
      <c r="F213" s="230"/>
      <c r="H213" s="8"/>
      <c r="I213" s="8"/>
      <c r="J213" s="230"/>
    </row>
    <row r="214" spans="1:10" s="135" customFormat="1" x14ac:dyDescent="0.2">
      <c r="A214" s="8"/>
      <c r="B214" s="8"/>
      <c r="C214" s="8"/>
      <c r="D214" s="8"/>
      <c r="E214" s="8"/>
      <c r="F214" s="230"/>
      <c r="H214" s="8"/>
      <c r="I214" s="8"/>
      <c r="J214" s="230"/>
    </row>
    <row r="215" spans="1:10" s="135" customFormat="1" x14ac:dyDescent="0.2">
      <c r="A215" s="8"/>
      <c r="B215" s="8"/>
      <c r="C215" s="8"/>
      <c r="D215" s="8"/>
      <c r="E215" s="8"/>
      <c r="F215" s="230"/>
      <c r="H215" s="8"/>
      <c r="I215" s="8"/>
      <c r="J215" s="230"/>
    </row>
    <row r="216" spans="1:10" s="135" customFormat="1" x14ac:dyDescent="0.2">
      <c r="A216" s="8"/>
      <c r="B216" s="8"/>
      <c r="C216" s="8"/>
      <c r="D216" s="8"/>
      <c r="E216" s="8"/>
      <c r="F216" s="230"/>
      <c r="H216" s="8"/>
      <c r="I216" s="8"/>
      <c r="J216" s="230"/>
    </row>
    <row r="217" spans="1:10" s="135" customFormat="1" x14ac:dyDescent="0.2">
      <c r="A217" s="8"/>
      <c r="B217" s="8"/>
      <c r="C217" s="8"/>
      <c r="D217" s="8"/>
      <c r="E217" s="8"/>
      <c r="F217" s="230"/>
      <c r="H217" s="8"/>
      <c r="I217" s="8"/>
      <c r="J217" s="230"/>
    </row>
    <row r="218" spans="1:10" s="135" customFormat="1" x14ac:dyDescent="0.2">
      <c r="A218" s="8"/>
      <c r="B218" s="8"/>
      <c r="C218" s="8"/>
      <c r="D218" s="8"/>
      <c r="E218" s="8"/>
      <c r="F218" s="230"/>
      <c r="H218" s="8"/>
      <c r="I218" s="8"/>
      <c r="J218" s="230"/>
    </row>
    <row r="219" spans="1:10" s="135" customFormat="1" x14ac:dyDescent="0.2">
      <c r="A219" s="8"/>
      <c r="B219" s="8"/>
      <c r="C219" s="8"/>
      <c r="D219" s="8"/>
      <c r="E219" s="8"/>
      <c r="F219" s="230"/>
      <c r="H219" s="8"/>
      <c r="I219" s="8"/>
      <c r="J219" s="230"/>
    </row>
    <row r="220" spans="1:10" s="135" customFormat="1" x14ac:dyDescent="0.2">
      <c r="A220" s="8"/>
      <c r="B220" s="8"/>
      <c r="C220" s="8"/>
      <c r="D220" s="8"/>
      <c r="E220" s="8"/>
      <c r="F220" s="230"/>
      <c r="H220" s="8"/>
      <c r="I220" s="8"/>
      <c r="J220" s="230"/>
    </row>
    <row r="221" spans="1:10" s="135" customFormat="1" x14ac:dyDescent="0.2">
      <c r="A221" s="8"/>
      <c r="B221" s="8"/>
      <c r="C221" s="8"/>
      <c r="D221" s="8"/>
      <c r="E221" s="8"/>
      <c r="F221" s="230"/>
      <c r="H221" s="8"/>
      <c r="I221" s="8"/>
      <c r="J221" s="230"/>
    </row>
  </sheetData>
  <sheetProtection sheet="1" objects="1" scenarios="1" selectLockedCells="1"/>
  <mergeCells count="14">
    <mergeCell ref="A46:E46"/>
    <mergeCell ref="B4:H4"/>
    <mergeCell ref="B5:H5"/>
    <mergeCell ref="B6:H6"/>
    <mergeCell ref="E10:F10"/>
    <mergeCell ref="G10:H10"/>
    <mergeCell ref="A28:B28"/>
    <mergeCell ref="A29:B29"/>
    <mergeCell ref="A30:B30"/>
    <mergeCell ref="I10:J10"/>
    <mergeCell ref="A35:B35"/>
    <mergeCell ref="A14:B14"/>
    <mergeCell ref="A27:B27"/>
    <mergeCell ref="A12:B12"/>
  </mergeCells>
  <printOptions horizontalCentered="1"/>
  <pageMargins left="0.28000000000000003" right="0.28000000000000003" top="0.39" bottom="0.3" header="0.75" footer="0.25"/>
  <pageSetup scale="71" fitToHeight="0" orientation="portrait"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221"/>
  <sheetViews>
    <sheetView zoomScale="90" zoomScaleNormal="90" workbookViewId="0"/>
  </sheetViews>
  <sheetFormatPr defaultRowHeight="12.75" x14ac:dyDescent="0.2"/>
  <cols>
    <col min="1" max="1" width="33.42578125" style="8" customWidth="1"/>
    <col min="2" max="2" width="9.7109375" style="8" customWidth="1"/>
    <col min="3" max="3" width="18.140625" style="8" customWidth="1"/>
    <col min="4" max="4" width="1.5703125" style="8" customWidth="1"/>
    <col min="5" max="5" width="15.7109375" style="8" customWidth="1"/>
    <col min="6" max="6" width="11.42578125" style="8" customWidth="1"/>
    <col min="7" max="7" width="15.7109375" style="135" customWidth="1"/>
    <col min="8" max="9" width="15.7109375" style="8" customWidth="1"/>
    <col min="10" max="10" width="11.42578125" style="8" customWidth="1"/>
    <col min="11" max="16384" width="9.140625" style="8"/>
  </cols>
  <sheetData>
    <row r="1" spans="1:10" ht="18" x14ac:dyDescent="0.25">
      <c r="A1" s="195" t="s">
        <v>67</v>
      </c>
      <c r="F1" s="195"/>
      <c r="I1" s="195"/>
      <c r="J1" s="195"/>
    </row>
    <row r="2" spans="1:10" ht="18" x14ac:dyDescent="0.25">
      <c r="A2" s="195" t="s">
        <v>156</v>
      </c>
      <c r="F2" s="195"/>
      <c r="H2" s="199"/>
      <c r="I2" s="200" t="str">
        <f>"= do not edit"</f>
        <v>= do not edit</v>
      </c>
      <c r="J2" s="195"/>
    </row>
    <row r="3" spans="1:10" ht="19.5" customHeight="1" x14ac:dyDescent="0.25">
      <c r="F3" s="201"/>
      <c r="H3" s="70"/>
      <c r="I3" s="200" t="str">
        <f>"= edit if applicable"</f>
        <v>= edit if applicable</v>
      </c>
      <c r="J3" s="201"/>
    </row>
    <row r="4" spans="1:10" ht="24.75" customHeight="1" x14ac:dyDescent="0.2">
      <c r="A4" s="202" t="s">
        <v>59</v>
      </c>
      <c r="B4" s="432">
        <f>'Yr 2'!B4:H4</f>
        <v>0</v>
      </c>
      <c r="C4" s="432"/>
      <c r="D4" s="432"/>
      <c r="E4" s="432"/>
      <c r="F4" s="432"/>
      <c r="G4" s="432"/>
      <c r="H4" s="432"/>
      <c r="I4" s="134"/>
    </row>
    <row r="5" spans="1:10" ht="24.75" customHeight="1" x14ac:dyDescent="0.2">
      <c r="A5" s="202" t="s">
        <v>60</v>
      </c>
      <c r="B5" s="432">
        <f>'Yr 2'!B5:H5</f>
        <v>0</v>
      </c>
      <c r="C5" s="432"/>
      <c r="D5" s="432"/>
      <c r="E5" s="432"/>
      <c r="F5" s="432"/>
      <c r="G5" s="432"/>
      <c r="H5" s="432"/>
      <c r="I5" s="134"/>
    </row>
    <row r="6" spans="1:10" ht="24.75" customHeight="1" x14ac:dyDescent="0.2">
      <c r="A6" s="202" t="s">
        <v>61</v>
      </c>
      <c r="B6" s="432" t="str">
        <f>'Yr 2'!B6:H6</f>
        <v>Board of Regents</v>
      </c>
      <c r="C6" s="433"/>
      <c r="D6" s="433"/>
      <c r="E6" s="433"/>
      <c r="F6" s="433"/>
      <c r="G6" s="433"/>
      <c r="H6" s="433"/>
      <c r="I6" s="134"/>
    </row>
    <row r="7" spans="1:10" ht="24.75" customHeight="1" x14ac:dyDescent="0.2">
      <c r="A7" s="202" t="s">
        <v>171</v>
      </c>
      <c r="B7" s="269"/>
      <c r="C7" s="143"/>
      <c r="D7" s="143"/>
      <c r="E7" s="143"/>
      <c r="F7" s="143"/>
      <c r="G7" s="143"/>
      <c r="H7" s="143"/>
      <c r="I7" s="134"/>
    </row>
    <row r="8" spans="1:10" ht="24.75" customHeight="1" x14ac:dyDescent="0.2">
      <c r="A8" s="202" t="s">
        <v>172</v>
      </c>
      <c r="B8" s="270"/>
      <c r="C8" s="143"/>
      <c r="D8" s="143"/>
      <c r="E8" s="143"/>
      <c r="F8" s="143"/>
      <c r="G8" s="143"/>
      <c r="H8" s="143"/>
      <c r="I8" s="134"/>
    </row>
    <row r="9" spans="1:10" ht="22.5" customHeight="1" x14ac:dyDescent="0.2">
      <c r="A9" s="202"/>
      <c r="B9" s="203"/>
      <c r="C9" s="203"/>
      <c r="D9" s="203"/>
      <c r="E9" s="203"/>
      <c r="F9" s="203"/>
      <c r="G9" s="203"/>
      <c r="H9" s="203"/>
      <c r="I9" s="203"/>
      <c r="J9" s="203"/>
    </row>
    <row r="10" spans="1:10" ht="20.25" customHeight="1" x14ac:dyDescent="0.2">
      <c r="A10" s="204" t="s">
        <v>58</v>
      </c>
      <c r="C10" s="205" t="s">
        <v>100</v>
      </c>
      <c r="D10" s="206"/>
      <c r="E10" s="436" t="s">
        <v>230</v>
      </c>
      <c r="F10" s="437"/>
      <c r="G10" s="436" t="s">
        <v>66</v>
      </c>
      <c r="H10" s="437"/>
      <c r="I10" s="436" t="s">
        <v>231</v>
      </c>
      <c r="J10" s="437"/>
    </row>
    <row r="11" spans="1:10" s="208" customFormat="1" ht="17.25" customHeight="1" x14ac:dyDescent="0.2">
      <c r="C11" s="209" t="s">
        <v>21</v>
      </c>
      <c r="D11" s="210"/>
      <c r="E11" s="211" t="s">
        <v>2</v>
      </c>
      <c r="F11" s="212" t="s">
        <v>62</v>
      </c>
      <c r="G11" s="211" t="s">
        <v>2</v>
      </c>
      <c r="H11" s="211" t="s">
        <v>62</v>
      </c>
      <c r="I11" s="211" t="s">
        <v>2</v>
      </c>
      <c r="J11" s="212" t="s">
        <v>62</v>
      </c>
    </row>
    <row r="12" spans="1:10" ht="30.75" customHeight="1" x14ac:dyDescent="0.2">
      <c r="A12" s="429" t="s">
        <v>278</v>
      </c>
      <c r="B12" s="430"/>
      <c r="C12" s="338">
        <f>'Reg Salary-% effort'!N40+'Reg Salary-person mths'!R76+'Reg Salary-person mths'!R40</f>
        <v>0</v>
      </c>
      <c r="D12" s="214"/>
      <c r="E12" s="213"/>
      <c r="F12" s="276"/>
      <c r="G12" s="213"/>
      <c r="H12" s="288"/>
      <c r="I12" s="213"/>
      <c r="J12" s="276"/>
    </row>
    <row r="13" spans="1:10" ht="33.75" customHeight="1" x14ac:dyDescent="0.2">
      <c r="A13" s="397" t="s">
        <v>264</v>
      </c>
      <c r="B13" s="32"/>
      <c r="C13" s="216"/>
      <c r="D13" s="214"/>
      <c r="E13" s="216"/>
      <c r="F13" s="277"/>
      <c r="G13" s="216"/>
      <c r="H13" s="289"/>
      <c r="I13" s="216"/>
      <c r="J13" s="277"/>
    </row>
    <row r="14" spans="1:10" ht="33.75" customHeight="1" x14ac:dyDescent="0.2">
      <c r="A14" s="445" t="s">
        <v>279</v>
      </c>
      <c r="B14" s="435"/>
      <c r="C14" s="338">
        <f>'Reg Salary-% effort'!N78+'Reg Salary-person mths'!R114</f>
        <v>0</v>
      </c>
      <c r="D14" s="214"/>
      <c r="E14" s="213"/>
      <c r="F14" s="278"/>
      <c r="G14" s="213"/>
      <c r="H14" s="288"/>
      <c r="I14" s="213"/>
      <c r="J14" s="278"/>
    </row>
    <row r="15" spans="1:10" ht="20.25" customHeight="1" x14ac:dyDescent="0.2">
      <c r="A15" s="31" t="s">
        <v>72</v>
      </c>
      <c r="B15" s="32"/>
      <c r="C15" s="216"/>
      <c r="D15" s="214"/>
      <c r="E15" s="216"/>
      <c r="F15" s="279"/>
      <c r="G15" s="216"/>
      <c r="H15" s="289"/>
      <c r="I15" s="216"/>
      <c r="J15" s="279"/>
    </row>
    <row r="16" spans="1:10" ht="20.25" customHeight="1" x14ac:dyDescent="0.2">
      <c r="A16" s="375" t="s">
        <v>265</v>
      </c>
      <c r="B16" s="32"/>
      <c r="C16" s="216"/>
      <c r="D16" s="214"/>
      <c r="E16" s="216"/>
      <c r="F16" s="279"/>
      <c r="G16" s="216"/>
      <c r="H16" s="289"/>
      <c r="I16" s="216"/>
      <c r="J16" s="279"/>
    </row>
    <row r="17" spans="1:10" ht="20.25" customHeight="1" x14ac:dyDescent="0.2">
      <c r="A17" s="375" t="s">
        <v>221</v>
      </c>
      <c r="B17" s="32"/>
      <c r="C17" s="216"/>
      <c r="D17" s="214"/>
      <c r="E17" s="216"/>
      <c r="F17" s="279"/>
      <c r="G17" s="216"/>
      <c r="H17" s="289"/>
      <c r="I17" s="216"/>
      <c r="J17" s="279"/>
    </row>
    <row r="18" spans="1:10" ht="20.25" customHeight="1" x14ac:dyDescent="0.2">
      <c r="A18" s="31" t="s">
        <v>65</v>
      </c>
      <c r="B18" s="32"/>
      <c r="C18" s="216"/>
      <c r="D18" s="214"/>
      <c r="E18" s="216"/>
      <c r="F18" s="279"/>
      <c r="G18" s="216"/>
      <c r="H18" s="289"/>
      <c r="I18" s="216"/>
      <c r="J18" s="279"/>
    </row>
    <row r="19" spans="1:10" ht="20.25" customHeight="1" x14ac:dyDescent="0.2">
      <c r="A19" s="31" t="s">
        <v>73</v>
      </c>
      <c r="B19" s="32"/>
      <c r="C19" s="216"/>
      <c r="D19" s="214"/>
      <c r="E19" s="216"/>
      <c r="F19" s="279"/>
      <c r="G19" s="216"/>
      <c r="H19" s="289"/>
      <c r="I19" s="216"/>
      <c r="J19" s="279"/>
    </row>
    <row r="20" spans="1:10" ht="20.25" customHeight="1" x14ac:dyDescent="0.2">
      <c r="A20" s="374" t="s">
        <v>289</v>
      </c>
      <c r="B20" s="299">
        <v>0.53</v>
      </c>
      <c r="C20" s="127">
        <f>ROUND(((C12+C13+C14+C16)*$B$20),0)</f>
        <v>0</v>
      </c>
      <c r="D20" s="214"/>
      <c r="E20" s="127">
        <f>ROUND(((E12+E13+E14+E16)*$B$20),0)</f>
        <v>0</v>
      </c>
      <c r="F20" s="279"/>
      <c r="G20" s="48"/>
      <c r="H20" s="289"/>
      <c r="I20" s="127">
        <f>ROUND(((I12+I13+I14+I16)*$B$20),0)</f>
        <v>0</v>
      </c>
      <c r="J20" s="279"/>
    </row>
    <row r="21" spans="1:10" ht="20.25" customHeight="1" x14ac:dyDescent="0.2">
      <c r="A21" s="375" t="s">
        <v>290</v>
      </c>
      <c r="B21" s="126">
        <v>8.2000000000000003E-2</v>
      </c>
      <c r="C21" s="127">
        <f>ROUND(((C18+C17)*$B$21),0)</f>
        <v>0</v>
      </c>
      <c r="D21" s="214"/>
      <c r="E21" s="127">
        <f>ROUND(((E18+E17)*$B$21),0)</f>
        <v>0</v>
      </c>
      <c r="F21" s="280"/>
      <c r="G21" s="48"/>
      <c r="H21" s="289"/>
      <c r="I21" s="127">
        <f>ROUND(((I18+I17)*$B$21),0)</f>
        <v>0</v>
      </c>
      <c r="J21" s="280"/>
    </row>
    <row r="22" spans="1:10" ht="20.25" customHeight="1" x14ac:dyDescent="0.2">
      <c r="A22" s="404" t="s">
        <v>266</v>
      </c>
      <c r="B22" s="32"/>
      <c r="C22" s="216"/>
      <c r="D22" s="214"/>
      <c r="E22" s="216"/>
      <c r="F22" s="279"/>
      <c r="G22" s="216"/>
      <c r="H22" s="289"/>
      <c r="I22" s="216"/>
      <c r="J22" s="279"/>
    </row>
    <row r="23" spans="1:10" ht="20.25" customHeight="1" x14ac:dyDescent="0.2">
      <c r="A23" s="404" t="s">
        <v>267</v>
      </c>
      <c r="B23" s="158"/>
      <c r="C23" s="216"/>
      <c r="D23" s="214"/>
      <c r="E23" s="216"/>
      <c r="F23" s="279"/>
      <c r="G23" s="216"/>
      <c r="H23" s="289"/>
      <c r="I23" s="216"/>
      <c r="J23" s="279"/>
    </row>
    <row r="24" spans="1:10" ht="20.25" customHeight="1" x14ac:dyDescent="0.2">
      <c r="A24" s="164" t="s">
        <v>64</v>
      </c>
      <c r="B24" s="158"/>
      <c r="C24" s="196">
        <f>SUM(C12:C23)</f>
        <v>0</v>
      </c>
      <c r="D24" s="165"/>
      <c r="E24" s="196">
        <f>SUM(E12:E23)</f>
        <v>0</v>
      </c>
      <c r="F24" s="281"/>
      <c r="G24" s="196">
        <f>SUM(G12:G23)</f>
        <v>0</v>
      </c>
      <c r="H24" s="290"/>
      <c r="I24" s="196">
        <f>SUM(I12:I23)</f>
        <v>0</v>
      </c>
      <c r="J24" s="281"/>
    </row>
    <row r="25" spans="1:10" ht="20.25" customHeight="1" x14ac:dyDescent="0.2">
      <c r="A25" s="376" t="s">
        <v>232</v>
      </c>
      <c r="B25" s="158"/>
      <c r="C25" s="216"/>
      <c r="D25" s="214"/>
      <c r="E25" s="216"/>
      <c r="F25" s="279"/>
      <c r="G25" s="216"/>
      <c r="H25" s="289"/>
      <c r="I25" s="216"/>
      <c r="J25" s="279"/>
    </row>
    <row r="26" spans="1:10" ht="20.25" customHeight="1" x14ac:dyDescent="0.2">
      <c r="A26" s="376" t="s">
        <v>233</v>
      </c>
      <c r="B26" s="158"/>
      <c r="C26" s="216"/>
      <c r="D26" s="214"/>
      <c r="E26" s="216"/>
      <c r="F26" s="279"/>
      <c r="G26" s="216"/>
      <c r="H26" s="289"/>
      <c r="I26" s="216"/>
      <c r="J26" s="279"/>
    </row>
    <row r="27" spans="1:10" ht="40.5" customHeight="1" x14ac:dyDescent="0.2">
      <c r="A27" s="423" t="s">
        <v>173</v>
      </c>
      <c r="B27" s="424"/>
      <c r="C27" s="213"/>
      <c r="D27" s="214"/>
      <c r="E27" s="213"/>
      <c r="F27" s="278"/>
      <c r="G27" s="213"/>
      <c r="H27" s="288"/>
      <c r="I27" s="213"/>
      <c r="J27" s="278"/>
    </row>
    <row r="28" spans="1:10" ht="30.75" customHeight="1" x14ac:dyDescent="0.2">
      <c r="A28" s="423" t="s">
        <v>174</v>
      </c>
      <c r="B28" s="424"/>
      <c r="C28" s="213"/>
      <c r="D28" s="214"/>
      <c r="E28" s="213"/>
      <c r="F28" s="278"/>
      <c r="G28" s="213"/>
      <c r="H28" s="288"/>
      <c r="I28" s="213"/>
      <c r="J28" s="278"/>
    </row>
    <row r="29" spans="1:10" ht="32.25" customHeight="1" x14ac:dyDescent="0.2">
      <c r="A29" s="425" t="s">
        <v>176</v>
      </c>
      <c r="B29" s="426"/>
      <c r="C29" s="213"/>
      <c r="D29" s="214"/>
      <c r="E29" s="213"/>
      <c r="F29" s="278"/>
      <c r="G29" s="213"/>
      <c r="H29" s="288"/>
      <c r="I29" s="213"/>
      <c r="J29" s="278"/>
    </row>
    <row r="30" spans="1:10" ht="20.25" customHeight="1" x14ac:dyDescent="0.2">
      <c r="A30" s="427" t="s">
        <v>234</v>
      </c>
      <c r="B30" s="428"/>
      <c r="C30" s="72">
        <f>Subcontracts!L20</f>
        <v>0</v>
      </c>
      <c r="D30" s="236"/>
      <c r="E30" s="216"/>
      <c r="F30" s="279"/>
      <c r="G30" s="216"/>
      <c r="H30" s="289"/>
      <c r="I30" s="216"/>
      <c r="J30" s="279"/>
    </row>
    <row r="31" spans="1:10" ht="20.25" customHeight="1" x14ac:dyDescent="0.2">
      <c r="A31" s="370" t="s">
        <v>235</v>
      </c>
      <c r="B31" s="156"/>
      <c r="C31" s="197">
        <f>Subcontracts!L21</f>
        <v>0</v>
      </c>
      <c r="D31" s="214"/>
      <c r="E31" s="215"/>
      <c r="F31" s="282"/>
      <c r="G31" s="215"/>
      <c r="H31" s="291"/>
      <c r="I31" s="215"/>
      <c r="J31" s="282"/>
    </row>
    <row r="32" spans="1:10" x14ac:dyDescent="0.2">
      <c r="A32" s="397" t="s">
        <v>268</v>
      </c>
      <c r="B32" s="158"/>
      <c r="C32" s="216"/>
      <c r="D32" s="214"/>
      <c r="E32" s="216"/>
      <c r="F32" s="279"/>
      <c r="G32" s="216"/>
      <c r="H32" s="289"/>
      <c r="I32" s="216"/>
      <c r="J32" s="279"/>
    </row>
    <row r="33" spans="1:10" ht="20.25" customHeight="1" x14ac:dyDescent="0.2">
      <c r="A33" s="125" t="s">
        <v>162</v>
      </c>
      <c r="B33" s="158"/>
      <c r="C33" s="216"/>
      <c r="D33" s="214"/>
      <c r="E33" s="216"/>
      <c r="F33" s="279"/>
      <c r="G33" s="216"/>
      <c r="H33" s="289"/>
      <c r="I33" s="216"/>
      <c r="J33" s="279"/>
    </row>
    <row r="34" spans="1:10" ht="20.25" customHeight="1" x14ac:dyDescent="0.3">
      <c r="A34" s="405" t="s">
        <v>269</v>
      </c>
      <c r="B34" s="158"/>
      <c r="C34" s="216"/>
      <c r="D34" s="214"/>
      <c r="E34" s="216"/>
      <c r="F34" s="279"/>
      <c r="G34" s="216"/>
      <c r="H34" s="289"/>
      <c r="I34" s="216"/>
      <c r="J34" s="279"/>
    </row>
    <row r="35" spans="1:10" ht="41.25" customHeight="1" x14ac:dyDescent="0.2">
      <c r="A35" s="421" t="s">
        <v>101</v>
      </c>
      <c r="B35" s="422"/>
      <c r="C35" s="216"/>
      <c r="D35" s="214"/>
      <c r="E35" s="216"/>
      <c r="F35" s="279"/>
      <c r="G35" s="216"/>
      <c r="H35" s="289"/>
      <c r="I35" s="216"/>
      <c r="J35" s="279"/>
    </row>
    <row r="36" spans="1:10" ht="20.25" customHeight="1" x14ac:dyDescent="0.2">
      <c r="A36" s="125" t="s">
        <v>57</v>
      </c>
      <c r="B36" s="169"/>
      <c r="C36" s="216"/>
      <c r="D36" s="214"/>
      <c r="E36" s="216"/>
      <c r="F36" s="279"/>
      <c r="G36" s="216"/>
      <c r="H36" s="289"/>
      <c r="I36" s="216"/>
      <c r="J36" s="279"/>
    </row>
    <row r="37" spans="1:10" ht="20.25" customHeight="1" x14ac:dyDescent="0.2">
      <c r="A37" s="164" t="s">
        <v>63</v>
      </c>
      <c r="B37" s="169"/>
      <c r="C37" s="196">
        <f>SUM(C24:C36)</f>
        <v>0</v>
      </c>
      <c r="D37" s="128"/>
      <c r="E37" s="196">
        <f>SUM(E24:E36)</f>
        <v>0</v>
      </c>
      <c r="F37" s="283"/>
      <c r="G37" s="196">
        <f>SUM(G24:G36)</f>
        <v>0</v>
      </c>
      <c r="H37" s="290"/>
      <c r="I37" s="196">
        <f>SUM(I24:I36)</f>
        <v>0</v>
      </c>
      <c r="J37" s="283"/>
    </row>
    <row r="38" spans="1:10" ht="20.25" customHeight="1" x14ac:dyDescent="0.2">
      <c r="A38" s="371" t="s">
        <v>236</v>
      </c>
      <c r="B38" s="169"/>
      <c r="C38" s="263">
        <f>C24</f>
        <v>0</v>
      </c>
      <c r="D38" s="214"/>
      <c r="E38" s="216"/>
      <c r="F38" s="284"/>
      <c r="G38" s="216"/>
      <c r="H38" s="292"/>
      <c r="I38" s="217">
        <f>I37-I34-I36-I31-I35</f>
        <v>0</v>
      </c>
      <c r="J38" s="284"/>
    </row>
    <row r="39" spans="1:10" ht="20.25" customHeight="1" x14ac:dyDescent="0.2">
      <c r="A39" s="372" t="s">
        <v>270</v>
      </c>
      <c r="B39" s="301">
        <v>0.25</v>
      </c>
      <c r="C39" s="198">
        <f>ROUND((C$38*$B$39),0)</f>
        <v>0</v>
      </c>
      <c r="D39" s="54"/>
      <c r="E39" s="49">
        <f>(C38*0.46)-C39</f>
        <v>0</v>
      </c>
      <c r="F39" s="279"/>
      <c r="G39" s="49"/>
      <c r="H39" s="289"/>
      <c r="I39" s="49"/>
      <c r="J39" s="279"/>
    </row>
    <row r="40" spans="1:10" ht="30.75" customHeight="1" x14ac:dyDescent="0.2">
      <c r="A40" s="373" t="s">
        <v>271</v>
      </c>
      <c r="B40" s="301">
        <v>0</v>
      </c>
      <c r="C40" s="49"/>
      <c r="D40" s="54"/>
      <c r="E40" s="49"/>
      <c r="F40" s="279"/>
      <c r="G40" s="49"/>
      <c r="H40" s="289"/>
      <c r="I40" s="198">
        <f>ROUND((I$38*$B$40),0)</f>
        <v>0</v>
      </c>
      <c r="J40" s="279"/>
    </row>
    <row r="41" spans="1:10" x14ac:dyDescent="0.2">
      <c r="C41" s="218"/>
      <c r="D41" s="218"/>
      <c r="E41" s="218"/>
      <c r="F41" s="285"/>
      <c r="G41" s="218"/>
      <c r="H41" s="293"/>
      <c r="I41" s="218"/>
      <c r="J41" s="285"/>
    </row>
    <row r="42" spans="1:10" ht="15.75" customHeight="1" x14ac:dyDescent="0.2">
      <c r="C42" s="36"/>
      <c r="D42" s="36"/>
      <c r="E42" s="36"/>
      <c r="F42" s="286"/>
      <c r="G42" s="36"/>
      <c r="H42" s="294"/>
      <c r="I42" s="36"/>
      <c r="J42" s="286"/>
    </row>
    <row r="43" spans="1:10" s="201" customFormat="1" ht="20.25" customHeight="1" x14ac:dyDescent="0.25">
      <c r="A43" s="219" t="s">
        <v>3</v>
      </c>
      <c r="B43" s="220"/>
      <c r="C43" s="179">
        <f>SUM(C37+C39)</f>
        <v>0</v>
      </c>
      <c r="D43" s="180"/>
      <c r="E43" s="179">
        <f>SUM(E37+E39)</f>
        <v>0</v>
      </c>
      <c r="F43" s="287"/>
      <c r="G43" s="179">
        <f>SUM(G37+G39)</f>
        <v>0</v>
      </c>
      <c r="H43" s="295"/>
      <c r="I43" s="179">
        <f>SUM(I37+I40)</f>
        <v>0</v>
      </c>
      <c r="J43" s="287"/>
    </row>
    <row r="44" spans="1:10" s="201" customFormat="1" ht="20.25" customHeight="1" x14ac:dyDescent="0.2">
      <c r="C44" s="221"/>
      <c r="D44" s="221"/>
      <c r="E44" s="222"/>
      <c r="F44" s="223"/>
      <c r="G44" s="221"/>
      <c r="H44" s="224"/>
      <c r="I44" s="222"/>
      <c r="J44" s="223"/>
    </row>
    <row r="45" spans="1:10" s="395" customFormat="1" x14ac:dyDescent="0.2">
      <c r="A45" s="395" t="s">
        <v>291</v>
      </c>
      <c r="E45" s="387"/>
      <c r="F45" s="401"/>
      <c r="I45" s="387"/>
      <c r="J45" s="401"/>
    </row>
    <row r="46" spans="1:10" s="395" customFormat="1" ht="12.75" customHeight="1" x14ac:dyDescent="0.2">
      <c r="A46" s="431" t="s">
        <v>292</v>
      </c>
      <c r="B46" s="431"/>
      <c r="C46" s="431"/>
      <c r="D46" s="431"/>
      <c r="E46" s="431"/>
      <c r="F46" s="401"/>
      <c r="I46" s="387"/>
      <c r="J46" s="401"/>
    </row>
    <row r="47" spans="1:10" s="395" customFormat="1" x14ac:dyDescent="0.2">
      <c r="A47" s="395" t="s">
        <v>293</v>
      </c>
      <c r="E47" s="387"/>
      <c r="F47" s="401"/>
      <c r="I47" s="387"/>
      <c r="J47" s="401"/>
    </row>
    <row r="48" spans="1:10" s="395" customFormat="1" x14ac:dyDescent="0.2">
      <c r="A48" s="395" t="s">
        <v>294</v>
      </c>
      <c r="E48" s="387"/>
      <c r="F48" s="401"/>
      <c r="I48" s="387"/>
      <c r="J48" s="401"/>
    </row>
    <row r="49" spans="1:10" s="395" customFormat="1" x14ac:dyDescent="0.2">
      <c r="A49" s="395" t="s">
        <v>295</v>
      </c>
      <c r="E49" s="387"/>
      <c r="F49" s="401"/>
      <c r="I49" s="387"/>
      <c r="J49" s="401"/>
    </row>
    <row r="50" spans="1:10" s="395" customFormat="1" ht="12.75" customHeight="1" x14ac:dyDescent="0.2">
      <c r="A50" s="395" t="s">
        <v>237</v>
      </c>
      <c r="E50" s="387"/>
      <c r="F50" s="389"/>
      <c r="G50" s="388"/>
      <c r="H50" s="388"/>
      <c r="I50" s="387"/>
      <c r="J50" s="389"/>
    </row>
    <row r="51" spans="1:10" s="395" customFormat="1" ht="12.75" customHeight="1" x14ac:dyDescent="0.2">
      <c r="A51" s="395" t="s">
        <v>238</v>
      </c>
      <c r="E51" s="387"/>
      <c r="F51" s="389"/>
      <c r="G51" s="388"/>
      <c r="H51" s="388"/>
      <c r="I51" s="387"/>
      <c r="J51" s="389"/>
    </row>
    <row r="52" spans="1:10" s="395" customFormat="1" x14ac:dyDescent="0.2">
      <c r="A52" s="395" t="s">
        <v>261</v>
      </c>
      <c r="E52" s="387"/>
      <c r="F52" s="389"/>
      <c r="G52" s="388"/>
      <c r="H52" s="388"/>
      <c r="I52" s="387"/>
      <c r="J52" s="389"/>
    </row>
    <row r="53" spans="1:10" s="395" customFormat="1" x14ac:dyDescent="0.2">
      <c r="A53" s="395" t="s">
        <v>239</v>
      </c>
      <c r="E53" s="387"/>
      <c r="F53" s="389"/>
      <c r="G53" s="388"/>
      <c r="H53" s="388"/>
      <c r="I53" s="387"/>
      <c r="J53" s="389"/>
    </row>
    <row r="54" spans="1:10" s="395" customFormat="1" x14ac:dyDescent="0.2">
      <c r="A54" s="395" t="s">
        <v>181</v>
      </c>
      <c r="E54" s="387"/>
      <c r="F54" s="389"/>
      <c r="G54" s="388"/>
      <c r="H54" s="388"/>
      <c r="I54" s="387"/>
      <c r="J54" s="389"/>
    </row>
    <row r="55" spans="1:10" s="395" customFormat="1" x14ac:dyDescent="0.2">
      <c r="A55" s="395" t="s">
        <v>240</v>
      </c>
      <c r="E55" s="387"/>
      <c r="F55" s="389"/>
      <c r="G55" s="388"/>
      <c r="H55" s="388"/>
      <c r="I55" s="387"/>
      <c r="J55" s="389"/>
    </row>
    <row r="56" spans="1:10" s="395" customFormat="1" x14ac:dyDescent="0.2">
      <c r="A56" s="395" t="s">
        <v>220</v>
      </c>
      <c r="E56" s="387"/>
      <c r="F56" s="389"/>
      <c r="G56" s="388"/>
      <c r="H56" s="388"/>
      <c r="I56" s="387"/>
      <c r="J56" s="389"/>
    </row>
    <row r="57" spans="1:10" s="395" customFormat="1" x14ac:dyDescent="0.2">
      <c r="A57" s="395" t="s">
        <v>272</v>
      </c>
      <c r="E57" s="391"/>
      <c r="F57" s="392"/>
      <c r="G57" s="393"/>
      <c r="H57" s="393"/>
      <c r="I57" s="391"/>
      <c r="J57" s="392"/>
    </row>
    <row r="58" spans="1:10" s="395" customFormat="1" x14ac:dyDescent="0.2">
      <c r="A58" s="395" t="s">
        <v>246</v>
      </c>
      <c r="E58" s="391"/>
      <c r="F58" s="392"/>
      <c r="G58" s="393"/>
      <c r="H58" s="393"/>
      <c r="I58" s="391"/>
      <c r="J58" s="392"/>
    </row>
    <row r="59" spans="1:10" s="395" customFormat="1" x14ac:dyDescent="0.2">
      <c r="A59" s="395" t="s">
        <v>273</v>
      </c>
      <c r="E59" s="391"/>
      <c r="F59" s="392"/>
      <c r="G59" s="393"/>
      <c r="H59" s="393"/>
      <c r="I59" s="391"/>
      <c r="J59" s="392"/>
    </row>
    <row r="60" spans="1:10" s="395" customFormat="1" x14ac:dyDescent="0.2">
      <c r="A60" s="395" t="s">
        <v>247</v>
      </c>
      <c r="E60" s="391"/>
      <c r="F60" s="392"/>
      <c r="G60" s="393"/>
      <c r="H60" s="393"/>
      <c r="I60" s="391"/>
      <c r="J60" s="392"/>
    </row>
    <row r="61" spans="1:10" s="395" customFormat="1" x14ac:dyDescent="0.2">
      <c r="A61" s="388" t="s">
        <v>274</v>
      </c>
      <c r="B61" s="388"/>
      <c r="C61" s="388"/>
      <c r="D61" s="388"/>
      <c r="E61" s="394"/>
      <c r="F61" s="389"/>
      <c r="G61" s="388"/>
      <c r="H61" s="388"/>
      <c r="I61" s="394"/>
      <c r="J61" s="389"/>
    </row>
    <row r="62" spans="1:10" s="395" customFormat="1" x14ac:dyDescent="0.2">
      <c r="A62" s="388" t="s">
        <v>275</v>
      </c>
      <c r="B62" s="388"/>
      <c r="C62" s="388"/>
      <c r="D62" s="388"/>
      <c r="E62" s="394"/>
      <c r="F62" s="389"/>
      <c r="G62" s="388"/>
      <c r="H62" s="388"/>
      <c r="I62" s="394"/>
      <c r="J62" s="389"/>
    </row>
    <row r="63" spans="1:10" s="395" customFormat="1" x14ac:dyDescent="0.2">
      <c r="A63" s="388" t="s">
        <v>276</v>
      </c>
      <c r="B63" s="388"/>
      <c r="C63" s="388"/>
      <c r="D63" s="388"/>
      <c r="E63" s="394"/>
      <c r="F63" s="389"/>
      <c r="G63" s="388"/>
      <c r="H63" s="388"/>
      <c r="I63" s="394"/>
      <c r="J63" s="389"/>
    </row>
    <row r="64" spans="1:10" s="395" customFormat="1" x14ac:dyDescent="0.2">
      <c r="A64" s="388" t="s">
        <v>260</v>
      </c>
      <c r="B64" s="388"/>
      <c r="C64" s="388"/>
      <c r="D64" s="388"/>
      <c r="E64" s="394"/>
      <c r="F64" s="389"/>
      <c r="G64" s="388"/>
      <c r="H64" s="388"/>
      <c r="I64" s="394"/>
      <c r="J64" s="389"/>
    </row>
    <row r="65" spans="1:10" s="402" customFormat="1" x14ac:dyDescent="0.2">
      <c r="A65" s="388" t="s">
        <v>241</v>
      </c>
      <c r="B65" s="388"/>
      <c r="C65" s="388"/>
      <c r="D65" s="388"/>
      <c r="E65" s="394"/>
      <c r="F65" s="389"/>
      <c r="G65" s="388"/>
      <c r="H65" s="388"/>
      <c r="I65" s="394"/>
      <c r="J65" s="389"/>
    </row>
    <row r="66" spans="1:10" s="403" customFormat="1" x14ac:dyDescent="0.2">
      <c r="A66" s="406" t="s">
        <v>277</v>
      </c>
      <c r="B66" s="390"/>
      <c r="C66" s="390"/>
      <c r="D66" s="390"/>
      <c r="E66" s="390"/>
      <c r="F66" s="390"/>
      <c r="G66" s="390"/>
      <c r="H66" s="390"/>
      <c r="I66" s="394"/>
      <c r="J66" s="389"/>
    </row>
    <row r="67" spans="1:10" s="403" customFormat="1" x14ac:dyDescent="0.2">
      <c r="A67" s="395" t="s">
        <v>242</v>
      </c>
      <c r="B67" s="388"/>
      <c r="C67" s="388"/>
      <c r="D67" s="388"/>
      <c r="E67" s="394"/>
      <c r="F67" s="389"/>
      <c r="G67" s="388"/>
      <c r="H67" s="388"/>
      <c r="I67" s="394"/>
      <c r="J67" s="389"/>
    </row>
    <row r="68" spans="1:10" s="403" customFormat="1" x14ac:dyDescent="0.2">
      <c r="A68" s="395"/>
      <c r="B68" s="388"/>
      <c r="C68" s="388"/>
      <c r="D68" s="388"/>
      <c r="E68" s="394"/>
      <c r="F68" s="389"/>
      <c r="G68" s="388"/>
      <c r="H68" s="388"/>
      <c r="I68" s="394"/>
      <c r="J68" s="389"/>
    </row>
    <row r="69" spans="1:10" s="403" customFormat="1" x14ac:dyDescent="0.2">
      <c r="A69" s="395" t="s">
        <v>163</v>
      </c>
      <c r="B69" s="388"/>
      <c r="C69" s="388"/>
      <c r="D69" s="388"/>
      <c r="E69" s="394"/>
      <c r="F69" s="389"/>
      <c r="G69" s="388"/>
      <c r="H69" s="388"/>
      <c r="I69" s="394"/>
      <c r="J69" s="389"/>
    </row>
    <row r="70" spans="1:10" s="403" customFormat="1" x14ac:dyDescent="0.2">
      <c r="A70" s="395"/>
      <c r="B70" s="388"/>
      <c r="C70" s="388"/>
      <c r="D70" s="388"/>
      <c r="E70" s="394"/>
      <c r="F70" s="389"/>
      <c r="G70" s="388"/>
      <c r="H70" s="388"/>
      <c r="I70" s="394"/>
      <c r="J70" s="389"/>
    </row>
    <row r="71" spans="1:10" s="403" customFormat="1" x14ac:dyDescent="0.2">
      <c r="A71" s="395" t="s">
        <v>74</v>
      </c>
      <c r="B71" s="388"/>
      <c r="C71" s="388"/>
      <c r="D71" s="388"/>
      <c r="E71" s="394"/>
      <c r="F71" s="389"/>
      <c r="G71" s="388"/>
      <c r="H71" s="388"/>
      <c r="I71" s="394"/>
      <c r="J71" s="389"/>
    </row>
    <row r="72" spans="1:10" s="187" customFormat="1" x14ac:dyDescent="0.2">
      <c r="E72" s="190"/>
      <c r="F72" s="191"/>
      <c r="I72" s="190"/>
      <c r="J72" s="191"/>
    </row>
    <row r="73" spans="1:10" s="15" customFormat="1" x14ac:dyDescent="0.2">
      <c r="B73" s="132"/>
      <c r="C73" s="132"/>
      <c r="D73" s="132"/>
      <c r="E73" s="221"/>
      <c r="F73" s="225"/>
      <c r="I73" s="221"/>
      <c r="J73" s="225"/>
    </row>
    <row r="74" spans="1:10" s="15" customFormat="1" x14ac:dyDescent="0.2">
      <c r="E74" s="226"/>
      <c r="F74" s="227"/>
      <c r="I74" s="226"/>
      <c r="J74" s="227"/>
    </row>
    <row r="75" spans="1:10" s="15" customFormat="1" x14ac:dyDescent="0.2">
      <c r="E75" s="226"/>
      <c r="F75" s="227"/>
      <c r="I75" s="226"/>
      <c r="J75" s="227"/>
    </row>
    <row r="76" spans="1:10" s="15" customFormat="1" x14ac:dyDescent="0.2">
      <c r="E76" s="226"/>
      <c r="F76" s="227"/>
      <c r="I76" s="226"/>
      <c r="J76" s="227"/>
    </row>
    <row r="77" spans="1:10" s="15" customFormat="1" x14ac:dyDescent="0.2">
      <c r="E77" s="226"/>
      <c r="F77" s="227"/>
      <c r="I77" s="226"/>
      <c r="J77" s="227"/>
    </row>
    <row r="78" spans="1:10" x14ac:dyDescent="0.2">
      <c r="E78" s="228"/>
      <c r="F78" s="229"/>
      <c r="G78" s="8"/>
      <c r="I78" s="228"/>
      <c r="J78" s="229"/>
    </row>
    <row r="79" spans="1:10" x14ac:dyDescent="0.2">
      <c r="E79" s="230"/>
      <c r="F79" s="135"/>
      <c r="G79" s="8"/>
      <c r="I79" s="230"/>
      <c r="J79" s="135"/>
    </row>
    <row r="80" spans="1:10" x14ac:dyDescent="0.2">
      <c r="E80" s="230"/>
      <c r="F80" s="135"/>
      <c r="G80" s="8"/>
      <c r="I80" s="230"/>
      <c r="J80" s="135"/>
    </row>
    <row r="81" spans="5:10" x14ac:dyDescent="0.2">
      <c r="E81" s="230"/>
      <c r="F81" s="135"/>
      <c r="G81" s="8"/>
      <c r="I81" s="230"/>
      <c r="J81" s="135"/>
    </row>
    <row r="82" spans="5:10" x14ac:dyDescent="0.2">
      <c r="E82" s="230"/>
      <c r="F82" s="135"/>
      <c r="G82" s="8"/>
      <c r="I82" s="230"/>
      <c r="J82" s="135"/>
    </row>
    <row r="83" spans="5:10" x14ac:dyDescent="0.2">
      <c r="E83" s="230"/>
      <c r="F83" s="135"/>
      <c r="G83" s="8"/>
      <c r="I83" s="230"/>
      <c r="J83" s="135"/>
    </row>
    <row r="84" spans="5:10" x14ac:dyDescent="0.2">
      <c r="E84" s="230"/>
      <c r="F84" s="135"/>
      <c r="G84" s="8"/>
      <c r="I84" s="230"/>
      <c r="J84" s="135"/>
    </row>
    <row r="85" spans="5:10" x14ac:dyDescent="0.2">
      <c r="E85" s="230"/>
      <c r="F85" s="135"/>
      <c r="G85" s="8"/>
      <c r="I85" s="230"/>
      <c r="J85" s="135"/>
    </row>
    <row r="86" spans="5:10" x14ac:dyDescent="0.2">
      <c r="F86" s="230"/>
      <c r="J86" s="230"/>
    </row>
    <row r="87" spans="5:10" x14ac:dyDescent="0.2">
      <c r="F87" s="230"/>
      <c r="J87" s="230"/>
    </row>
    <row r="88" spans="5:10" x14ac:dyDescent="0.2">
      <c r="F88" s="230"/>
      <c r="J88" s="230"/>
    </row>
    <row r="89" spans="5:10" x14ac:dyDescent="0.2">
      <c r="F89" s="230"/>
      <c r="J89" s="230"/>
    </row>
    <row r="90" spans="5:10" x14ac:dyDescent="0.2">
      <c r="F90" s="230"/>
      <c r="J90" s="230"/>
    </row>
    <row r="91" spans="5:10" x14ac:dyDescent="0.2">
      <c r="F91" s="230"/>
      <c r="J91" s="230"/>
    </row>
    <row r="92" spans="5:10" x14ac:dyDescent="0.2">
      <c r="F92" s="230"/>
      <c r="J92" s="230"/>
    </row>
    <row r="93" spans="5:10" x14ac:dyDescent="0.2">
      <c r="F93" s="230"/>
      <c r="J93" s="230"/>
    </row>
    <row r="94" spans="5:10" x14ac:dyDescent="0.2">
      <c r="F94" s="230"/>
      <c r="J94" s="230"/>
    </row>
    <row r="95" spans="5:10" x14ac:dyDescent="0.2">
      <c r="F95" s="230"/>
      <c r="J95" s="230"/>
    </row>
    <row r="96" spans="5:10" x14ac:dyDescent="0.2">
      <c r="F96" s="230"/>
      <c r="J96" s="230"/>
    </row>
    <row r="97" spans="1:10" x14ac:dyDescent="0.2">
      <c r="F97" s="230"/>
      <c r="J97" s="230"/>
    </row>
    <row r="98" spans="1:10" x14ac:dyDescent="0.2">
      <c r="F98" s="230"/>
      <c r="J98" s="230"/>
    </row>
    <row r="99" spans="1:10" x14ac:dyDescent="0.2">
      <c r="F99" s="230"/>
      <c r="J99" s="230"/>
    </row>
    <row r="100" spans="1:10" x14ac:dyDescent="0.2">
      <c r="F100" s="230"/>
      <c r="J100" s="230"/>
    </row>
    <row r="101" spans="1:10" s="135" customFormat="1" x14ac:dyDescent="0.2">
      <c r="A101" s="8"/>
      <c r="B101" s="8"/>
      <c r="C101" s="8"/>
      <c r="D101" s="8"/>
      <c r="E101" s="8"/>
      <c r="F101" s="230"/>
      <c r="H101" s="8"/>
      <c r="I101" s="8"/>
      <c r="J101" s="230"/>
    </row>
    <row r="102" spans="1:10" s="135" customFormat="1" x14ac:dyDescent="0.2">
      <c r="A102" s="8"/>
      <c r="B102" s="8"/>
      <c r="C102" s="8"/>
      <c r="D102" s="8"/>
      <c r="E102" s="8"/>
      <c r="F102" s="230"/>
      <c r="H102" s="8"/>
      <c r="I102" s="8"/>
      <c r="J102" s="230"/>
    </row>
    <row r="103" spans="1:10" s="135" customFormat="1" x14ac:dyDescent="0.2">
      <c r="A103" s="8"/>
      <c r="B103" s="8"/>
      <c r="C103" s="8"/>
      <c r="D103" s="8"/>
      <c r="E103" s="8"/>
      <c r="F103" s="230"/>
      <c r="H103" s="8"/>
      <c r="I103" s="8"/>
      <c r="J103" s="230"/>
    </row>
    <row r="104" spans="1:10" s="135" customFormat="1" x14ac:dyDescent="0.2">
      <c r="A104" s="8"/>
      <c r="B104" s="8"/>
      <c r="C104" s="8"/>
      <c r="D104" s="8"/>
      <c r="E104" s="8"/>
      <c r="F104" s="230"/>
      <c r="H104" s="8"/>
      <c r="I104" s="8"/>
      <c r="J104" s="230"/>
    </row>
    <row r="105" spans="1:10" s="135" customFormat="1" x14ac:dyDescent="0.2">
      <c r="A105" s="8"/>
      <c r="B105" s="8"/>
      <c r="C105" s="8"/>
      <c r="D105" s="8"/>
      <c r="E105" s="8"/>
      <c r="F105" s="230"/>
      <c r="H105" s="8"/>
      <c r="I105" s="8"/>
      <c r="J105" s="230"/>
    </row>
    <row r="106" spans="1:10" s="135" customFormat="1" x14ac:dyDescent="0.2">
      <c r="A106" s="8"/>
      <c r="B106" s="8"/>
      <c r="C106" s="8"/>
      <c r="D106" s="8"/>
      <c r="E106" s="8"/>
      <c r="F106" s="230"/>
      <c r="H106" s="8"/>
      <c r="I106" s="8"/>
      <c r="J106" s="230"/>
    </row>
    <row r="107" spans="1:10" s="135" customFormat="1" x14ac:dyDescent="0.2">
      <c r="A107" s="8"/>
      <c r="B107" s="8"/>
      <c r="C107" s="8"/>
      <c r="D107" s="8"/>
      <c r="E107" s="8"/>
      <c r="F107" s="230"/>
      <c r="H107" s="8"/>
      <c r="I107" s="8"/>
      <c r="J107" s="230"/>
    </row>
    <row r="108" spans="1:10" s="135" customFormat="1" x14ac:dyDescent="0.2">
      <c r="A108" s="8"/>
      <c r="B108" s="8"/>
      <c r="C108" s="8"/>
      <c r="D108" s="8"/>
      <c r="E108" s="8"/>
      <c r="F108" s="230"/>
      <c r="H108" s="8"/>
      <c r="I108" s="8"/>
      <c r="J108" s="230"/>
    </row>
    <row r="109" spans="1:10" s="135" customFormat="1" x14ac:dyDescent="0.2">
      <c r="A109" s="8"/>
      <c r="B109" s="8"/>
      <c r="C109" s="8"/>
      <c r="D109" s="8"/>
      <c r="E109" s="8"/>
      <c r="F109" s="230"/>
      <c r="H109" s="8"/>
      <c r="I109" s="8"/>
      <c r="J109" s="230"/>
    </row>
    <row r="110" spans="1:10" s="135" customFormat="1" x14ac:dyDescent="0.2">
      <c r="A110" s="8"/>
      <c r="B110" s="8"/>
      <c r="C110" s="8"/>
      <c r="D110" s="8"/>
      <c r="E110" s="8"/>
      <c r="F110" s="230"/>
      <c r="H110" s="8"/>
      <c r="I110" s="8"/>
      <c r="J110" s="230"/>
    </row>
    <row r="111" spans="1:10" s="135" customFormat="1" x14ac:dyDescent="0.2">
      <c r="A111" s="8"/>
      <c r="B111" s="8"/>
      <c r="C111" s="8"/>
      <c r="D111" s="8"/>
      <c r="E111" s="8"/>
      <c r="F111" s="230"/>
      <c r="H111" s="8"/>
      <c r="I111" s="8"/>
      <c r="J111" s="230"/>
    </row>
    <row r="112" spans="1:10" s="135" customFormat="1" x14ac:dyDescent="0.2">
      <c r="A112" s="8"/>
      <c r="B112" s="8"/>
      <c r="C112" s="8"/>
      <c r="D112" s="8"/>
      <c r="E112" s="8"/>
      <c r="F112" s="230"/>
      <c r="H112" s="8"/>
      <c r="I112" s="8"/>
      <c r="J112" s="230"/>
    </row>
    <row r="113" spans="1:10" s="135" customFormat="1" x14ac:dyDescent="0.2">
      <c r="A113" s="8"/>
      <c r="B113" s="8"/>
      <c r="C113" s="8"/>
      <c r="D113" s="8"/>
      <c r="E113" s="8"/>
      <c r="F113" s="230"/>
      <c r="H113" s="8"/>
      <c r="I113" s="8"/>
      <c r="J113" s="230"/>
    </row>
    <row r="114" spans="1:10" s="135" customFormat="1" x14ac:dyDescent="0.2">
      <c r="A114" s="8"/>
      <c r="B114" s="8"/>
      <c r="C114" s="8"/>
      <c r="D114" s="8"/>
      <c r="E114" s="8"/>
      <c r="F114" s="230"/>
      <c r="H114" s="8"/>
      <c r="I114" s="8"/>
      <c r="J114" s="230"/>
    </row>
    <row r="115" spans="1:10" s="135" customFormat="1" x14ac:dyDescent="0.2">
      <c r="A115" s="8"/>
      <c r="B115" s="8"/>
      <c r="C115" s="8"/>
      <c r="D115" s="8"/>
      <c r="E115" s="8"/>
      <c r="F115" s="230"/>
      <c r="H115" s="8"/>
      <c r="I115" s="8"/>
      <c r="J115" s="230"/>
    </row>
    <row r="116" spans="1:10" s="135" customFormat="1" x14ac:dyDescent="0.2">
      <c r="A116" s="8"/>
      <c r="B116" s="8"/>
      <c r="C116" s="8"/>
      <c r="D116" s="8"/>
      <c r="E116" s="8"/>
      <c r="F116" s="230"/>
      <c r="H116" s="8"/>
      <c r="I116" s="8"/>
      <c r="J116" s="230"/>
    </row>
    <row r="117" spans="1:10" s="135" customFormat="1" x14ac:dyDescent="0.2">
      <c r="A117" s="8"/>
      <c r="B117" s="8"/>
      <c r="C117" s="8"/>
      <c r="D117" s="8"/>
      <c r="E117" s="8"/>
      <c r="F117" s="230"/>
      <c r="H117" s="8"/>
      <c r="I117" s="8"/>
      <c r="J117" s="230"/>
    </row>
    <row r="118" spans="1:10" s="135" customFormat="1" x14ac:dyDescent="0.2">
      <c r="A118" s="8"/>
      <c r="B118" s="8"/>
      <c r="C118" s="8"/>
      <c r="D118" s="8"/>
      <c r="E118" s="8"/>
      <c r="F118" s="230"/>
      <c r="H118" s="8"/>
      <c r="I118" s="8"/>
      <c r="J118" s="230"/>
    </row>
    <row r="119" spans="1:10" s="135" customFormat="1" x14ac:dyDescent="0.2">
      <c r="A119" s="8"/>
      <c r="B119" s="8"/>
      <c r="C119" s="8"/>
      <c r="D119" s="8"/>
      <c r="E119" s="8"/>
      <c r="F119" s="230"/>
      <c r="H119" s="8"/>
      <c r="I119" s="8"/>
      <c r="J119" s="230"/>
    </row>
    <row r="120" spans="1:10" s="135" customFormat="1" x14ac:dyDescent="0.2">
      <c r="A120" s="8"/>
      <c r="B120" s="8"/>
      <c r="C120" s="8"/>
      <c r="D120" s="8"/>
      <c r="E120" s="8"/>
      <c r="F120" s="230"/>
      <c r="H120" s="8"/>
      <c r="I120" s="8"/>
      <c r="J120" s="230"/>
    </row>
    <row r="121" spans="1:10" s="135" customFormat="1" x14ac:dyDescent="0.2">
      <c r="A121" s="8"/>
      <c r="B121" s="8"/>
      <c r="C121" s="8"/>
      <c r="D121" s="8"/>
      <c r="E121" s="8"/>
      <c r="F121" s="230"/>
      <c r="H121" s="8"/>
      <c r="I121" s="8"/>
      <c r="J121" s="230"/>
    </row>
    <row r="122" spans="1:10" s="135" customFormat="1" x14ac:dyDescent="0.2">
      <c r="A122" s="8"/>
      <c r="B122" s="8"/>
      <c r="C122" s="8"/>
      <c r="D122" s="8"/>
      <c r="E122" s="8"/>
      <c r="F122" s="230"/>
      <c r="H122" s="8"/>
      <c r="I122" s="8"/>
      <c r="J122" s="230"/>
    </row>
    <row r="123" spans="1:10" s="135" customFormat="1" x14ac:dyDescent="0.2">
      <c r="A123" s="8"/>
      <c r="B123" s="8"/>
      <c r="C123" s="8"/>
      <c r="D123" s="8"/>
      <c r="E123" s="8"/>
      <c r="F123" s="230"/>
      <c r="H123" s="8"/>
      <c r="I123" s="8"/>
      <c r="J123" s="230"/>
    </row>
    <row r="124" spans="1:10" s="135" customFormat="1" x14ac:dyDescent="0.2">
      <c r="A124" s="8"/>
      <c r="B124" s="8"/>
      <c r="C124" s="8"/>
      <c r="D124" s="8"/>
      <c r="E124" s="8"/>
      <c r="F124" s="230"/>
      <c r="H124" s="8"/>
      <c r="I124" s="8"/>
      <c r="J124" s="230"/>
    </row>
    <row r="125" spans="1:10" s="135" customFormat="1" x14ac:dyDescent="0.2">
      <c r="A125" s="8"/>
      <c r="B125" s="8"/>
      <c r="C125" s="8"/>
      <c r="D125" s="8"/>
      <c r="E125" s="8"/>
      <c r="F125" s="230"/>
      <c r="H125" s="8"/>
      <c r="I125" s="8"/>
      <c r="J125" s="230"/>
    </row>
    <row r="126" spans="1:10" s="135" customFormat="1" x14ac:dyDescent="0.2">
      <c r="A126" s="8"/>
      <c r="B126" s="8"/>
      <c r="C126" s="8"/>
      <c r="D126" s="8"/>
      <c r="E126" s="8"/>
      <c r="F126" s="230"/>
      <c r="H126" s="8"/>
      <c r="I126" s="8"/>
      <c r="J126" s="230"/>
    </row>
    <row r="127" spans="1:10" s="135" customFormat="1" x14ac:dyDescent="0.2">
      <c r="A127" s="8"/>
      <c r="B127" s="8"/>
      <c r="C127" s="8"/>
      <c r="D127" s="8"/>
      <c r="E127" s="8"/>
      <c r="F127" s="230"/>
      <c r="H127" s="8"/>
      <c r="I127" s="8"/>
      <c r="J127" s="230"/>
    </row>
    <row r="128" spans="1:10" s="135" customFormat="1" x14ac:dyDescent="0.2">
      <c r="A128" s="8"/>
      <c r="B128" s="8"/>
      <c r="C128" s="8"/>
      <c r="D128" s="8"/>
      <c r="E128" s="8"/>
      <c r="F128" s="230"/>
      <c r="H128" s="8"/>
      <c r="I128" s="8"/>
      <c r="J128" s="230"/>
    </row>
    <row r="129" spans="1:10" s="135" customFormat="1" x14ac:dyDescent="0.2">
      <c r="A129" s="8"/>
      <c r="B129" s="8"/>
      <c r="C129" s="8"/>
      <c r="D129" s="8"/>
      <c r="E129" s="8"/>
      <c r="F129" s="230"/>
      <c r="H129" s="8"/>
      <c r="I129" s="8"/>
      <c r="J129" s="230"/>
    </row>
    <row r="130" spans="1:10" s="135" customFormat="1" x14ac:dyDescent="0.2">
      <c r="A130" s="8"/>
      <c r="B130" s="8"/>
      <c r="C130" s="8"/>
      <c r="D130" s="8"/>
      <c r="E130" s="8"/>
      <c r="F130" s="230"/>
      <c r="H130" s="8"/>
      <c r="I130" s="8"/>
      <c r="J130" s="230"/>
    </row>
    <row r="131" spans="1:10" s="135" customFormat="1" x14ac:dyDescent="0.2">
      <c r="A131" s="8"/>
      <c r="B131" s="8"/>
      <c r="C131" s="8"/>
      <c r="D131" s="8"/>
      <c r="E131" s="8"/>
      <c r="F131" s="230"/>
      <c r="H131" s="8"/>
      <c r="I131" s="8"/>
      <c r="J131" s="230"/>
    </row>
    <row r="132" spans="1:10" s="135" customFormat="1" x14ac:dyDescent="0.2">
      <c r="A132" s="8"/>
      <c r="B132" s="8"/>
      <c r="C132" s="8"/>
      <c r="D132" s="8"/>
      <c r="E132" s="8"/>
      <c r="F132" s="230"/>
      <c r="H132" s="8"/>
      <c r="I132" s="8"/>
      <c r="J132" s="230"/>
    </row>
    <row r="133" spans="1:10" s="135" customFormat="1" x14ac:dyDescent="0.2">
      <c r="A133" s="8"/>
      <c r="B133" s="8"/>
      <c r="C133" s="8"/>
      <c r="D133" s="8"/>
      <c r="E133" s="8"/>
      <c r="F133" s="230"/>
      <c r="H133" s="8"/>
      <c r="I133" s="8"/>
      <c r="J133" s="230"/>
    </row>
    <row r="134" spans="1:10" s="135" customFormat="1" x14ac:dyDescent="0.2">
      <c r="A134" s="8"/>
      <c r="B134" s="8"/>
      <c r="C134" s="8"/>
      <c r="D134" s="8"/>
      <c r="E134" s="8"/>
      <c r="F134" s="230"/>
      <c r="H134" s="8"/>
      <c r="I134" s="8"/>
      <c r="J134" s="230"/>
    </row>
    <row r="135" spans="1:10" s="135" customFormat="1" x14ac:dyDescent="0.2">
      <c r="A135" s="8"/>
      <c r="B135" s="8"/>
      <c r="C135" s="8"/>
      <c r="D135" s="8"/>
      <c r="E135" s="8"/>
      <c r="F135" s="230"/>
      <c r="H135" s="8"/>
      <c r="I135" s="8"/>
      <c r="J135" s="230"/>
    </row>
    <row r="136" spans="1:10" s="135" customFormat="1" x14ac:dyDescent="0.2">
      <c r="A136" s="8"/>
      <c r="B136" s="8"/>
      <c r="C136" s="8"/>
      <c r="D136" s="8"/>
      <c r="E136" s="8"/>
      <c r="F136" s="230"/>
      <c r="H136" s="8"/>
      <c r="I136" s="8"/>
      <c r="J136" s="230"/>
    </row>
    <row r="137" spans="1:10" s="135" customFormat="1" x14ac:dyDescent="0.2">
      <c r="A137" s="8"/>
      <c r="B137" s="8"/>
      <c r="C137" s="8"/>
      <c r="D137" s="8"/>
      <c r="E137" s="8"/>
      <c r="F137" s="230"/>
      <c r="H137" s="8"/>
      <c r="I137" s="8"/>
      <c r="J137" s="230"/>
    </row>
    <row r="138" spans="1:10" s="135" customFormat="1" x14ac:dyDescent="0.2">
      <c r="A138" s="8"/>
      <c r="B138" s="8"/>
      <c r="C138" s="8"/>
      <c r="D138" s="8"/>
      <c r="E138" s="8"/>
      <c r="F138" s="230"/>
      <c r="H138" s="8"/>
      <c r="I138" s="8"/>
      <c r="J138" s="230"/>
    </row>
    <row r="139" spans="1:10" s="135" customFormat="1" x14ac:dyDescent="0.2">
      <c r="A139" s="8"/>
      <c r="B139" s="8"/>
      <c r="C139" s="8"/>
      <c r="D139" s="8"/>
      <c r="E139" s="8"/>
      <c r="F139" s="230"/>
      <c r="H139" s="8"/>
      <c r="I139" s="8"/>
      <c r="J139" s="230"/>
    </row>
    <row r="140" spans="1:10" s="135" customFormat="1" x14ac:dyDescent="0.2">
      <c r="A140" s="8"/>
      <c r="B140" s="8"/>
      <c r="C140" s="8"/>
      <c r="D140" s="8"/>
      <c r="E140" s="8"/>
      <c r="F140" s="230"/>
      <c r="H140" s="8"/>
      <c r="I140" s="8"/>
      <c r="J140" s="230"/>
    </row>
    <row r="141" spans="1:10" s="135" customFormat="1" x14ac:dyDescent="0.2">
      <c r="A141" s="8"/>
      <c r="B141" s="8"/>
      <c r="C141" s="8"/>
      <c r="D141" s="8"/>
      <c r="E141" s="8"/>
      <c r="F141" s="230"/>
      <c r="H141" s="8"/>
      <c r="I141" s="8"/>
      <c r="J141" s="230"/>
    </row>
    <row r="142" spans="1:10" s="135" customFormat="1" x14ac:dyDescent="0.2">
      <c r="A142" s="8"/>
      <c r="B142" s="8"/>
      <c r="C142" s="8"/>
      <c r="D142" s="8"/>
      <c r="E142" s="8"/>
      <c r="F142" s="230"/>
      <c r="H142" s="8"/>
      <c r="I142" s="8"/>
      <c r="J142" s="230"/>
    </row>
    <row r="143" spans="1:10" s="135" customFormat="1" x14ac:dyDescent="0.2">
      <c r="A143" s="8"/>
      <c r="B143" s="8"/>
      <c r="C143" s="8"/>
      <c r="D143" s="8"/>
      <c r="E143" s="8"/>
      <c r="F143" s="230"/>
      <c r="H143" s="8"/>
      <c r="I143" s="8"/>
      <c r="J143" s="230"/>
    </row>
    <row r="144" spans="1:10" s="135" customFormat="1" x14ac:dyDescent="0.2">
      <c r="A144" s="8"/>
      <c r="B144" s="8"/>
      <c r="C144" s="8"/>
      <c r="D144" s="8"/>
      <c r="E144" s="8"/>
      <c r="F144" s="230"/>
      <c r="H144" s="8"/>
      <c r="I144" s="8"/>
      <c r="J144" s="230"/>
    </row>
    <row r="145" spans="1:10" s="135" customFormat="1" x14ac:dyDescent="0.2">
      <c r="A145" s="8"/>
      <c r="B145" s="8"/>
      <c r="C145" s="8"/>
      <c r="D145" s="8"/>
      <c r="E145" s="8"/>
      <c r="F145" s="230"/>
      <c r="H145" s="8"/>
      <c r="I145" s="8"/>
      <c r="J145" s="230"/>
    </row>
    <row r="146" spans="1:10" s="135" customFormat="1" x14ac:dyDescent="0.2">
      <c r="A146" s="8"/>
      <c r="B146" s="8"/>
      <c r="C146" s="8"/>
      <c r="D146" s="8"/>
      <c r="E146" s="8"/>
      <c r="F146" s="230"/>
      <c r="H146" s="8"/>
      <c r="I146" s="8"/>
      <c r="J146" s="230"/>
    </row>
    <row r="147" spans="1:10" s="135" customFormat="1" x14ac:dyDescent="0.2">
      <c r="A147" s="8"/>
      <c r="B147" s="8"/>
      <c r="C147" s="8"/>
      <c r="D147" s="8"/>
      <c r="E147" s="8"/>
      <c r="F147" s="230"/>
      <c r="H147" s="8"/>
      <c r="I147" s="8"/>
      <c r="J147" s="230"/>
    </row>
    <row r="148" spans="1:10" s="135" customFormat="1" x14ac:dyDescent="0.2">
      <c r="A148" s="8"/>
      <c r="B148" s="8"/>
      <c r="C148" s="8"/>
      <c r="D148" s="8"/>
      <c r="E148" s="8"/>
      <c r="F148" s="230"/>
      <c r="H148" s="8"/>
      <c r="I148" s="8"/>
      <c r="J148" s="230"/>
    </row>
    <row r="149" spans="1:10" s="135" customFormat="1" x14ac:dyDescent="0.2">
      <c r="A149" s="8"/>
      <c r="B149" s="8"/>
      <c r="C149" s="8"/>
      <c r="D149" s="8"/>
      <c r="E149" s="8"/>
      <c r="F149" s="230"/>
      <c r="H149" s="8"/>
      <c r="I149" s="8"/>
      <c r="J149" s="230"/>
    </row>
    <row r="150" spans="1:10" s="135" customFormat="1" x14ac:dyDescent="0.2">
      <c r="A150" s="8"/>
      <c r="B150" s="8"/>
      <c r="C150" s="8"/>
      <c r="D150" s="8"/>
      <c r="E150" s="8"/>
      <c r="F150" s="230"/>
      <c r="H150" s="8"/>
      <c r="I150" s="8"/>
      <c r="J150" s="230"/>
    </row>
    <row r="151" spans="1:10" s="135" customFormat="1" x14ac:dyDescent="0.2">
      <c r="A151" s="8"/>
      <c r="B151" s="8"/>
      <c r="C151" s="8"/>
      <c r="D151" s="8"/>
      <c r="E151" s="8"/>
      <c r="F151" s="230"/>
      <c r="H151" s="8"/>
      <c r="I151" s="8"/>
      <c r="J151" s="230"/>
    </row>
    <row r="152" spans="1:10" s="135" customFormat="1" x14ac:dyDescent="0.2">
      <c r="A152" s="8"/>
      <c r="B152" s="8"/>
      <c r="C152" s="8"/>
      <c r="D152" s="8"/>
      <c r="E152" s="8"/>
      <c r="F152" s="230"/>
      <c r="H152" s="8"/>
      <c r="I152" s="8"/>
      <c r="J152" s="230"/>
    </row>
    <row r="153" spans="1:10" s="135" customFormat="1" x14ac:dyDescent="0.2">
      <c r="A153" s="8"/>
      <c r="B153" s="8"/>
      <c r="C153" s="8"/>
      <c r="D153" s="8"/>
      <c r="E153" s="8"/>
      <c r="F153" s="230"/>
      <c r="H153" s="8"/>
      <c r="I153" s="8"/>
      <c r="J153" s="230"/>
    </row>
    <row r="154" spans="1:10" s="135" customFormat="1" x14ac:dyDescent="0.2">
      <c r="A154" s="8"/>
      <c r="B154" s="8"/>
      <c r="C154" s="8"/>
      <c r="D154" s="8"/>
      <c r="E154" s="8"/>
      <c r="F154" s="230"/>
      <c r="H154" s="8"/>
      <c r="I154" s="8"/>
      <c r="J154" s="230"/>
    </row>
    <row r="155" spans="1:10" s="135" customFormat="1" x14ac:dyDescent="0.2">
      <c r="A155" s="8"/>
      <c r="B155" s="8"/>
      <c r="C155" s="8"/>
      <c r="D155" s="8"/>
      <c r="E155" s="8"/>
      <c r="F155" s="230"/>
      <c r="H155" s="8"/>
      <c r="I155" s="8"/>
      <c r="J155" s="230"/>
    </row>
    <row r="156" spans="1:10" s="135" customFormat="1" x14ac:dyDescent="0.2">
      <c r="A156" s="8"/>
      <c r="B156" s="8"/>
      <c r="C156" s="8"/>
      <c r="D156" s="8"/>
      <c r="E156" s="8"/>
      <c r="F156" s="230"/>
      <c r="H156" s="8"/>
      <c r="I156" s="8"/>
      <c r="J156" s="230"/>
    </row>
    <row r="157" spans="1:10" s="135" customFormat="1" x14ac:dyDescent="0.2">
      <c r="A157" s="8"/>
      <c r="B157" s="8"/>
      <c r="C157" s="8"/>
      <c r="D157" s="8"/>
      <c r="E157" s="8"/>
      <c r="F157" s="230"/>
      <c r="H157" s="8"/>
      <c r="I157" s="8"/>
      <c r="J157" s="230"/>
    </row>
    <row r="158" spans="1:10" s="135" customFormat="1" x14ac:dyDescent="0.2">
      <c r="A158" s="8"/>
      <c r="B158" s="8"/>
      <c r="C158" s="8"/>
      <c r="D158" s="8"/>
      <c r="E158" s="8"/>
      <c r="F158" s="230"/>
      <c r="H158" s="8"/>
      <c r="I158" s="8"/>
      <c r="J158" s="230"/>
    </row>
    <row r="159" spans="1:10" s="135" customFormat="1" x14ac:dyDescent="0.2">
      <c r="A159" s="8"/>
      <c r="B159" s="8"/>
      <c r="C159" s="8"/>
      <c r="D159" s="8"/>
      <c r="E159" s="8"/>
      <c r="F159" s="230"/>
      <c r="H159" s="8"/>
      <c r="I159" s="8"/>
      <c r="J159" s="230"/>
    </row>
    <row r="160" spans="1:10" s="135" customFormat="1" x14ac:dyDescent="0.2">
      <c r="A160" s="8"/>
      <c r="B160" s="8"/>
      <c r="C160" s="8"/>
      <c r="D160" s="8"/>
      <c r="E160" s="8"/>
      <c r="F160" s="230"/>
      <c r="H160" s="8"/>
      <c r="I160" s="8"/>
      <c r="J160" s="230"/>
    </row>
    <row r="161" spans="1:10" s="135" customFormat="1" x14ac:dyDescent="0.2">
      <c r="A161" s="8"/>
      <c r="B161" s="8"/>
      <c r="C161" s="8"/>
      <c r="D161" s="8"/>
      <c r="E161" s="8"/>
      <c r="F161" s="230"/>
      <c r="H161" s="8"/>
      <c r="I161" s="8"/>
      <c r="J161" s="230"/>
    </row>
    <row r="162" spans="1:10" s="135" customFormat="1" x14ac:dyDescent="0.2">
      <c r="A162" s="8"/>
      <c r="B162" s="8"/>
      <c r="C162" s="8"/>
      <c r="D162" s="8"/>
      <c r="E162" s="8"/>
      <c r="F162" s="230"/>
      <c r="H162" s="8"/>
      <c r="I162" s="8"/>
      <c r="J162" s="230"/>
    </row>
    <row r="163" spans="1:10" s="135" customFormat="1" x14ac:dyDescent="0.2">
      <c r="A163" s="8"/>
      <c r="B163" s="8"/>
      <c r="C163" s="8"/>
      <c r="D163" s="8"/>
      <c r="E163" s="8"/>
      <c r="F163" s="230"/>
      <c r="H163" s="8"/>
      <c r="I163" s="8"/>
      <c r="J163" s="230"/>
    </row>
    <row r="164" spans="1:10" s="135" customFormat="1" x14ac:dyDescent="0.2">
      <c r="A164" s="8"/>
      <c r="B164" s="8"/>
      <c r="C164" s="8"/>
      <c r="D164" s="8"/>
      <c r="E164" s="8"/>
      <c r="F164" s="230"/>
      <c r="H164" s="8"/>
      <c r="I164" s="8"/>
      <c r="J164" s="230"/>
    </row>
    <row r="165" spans="1:10" s="135" customFormat="1" x14ac:dyDescent="0.2">
      <c r="A165" s="8"/>
      <c r="B165" s="8"/>
      <c r="C165" s="8"/>
      <c r="D165" s="8"/>
      <c r="E165" s="8"/>
      <c r="F165" s="230"/>
      <c r="H165" s="8"/>
      <c r="I165" s="8"/>
      <c r="J165" s="230"/>
    </row>
    <row r="166" spans="1:10" s="135" customFormat="1" x14ac:dyDescent="0.2">
      <c r="A166" s="8"/>
      <c r="B166" s="8"/>
      <c r="C166" s="8"/>
      <c r="D166" s="8"/>
      <c r="E166" s="8"/>
      <c r="F166" s="230"/>
      <c r="H166" s="8"/>
      <c r="I166" s="8"/>
      <c r="J166" s="230"/>
    </row>
    <row r="167" spans="1:10" s="135" customFormat="1" x14ac:dyDescent="0.2">
      <c r="A167" s="8"/>
      <c r="B167" s="8"/>
      <c r="C167" s="8"/>
      <c r="D167" s="8"/>
      <c r="E167" s="8"/>
      <c r="F167" s="230"/>
      <c r="H167" s="8"/>
      <c r="I167" s="8"/>
      <c r="J167" s="230"/>
    </row>
    <row r="168" spans="1:10" s="135" customFormat="1" x14ac:dyDescent="0.2">
      <c r="A168" s="8"/>
      <c r="B168" s="8"/>
      <c r="C168" s="8"/>
      <c r="D168" s="8"/>
      <c r="E168" s="8"/>
      <c r="F168" s="230"/>
      <c r="H168" s="8"/>
      <c r="I168" s="8"/>
      <c r="J168" s="230"/>
    </row>
    <row r="169" spans="1:10" s="135" customFormat="1" x14ac:dyDescent="0.2">
      <c r="A169" s="8"/>
      <c r="B169" s="8"/>
      <c r="C169" s="8"/>
      <c r="D169" s="8"/>
      <c r="E169" s="8"/>
      <c r="F169" s="230"/>
      <c r="H169" s="8"/>
      <c r="I169" s="8"/>
      <c r="J169" s="230"/>
    </row>
    <row r="170" spans="1:10" s="135" customFormat="1" x14ac:dyDescent="0.2">
      <c r="A170" s="8"/>
      <c r="B170" s="8"/>
      <c r="C170" s="8"/>
      <c r="D170" s="8"/>
      <c r="E170" s="8"/>
      <c r="F170" s="230"/>
      <c r="H170" s="8"/>
      <c r="I170" s="8"/>
      <c r="J170" s="230"/>
    </row>
    <row r="171" spans="1:10" s="135" customFormat="1" x14ac:dyDescent="0.2">
      <c r="A171" s="8"/>
      <c r="B171" s="8"/>
      <c r="C171" s="8"/>
      <c r="D171" s="8"/>
      <c r="E171" s="8"/>
      <c r="F171" s="230"/>
      <c r="H171" s="8"/>
      <c r="I171" s="8"/>
      <c r="J171" s="230"/>
    </row>
    <row r="172" spans="1:10" s="135" customFormat="1" x14ac:dyDescent="0.2">
      <c r="A172" s="8"/>
      <c r="B172" s="8"/>
      <c r="C172" s="8"/>
      <c r="D172" s="8"/>
      <c r="E172" s="8"/>
      <c r="F172" s="230"/>
      <c r="H172" s="8"/>
      <c r="I172" s="8"/>
      <c r="J172" s="230"/>
    </row>
    <row r="173" spans="1:10" s="135" customFormat="1" x14ac:dyDescent="0.2">
      <c r="A173" s="8"/>
      <c r="B173" s="8"/>
      <c r="C173" s="8"/>
      <c r="D173" s="8"/>
      <c r="E173" s="8"/>
      <c r="F173" s="230"/>
      <c r="H173" s="8"/>
      <c r="I173" s="8"/>
      <c r="J173" s="230"/>
    </row>
    <row r="174" spans="1:10" s="135" customFormat="1" x14ac:dyDescent="0.2">
      <c r="A174" s="8"/>
      <c r="B174" s="8"/>
      <c r="C174" s="8"/>
      <c r="D174" s="8"/>
      <c r="E174" s="8"/>
      <c r="F174" s="230"/>
      <c r="H174" s="8"/>
      <c r="I174" s="8"/>
      <c r="J174" s="230"/>
    </row>
    <row r="175" spans="1:10" s="135" customFormat="1" x14ac:dyDescent="0.2">
      <c r="A175" s="8"/>
      <c r="B175" s="8"/>
      <c r="C175" s="8"/>
      <c r="D175" s="8"/>
      <c r="E175" s="8"/>
      <c r="F175" s="230"/>
      <c r="H175" s="8"/>
      <c r="I175" s="8"/>
      <c r="J175" s="230"/>
    </row>
    <row r="176" spans="1:10" s="135" customFormat="1" x14ac:dyDescent="0.2">
      <c r="A176" s="8"/>
      <c r="B176" s="8"/>
      <c r="C176" s="8"/>
      <c r="D176" s="8"/>
      <c r="E176" s="8"/>
      <c r="F176" s="230"/>
      <c r="H176" s="8"/>
      <c r="I176" s="8"/>
      <c r="J176" s="230"/>
    </row>
    <row r="177" spans="1:10" s="135" customFormat="1" x14ac:dyDescent="0.2">
      <c r="A177" s="8"/>
      <c r="B177" s="8"/>
      <c r="C177" s="8"/>
      <c r="D177" s="8"/>
      <c r="E177" s="8"/>
      <c r="F177" s="230"/>
      <c r="H177" s="8"/>
      <c r="I177" s="8"/>
      <c r="J177" s="230"/>
    </row>
    <row r="178" spans="1:10" s="135" customFormat="1" x14ac:dyDescent="0.2">
      <c r="A178" s="8"/>
      <c r="B178" s="8"/>
      <c r="C178" s="8"/>
      <c r="D178" s="8"/>
      <c r="E178" s="8"/>
      <c r="F178" s="230"/>
      <c r="H178" s="8"/>
      <c r="I178" s="8"/>
      <c r="J178" s="230"/>
    </row>
    <row r="179" spans="1:10" s="135" customFormat="1" x14ac:dyDescent="0.2">
      <c r="A179" s="8"/>
      <c r="B179" s="8"/>
      <c r="C179" s="8"/>
      <c r="D179" s="8"/>
      <c r="E179" s="8"/>
      <c r="F179" s="230"/>
      <c r="H179" s="8"/>
      <c r="I179" s="8"/>
      <c r="J179" s="230"/>
    </row>
    <row r="180" spans="1:10" s="135" customFormat="1" x14ac:dyDescent="0.2">
      <c r="A180" s="8"/>
      <c r="B180" s="8"/>
      <c r="C180" s="8"/>
      <c r="D180" s="8"/>
      <c r="E180" s="8"/>
      <c r="F180" s="230"/>
      <c r="H180" s="8"/>
      <c r="I180" s="8"/>
      <c r="J180" s="230"/>
    </row>
    <row r="181" spans="1:10" s="135" customFormat="1" x14ac:dyDescent="0.2">
      <c r="A181" s="8"/>
      <c r="B181" s="8"/>
      <c r="C181" s="8"/>
      <c r="D181" s="8"/>
      <c r="E181" s="8"/>
      <c r="F181" s="230"/>
      <c r="H181" s="8"/>
      <c r="I181" s="8"/>
      <c r="J181" s="230"/>
    </row>
    <row r="182" spans="1:10" s="135" customFormat="1" x14ac:dyDescent="0.2">
      <c r="A182" s="8"/>
      <c r="B182" s="8"/>
      <c r="C182" s="8"/>
      <c r="D182" s="8"/>
      <c r="E182" s="8"/>
      <c r="F182" s="230"/>
      <c r="H182" s="8"/>
      <c r="I182" s="8"/>
      <c r="J182" s="230"/>
    </row>
    <row r="183" spans="1:10" s="135" customFormat="1" x14ac:dyDescent="0.2">
      <c r="A183" s="8"/>
      <c r="B183" s="8"/>
      <c r="C183" s="8"/>
      <c r="D183" s="8"/>
      <c r="E183" s="8"/>
      <c r="F183" s="230"/>
      <c r="H183" s="8"/>
      <c r="I183" s="8"/>
      <c r="J183" s="230"/>
    </row>
    <row r="184" spans="1:10" s="135" customFormat="1" x14ac:dyDescent="0.2">
      <c r="A184" s="8"/>
      <c r="B184" s="8"/>
      <c r="C184" s="8"/>
      <c r="D184" s="8"/>
      <c r="E184" s="8"/>
      <c r="F184" s="230"/>
      <c r="H184" s="8"/>
      <c r="I184" s="8"/>
      <c r="J184" s="230"/>
    </row>
    <row r="185" spans="1:10" s="135" customFormat="1" x14ac:dyDescent="0.2">
      <c r="A185" s="8"/>
      <c r="B185" s="8"/>
      <c r="C185" s="8"/>
      <c r="D185" s="8"/>
      <c r="E185" s="8"/>
      <c r="F185" s="230"/>
      <c r="H185" s="8"/>
      <c r="I185" s="8"/>
      <c r="J185" s="230"/>
    </row>
    <row r="186" spans="1:10" s="135" customFormat="1" x14ac:dyDescent="0.2">
      <c r="A186" s="8"/>
      <c r="B186" s="8"/>
      <c r="C186" s="8"/>
      <c r="D186" s="8"/>
      <c r="E186" s="8"/>
      <c r="F186" s="230"/>
      <c r="H186" s="8"/>
      <c r="I186" s="8"/>
      <c r="J186" s="230"/>
    </row>
    <row r="187" spans="1:10" s="135" customFormat="1" x14ac:dyDescent="0.2">
      <c r="A187" s="8"/>
      <c r="B187" s="8"/>
      <c r="C187" s="8"/>
      <c r="D187" s="8"/>
      <c r="E187" s="8"/>
      <c r="F187" s="230"/>
      <c r="H187" s="8"/>
      <c r="I187" s="8"/>
      <c r="J187" s="230"/>
    </row>
    <row r="188" spans="1:10" s="135" customFormat="1" x14ac:dyDescent="0.2">
      <c r="A188" s="8"/>
      <c r="B188" s="8"/>
      <c r="C188" s="8"/>
      <c r="D188" s="8"/>
      <c r="E188" s="8"/>
      <c r="F188" s="230"/>
      <c r="H188" s="8"/>
      <c r="I188" s="8"/>
      <c r="J188" s="230"/>
    </row>
    <row r="189" spans="1:10" s="135" customFormat="1" x14ac:dyDescent="0.2">
      <c r="A189" s="8"/>
      <c r="B189" s="8"/>
      <c r="C189" s="8"/>
      <c r="D189" s="8"/>
      <c r="E189" s="8"/>
      <c r="F189" s="230"/>
      <c r="H189" s="8"/>
      <c r="I189" s="8"/>
      <c r="J189" s="230"/>
    </row>
    <row r="190" spans="1:10" s="135" customFormat="1" x14ac:dyDescent="0.2">
      <c r="A190" s="8"/>
      <c r="B190" s="8"/>
      <c r="C190" s="8"/>
      <c r="D190" s="8"/>
      <c r="E190" s="8"/>
      <c r="F190" s="230"/>
      <c r="H190" s="8"/>
      <c r="I190" s="8"/>
      <c r="J190" s="230"/>
    </row>
    <row r="191" spans="1:10" s="135" customFormat="1" x14ac:dyDescent="0.2">
      <c r="A191" s="8"/>
      <c r="B191" s="8"/>
      <c r="C191" s="8"/>
      <c r="D191" s="8"/>
      <c r="E191" s="8"/>
      <c r="F191" s="230"/>
      <c r="H191" s="8"/>
      <c r="I191" s="8"/>
      <c r="J191" s="230"/>
    </row>
    <row r="192" spans="1:10" s="135" customFormat="1" x14ac:dyDescent="0.2">
      <c r="A192" s="8"/>
      <c r="B192" s="8"/>
      <c r="C192" s="8"/>
      <c r="D192" s="8"/>
      <c r="E192" s="8"/>
      <c r="F192" s="230"/>
      <c r="H192" s="8"/>
      <c r="I192" s="8"/>
      <c r="J192" s="230"/>
    </row>
    <row r="193" spans="1:10" s="135" customFormat="1" x14ac:dyDescent="0.2">
      <c r="A193" s="8"/>
      <c r="B193" s="8"/>
      <c r="C193" s="8"/>
      <c r="D193" s="8"/>
      <c r="E193" s="8"/>
      <c r="F193" s="230"/>
      <c r="H193" s="8"/>
      <c r="I193" s="8"/>
      <c r="J193" s="230"/>
    </row>
    <row r="194" spans="1:10" s="135" customFormat="1" x14ac:dyDescent="0.2">
      <c r="A194" s="8"/>
      <c r="B194" s="8"/>
      <c r="C194" s="8"/>
      <c r="D194" s="8"/>
      <c r="E194" s="8"/>
      <c r="F194" s="230"/>
      <c r="H194" s="8"/>
      <c r="I194" s="8"/>
      <c r="J194" s="230"/>
    </row>
    <row r="195" spans="1:10" s="135" customFormat="1" x14ac:dyDescent="0.2">
      <c r="A195" s="8"/>
      <c r="B195" s="8"/>
      <c r="C195" s="8"/>
      <c r="D195" s="8"/>
      <c r="E195" s="8"/>
      <c r="F195" s="230"/>
      <c r="H195" s="8"/>
      <c r="I195" s="8"/>
      <c r="J195" s="230"/>
    </row>
    <row r="196" spans="1:10" s="135" customFormat="1" x14ac:dyDescent="0.2">
      <c r="A196" s="8"/>
      <c r="B196" s="8"/>
      <c r="C196" s="8"/>
      <c r="D196" s="8"/>
      <c r="E196" s="8"/>
      <c r="F196" s="230"/>
      <c r="H196" s="8"/>
      <c r="I196" s="8"/>
      <c r="J196" s="230"/>
    </row>
    <row r="197" spans="1:10" s="135" customFormat="1" x14ac:dyDescent="0.2">
      <c r="A197" s="8"/>
      <c r="B197" s="8"/>
      <c r="C197" s="8"/>
      <c r="D197" s="8"/>
      <c r="E197" s="8"/>
      <c r="F197" s="230"/>
      <c r="H197" s="8"/>
      <c r="I197" s="8"/>
      <c r="J197" s="230"/>
    </row>
    <row r="198" spans="1:10" s="135" customFormat="1" x14ac:dyDescent="0.2">
      <c r="A198" s="8"/>
      <c r="B198" s="8"/>
      <c r="C198" s="8"/>
      <c r="D198" s="8"/>
      <c r="E198" s="8"/>
      <c r="F198" s="230"/>
      <c r="H198" s="8"/>
      <c r="I198" s="8"/>
      <c r="J198" s="230"/>
    </row>
    <row r="199" spans="1:10" s="135" customFormat="1" x14ac:dyDescent="0.2">
      <c r="A199" s="8"/>
      <c r="B199" s="8"/>
      <c r="C199" s="8"/>
      <c r="D199" s="8"/>
      <c r="E199" s="8"/>
      <c r="F199" s="230"/>
      <c r="H199" s="8"/>
      <c r="I199" s="8"/>
      <c r="J199" s="230"/>
    </row>
    <row r="200" spans="1:10" s="135" customFormat="1" x14ac:dyDescent="0.2">
      <c r="A200" s="8"/>
      <c r="B200" s="8"/>
      <c r="C200" s="8"/>
      <c r="D200" s="8"/>
      <c r="E200" s="8"/>
      <c r="F200" s="230"/>
      <c r="H200" s="8"/>
      <c r="I200" s="8"/>
      <c r="J200" s="230"/>
    </row>
    <row r="201" spans="1:10" s="135" customFormat="1" x14ac:dyDescent="0.2">
      <c r="A201" s="8"/>
      <c r="B201" s="8"/>
      <c r="C201" s="8"/>
      <c r="D201" s="8"/>
      <c r="E201" s="8"/>
      <c r="F201" s="230"/>
      <c r="H201" s="8"/>
      <c r="I201" s="8"/>
      <c r="J201" s="230"/>
    </row>
    <row r="202" spans="1:10" s="135" customFormat="1" x14ac:dyDescent="0.2">
      <c r="A202" s="8"/>
      <c r="B202" s="8"/>
      <c r="C202" s="8"/>
      <c r="D202" s="8"/>
      <c r="E202" s="8"/>
      <c r="F202" s="230"/>
      <c r="H202" s="8"/>
      <c r="I202" s="8"/>
      <c r="J202" s="230"/>
    </row>
    <row r="203" spans="1:10" s="135" customFormat="1" x14ac:dyDescent="0.2">
      <c r="A203" s="8"/>
      <c r="B203" s="8"/>
      <c r="C203" s="8"/>
      <c r="D203" s="8"/>
      <c r="E203" s="8"/>
      <c r="F203" s="230"/>
      <c r="H203" s="8"/>
      <c r="I203" s="8"/>
      <c r="J203" s="230"/>
    </row>
    <row r="204" spans="1:10" s="135" customFormat="1" x14ac:dyDescent="0.2">
      <c r="A204" s="8"/>
      <c r="B204" s="8"/>
      <c r="C204" s="8"/>
      <c r="D204" s="8"/>
      <c r="E204" s="8"/>
      <c r="F204" s="230"/>
      <c r="H204" s="8"/>
      <c r="I204" s="8"/>
      <c r="J204" s="230"/>
    </row>
    <row r="205" spans="1:10" s="135" customFormat="1" x14ac:dyDescent="0.2">
      <c r="A205" s="8"/>
      <c r="B205" s="8"/>
      <c r="C205" s="8"/>
      <c r="D205" s="8"/>
      <c r="E205" s="8"/>
      <c r="F205" s="230"/>
      <c r="H205" s="8"/>
      <c r="I205" s="8"/>
      <c r="J205" s="230"/>
    </row>
    <row r="206" spans="1:10" s="135" customFormat="1" x14ac:dyDescent="0.2">
      <c r="A206" s="8"/>
      <c r="B206" s="8"/>
      <c r="C206" s="8"/>
      <c r="D206" s="8"/>
      <c r="E206" s="8"/>
      <c r="F206" s="230"/>
      <c r="H206" s="8"/>
      <c r="I206" s="8"/>
      <c r="J206" s="230"/>
    </row>
    <row r="207" spans="1:10" s="135" customFormat="1" x14ac:dyDescent="0.2">
      <c r="A207" s="8"/>
      <c r="B207" s="8"/>
      <c r="C207" s="8"/>
      <c r="D207" s="8"/>
      <c r="E207" s="8"/>
      <c r="F207" s="230"/>
      <c r="H207" s="8"/>
      <c r="I207" s="8"/>
      <c r="J207" s="230"/>
    </row>
    <row r="208" spans="1:10" s="135" customFormat="1" x14ac:dyDescent="0.2">
      <c r="A208" s="8"/>
      <c r="B208" s="8"/>
      <c r="C208" s="8"/>
      <c r="D208" s="8"/>
      <c r="E208" s="8"/>
      <c r="F208" s="230"/>
      <c r="H208" s="8"/>
      <c r="I208" s="8"/>
      <c r="J208" s="230"/>
    </row>
    <row r="209" spans="1:10" s="135" customFormat="1" x14ac:dyDescent="0.2">
      <c r="A209" s="8"/>
      <c r="B209" s="8"/>
      <c r="C209" s="8"/>
      <c r="D209" s="8"/>
      <c r="E209" s="8"/>
      <c r="F209" s="230"/>
      <c r="H209" s="8"/>
      <c r="I209" s="8"/>
      <c r="J209" s="230"/>
    </row>
    <row r="210" spans="1:10" s="135" customFormat="1" x14ac:dyDescent="0.2">
      <c r="A210" s="8"/>
      <c r="B210" s="8"/>
      <c r="C210" s="8"/>
      <c r="D210" s="8"/>
      <c r="E210" s="8"/>
      <c r="F210" s="230"/>
      <c r="H210" s="8"/>
      <c r="I210" s="8"/>
      <c r="J210" s="230"/>
    </row>
    <row r="211" spans="1:10" s="135" customFormat="1" x14ac:dyDescent="0.2">
      <c r="A211" s="8"/>
      <c r="B211" s="8"/>
      <c r="C211" s="8"/>
      <c r="D211" s="8"/>
      <c r="E211" s="8"/>
      <c r="F211" s="230"/>
      <c r="H211" s="8"/>
      <c r="I211" s="8"/>
      <c r="J211" s="230"/>
    </row>
    <row r="212" spans="1:10" s="135" customFormat="1" x14ac:dyDescent="0.2">
      <c r="A212" s="8"/>
      <c r="B212" s="8"/>
      <c r="C212" s="8"/>
      <c r="D212" s="8"/>
      <c r="E212" s="8"/>
      <c r="F212" s="230"/>
      <c r="H212" s="8"/>
      <c r="I212" s="8"/>
      <c r="J212" s="230"/>
    </row>
    <row r="213" spans="1:10" s="135" customFormat="1" x14ac:dyDescent="0.2">
      <c r="A213" s="8"/>
      <c r="B213" s="8"/>
      <c r="C213" s="8"/>
      <c r="D213" s="8"/>
      <c r="E213" s="8"/>
      <c r="F213" s="230"/>
      <c r="H213" s="8"/>
      <c r="I213" s="8"/>
      <c r="J213" s="230"/>
    </row>
    <row r="214" spans="1:10" s="135" customFormat="1" x14ac:dyDescent="0.2">
      <c r="A214" s="8"/>
      <c r="B214" s="8"/>
      <c r="C214" s="8"/>
      <c r="D214" s="8"/>
      <c r="E214" s="8"/>
      <c r="F214" s="230"/>
      <c r="H214" s="8"/>
      <c r="I214" s="8"/>
      <c r="J214" s="230"/>
    </row>
    <row r="215" spans="1:10" s="135" customFormat="1" x14ac:dyDescent="0.2">
      <c r="A215" s="8"/>
      <c r="B215" s="8"/>
      <c r="C215" s="8"/>
      <c r="D215" s="8"/>
      <c r="E215" s="8"/>
      <c r="F215" s="230"/>
      <c r="H215" s="8"/>
      <c r="I215" s="8"/>
      <c r="J215" s="230"/>
    </row>
    <row r="216" spans="1:10" s="135" customFormat="1" x14ac:dyDescent="0.2">
      <c r="A216" s="8"/>
      <c r="B216" s="8"/>
      <c r="C216" s="8"/>
      <c r="D216" s="8"/>
      <c r="E216" s="8"/>
      <c r="F216" s="230"/>
      <c r="H216" s="8"/>
      <c r="I216" s="8"/>
      <c r="J216" s="230"/>
    </row>
    <row r="217" spans="1:10" s="135" customFormat="1" x14ac:dyDescent="0.2">
      <c r="A217" s="8"/>
      <c r="B217" s="8"/>
      <c r="C217" s="8"/>
      <c r="D217" s="8"/>
      <c r="E217" s="8"/>
      <c r="F217" s="230"/>
      <c r="H217" s="8"/>
      <c r="I217" s="8"/>
      <c r="J217" s="230"/>
    </row>
    <row r="218" spans="1:10" s="135" customFormat="1" x14ac:dyDescent="0.2">
      <c r="A218" s="8"/>
      <c r="B218" s="8"/>
      <c r="C218" s="8"/>
      <c r="D218" s="8"/>
      <c r="E218" s="8"/>
      <c r="F218" s="230"/>
      <c r="H218" s="8"/>
      <c r="I218" s="8"/>
      <c r="J218" s="230"/>
    </row>
    <row r="219" spans="1:10" s="135" customFormat="1" x14ac:dyDescent="0.2">
      <c r="A219" s="8"/>
      <c r="B219" s="8"/>
      <c r="C219" s="8"/>
      <c r="D219" s="8"/>
      <c r="E219" s="8"/>
      <c r="F219" s="230"/>
      <c r="H219" s="8"/>
      <c r="I219" s="8"/>
      <c r="J219" s="230"/>
    </row>
    <row r="220" spans="1:10" s="135" customFormat="1" x14ac:dyDescent="0.2">
      <c r="A220" s="8"/>
      <c r="B220" s="8"/>
      <c r="C220" s="8"/>
      <c r="D220" s="8"/>
      <c r="E220" s="8"/>
      <c r="F220" s="230"/>
      <c r="H220" s="8"/>
      <c r="I220" s="8"/>
      <c r="J220" s="230"/>
    </row>
    <row r="221" spans="1:10" s="135" customFormat="1" x14ac:dyDescent="0.2">
      <c r="A221" s="8"/>
      <c r="B221" s="8"/>
      <c r="C221" s="8"/>
      <c r="D221" s="8"/>
      <c r="E221" s="8"/>
      <c r="F221" s="230"/>
      <c r="H221" s="8"/>
      <c r="I221" s="8"/>
      <c r="J221" s="230"/>
    </row>
  </sheetData>
  <sheetProtection sheet="1" objects="1" scenarios="1" selectLockedCells="1"/>
  <mergeCells count="14">
    <mergeCell ref="A46:E46"/>
    <mergeCell ref="B4:H4"/>
    <mergeCell ref="B5:H5"/>
    <mergeCell ref="B6:H6"/>
    <mergeCell ref="E10:F10"/>
    <mergeCell ref="G10:H10"/>
    <mergeCell ref="A29:B29"/>
    <mergeCell ref="I10:J10"/>
    <mergeCell ref="A35:B35"/>
    <mergeCell ref="A12:B12"/>
    <mergeCell ref="A14:B14"/>
    <mergeCell ref="A27:B27"/>
    <mergeCell ref="A30:B30"/>
    <mergeCell ref="A28:B28"/>
  </mergeCells>
  <printOptions horizontalCentered="1"/>
  <pageMargins left="0.28000000000000003" right="0.28000000000000003" top="0.39" bottom="0.3" header="0.75" footer="0.25"/>
  <pageSetup scale="71" fitToHeight="0" orientation="portrait"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21"/>
  <sheetViews>
    <sheetView zoomScale="90" zoomScaleNormal="90" workbookViewId="0"/>
  </sheetViews>
  <sheetFormatPr defaultRowHeight="12.75" x14ac:dyDescent="0.2"/>
  <cols>
    <col min="1" max="1" width="34" style="8" customWidth="1"/>
    <col min="2" max="2" width="9.7109375" style="8" customWidth="1"/>
    <col min="3" max="3" width="18.140625" style="8" customWidth="1"/>
    <col min="4" max="4" width="1.5703125" style="8" customWidth="1"/>
    <col min="5" max="5" width="15.7109375" style="8" customWidth="1"/>
    <col min="6" max="6" width="11.42578125" style="8" customWidth="1"/>
    <col min="7" max="7" width="15.7109375" style="135" customWidth="1"/>
    <col min="8" max="9" width="15.7109375" style="8" customWidth="1"/>
    <col min="10" max="10" width="11.42578125" style="8" customWidth="1"/>
    <col min="11" max="16384" width="9.140625" style="8"/>
  </cols>
  <sheetData>
    <row r="1" spans="1:10" ht="18" x14ac:dyDescent="0.25">
      <c r="A1" s="195" t="s">
        <v>67</v>
      </c>
      <c r="F1" s="195"/>
      <c r="I1" s="195"/>
      <c r="J1" s="195"/>
    </row>
    <row r="2" spans="1:10" ht="18" x14ac:dyDescent="0.25">
      <c r="A2" s="195" t="s">
        <v>157</v>
      </c>
      <c r="F2" s="195"/>
      <c r="H2" s="199"/>
      <c r="I2" s="200" t="str">
        <f>"= do not edit"</f>
        <v>= do not edit</v>
      </c>
      <c r="J2" s="195"/>
    </row>
    <row r="3" spans="1:10" ht="19.5" customHeight="1" x14ac:dyDescent="0.25">
      <c r="F3" s="201"/>
      <c r="H3" s="70"/>
      <c r="I3" s="200" t="str">
        <f>"= edit if applicable"</f>
        <v>= edit if applicable</v>
      </c>
      <c r="J3" s="201"/>
    </row>
    <row r="4" spans="1:10" ht="24.75" customHeight="1" x14ac:dyDescent="0.2">
      <c r="A4" s="202" t="s">
        <v>59</v>
      </c>
      <c r="B4" s="432">
        <f>'Yr 2'!B4:H4</f>
        <v>0</v>
      </c>
      <c r="C4" s="432"/>
      <c r="D4" s="432"/>
      <c r="E4" s="432"/>
      <c r="F4" s="432"/>
      <c r="G4" s="432"/>
      <c r="H4" s="432"/>
      <c r="I4" s="134"/>
    </row>
    <row r="5" spans="1:10" ht="24.75" customHeight="1" x14ac:dyDescent="0.2">
      <c r="A5" s="202" t="s">
        <v>60</v>
      </c>
      <c r="B5" s="432">
        <f>'Yr 2'!B5:H5</f>
        <v>0</v>
      </c>
      <c r="C5" s="432"/>
      <c r="D5" s="432"/>
      <c r="E5" s="432"/>
      <c r="F5" s="432"/>
      <c r="G5" s="432"/>
      <c r="H5" s="432"/>
      <c r="I5" s="134"/>
    </row>
    <row r="6" spans="1:10" ht="24.75" customHeight="1" x14ac:dyDescent="0.2">
      <c r="A6" s="202" t="s">
        <v>61</v>
      </c>
      <c r="B6" s="432" t="str">
        <f>'Yr 2'!B6:H6</f>
        <v>Board of Regents</v>
      </c>
      <c r="C6" s="433"/>
      <c r="D6" s="433"/>
      <c r="E6" s="433"/>
      <c r="F6" s="433"/>
      <c r="G6" s="433"/>
      <c r="H6" s="433"/>
      <c r="I6" s="134"/>
    </row>
    <row r="7" spans="1:10" ht="24.75" customHeight="1" x14ac:dyDescent="0.2">
      <c r="A7" s="202" t="s">
        <v>171</v>
      </c>
      <c r="B7" s="269"/>
      <c r="C7" s="143"/>
      <c r="D7" s="143"/>
      <c r="E7" s="143"/>
      <c r="F7" s="143"/>
      <c r="G7" s="143"/>
      <c r="H7" s="143"/>
      <c r="I7" s="134"/>
    </row>
    <row r="8" spans="1:10" ht="24.75" customHeight="1" x14ac:dyDescent="0.2">
      <c r="A8" s="202" t="s">
        <v>172</v>
      </c>
      <c r="B8" s="270"/>
      <c r="C8" s="143"/>
      <c r="D8" s="143"/>
      <c r="E8" s="143"/>
      <c r="F8" s="143"/>
      <c r="G8" s="143"/>
      <c r="H8" s="143"/>
      <c r="I8" s="134"/>
    </row>
    <row r="9" spans="1:10" ht="22.5" customHeight="1" x14ac:dyDescent="0.2">
      <c r="A9" s="202"/>
      <c r="B9" s="203"/>
      <c r="C9" s="203"/>
      <c r="D9" s="203"/>
      <c r="E9" s="203"/>
      <c r="F9" s="203"/>
      <c r="G9" s="203"/>
      <c r="H9" s="203"/>
      <c r="I9" s="203"/>
      <c r="J9" s="203"/>
    </row>
    <row r="10" spans="1:10" ht="20.25" customHeight="1" x14ac:dyDescent="0.2">
      <c r="A10" s="204" t="s">
        <v>58</v>
      </c>
      <c r="C10" s="205" t="s">
        <v>100</v>
      </c>
      <c r="D10" s="206"/>
      <c r="E10" s="436" t="s">
        <v>230</v>
      </c>
      <c r="F10" s="437"/>
      <c r="G10" s="436" t="s">
        <v>66</v>
      </c>
      <c r="H10" s="437"/>
      <c r="I10" s="436" t="s">
        <v>231</v>
      </c>
      <c r="J10" s="437"/>
    </row>
    <row r="11" spans="1:10" s="208" customFormat="1" ht="17.25" customHeight="1" x14ac:dyDescent="0.2">
      <c r="C11" s="209" t="s">
        <v>21</v>
      </c>
      <c r="D11" s="210"/>
      <c r="E11" s="211" t="s">
        <v>2</v>
      </c>
      <c r="F11" s="212" t="s">
        <v>62</v>
      </c>
      <c r="G11" s="211" t="s">
        <v>2</v>
      </c>
      <c r="H11" s="211" t="s">
        <v>62</v>
      </c>
      <c r="I11" s="211" t="s">
        <v>2</v>
      </c>
      <c r="J11" s="212" t="s">
        <v>62</v>
      </c>
    </row>
    <row r="12" spans="1:10" ht="32.25" customHeight="1" x14ac:dyDescent="0.2">
      <c r="A12" s="429" t="s">
        <v>278</v>
      </c>
      <c r="B12" s="430"/>
      <c r="C12" s="338">
        <f>'Reg Salary-% effort'!Q40+'Reg Salary-person mths'!V76+'Reg Salary-person mths'!V40</f>
        <v>0</v>
      </c>
      <c r="D12" s="214"/>
      <c r="E12" s="213"/>
      <c r="F12" s="276"/>
      <c r="G12" s="213"/>
      <c r="H12" s="288"/>
      <c r="I12" s="213"/>
      <c r="J12" s="276"/>
    </row>
    <row r="13" spans="1:10" ht="32.25" customHeight="1" x14ac:dyDescent="0.2">
      <c r="A13" s="397" t="s">
        <v>264</v>
      </c>
      <c r="B13" s="32"/>
      <c r="C13" s="216"/>
      <c r="D13" s="214"/>
      <c r="E13" s="216"/>
      <c r="F13" s="277"/>
      <c r="G13" s="216"/>
      <c r="H13" s="289"/>
      <c r="I13" s="216"/>
      <c r="J13" s="277"/>
    </row>
    <row r="14" spans="1:10" ht="33" customHeight="1" x14ac:dyDescent="0.2">
      <c r="A14" s="445" t="s">
        <v>279</v>
      </c>
      <c r="B14" s="435"/>
      <c r="C14" s="338">
        <f>'Reg Salary-% effort'!Q78+'Reg Salary-person mths'!V114</f>
        <v>0</v>
      </c>
      <c r="D14" s="214"/>
      <c r="E14" s="213"/>
      <c r="F14" s="278"/>
      <c r="G14" s="213"/>
      <c r="H14" s="288"/>
      <c r="I14" s="213"/>
      <c r="J14" s="278"/>
    </row>
    <row r="15" spans="1:10" ht="20.25" customHeight="1" x14ac:dyDescent="0.2">
      <c r="A15" s="31" t="s">
        <v>72</v>
      </c>
      <c r="B15" s="32"/>
      <c r="C15" s="216"/>
      <c r="D15" s="214"/>
      <c r="E15" s="216"/>
      <c r="F15" s="279"/>
      <c r="G15" s="216"/>
      <c r="H15" s="289"/>
      <c r="I15" s="216"/>
      <c r="J15" s="279"/>
    </row>
    <row r="16" spans="1:10" ht="20.25" customHeight="1" x14ac:dyDescent="0.2">
      <c r="A16" s="375" t="s">
        <v>265</v>
      </c>
      <c r="B16" s="32"/>
      <c r="C16" s="216"/>
      <c r="D16" s="214"/>
      <c r="E16" s="216"/>
      <c r="F16" s="279"/>
      <c r="G16" s="216"/>
      <c r="H16" s="289"/>
      <c r="I16" s="216"/>
      <c r="J16" s="279"/>
    </row>
    <row r="17" spans="1:10" ht="20.25" customHeight="1" x14ac:dyDescent="0.2">
      <c r="A17" s="375" t="s">
        <v>221</v>
      </c>
      <c r="B17" s="32"/>
      <c r="C17" s="216"/>
      <c r="D17" s="214"/>
      <c r="E17" s="216"/>
      <c r="F17" s="279"/>
      <c r="G17" s="216"/>
      <c r="H17" s="289"/>
      <c r="I17" s="216"/>
      <c r="J17" s="279"/>
    </row>
    <row r="18" spans="1:10" ht="20.25" customHeight="1" x14ac:dyDescent="0.2">
      <c r="A18" s="31" t="s">
        <v>65</v>
      </c>
      <c r="B18" s="32"/>
      <c r="C18" s="216"/>
      <c r="D18" s="214"/>
      <c r="E18" s="216"/>
      <c r="F18" s="279"/>
      <c r="G18" s="216"/>
      <c r="H18" s="289"/>
      <c r="I18" s="216"/>
      <c r="J18" s="279"/>
    </row>
    <row r="19" spans="1:10" ht="20.25" customHeight="1" x14ac:dyDescent="0.2">
      <c r="A19" s="31" t="s">
        <v>73</v>
      </c>
      <c r="B19" s="32"/>
      <c r="C19" s="216"/>
      <c r="D19" s="214"/>
      <c r="E19" s="216"/>
      <c r="F19" s="279"/>
      <c r="G19" s="216"/>
      <c r="H19" s="289"/>
      <c r="I19" s="216"/>
      <c r="J19" s="279"/>
    </row>
    <row r="20" spans="1:10" ht="20.25" customHeight="1" x14ac:dyDescent="0.2">
      <c r="A20" s="374" t="s">
        <v>289</v>
      </c>
      <c r="B20" s="299">
        <v>0.53</v>
      </c>
      <c r="C20" s="127">
        <f>ROUND(((C12+C13+C14+C16)*$B$20),0)</f>
        <v>0</v>
      </c>
      <c r="D20" s="214"/>
      <c r="E20" s="127">
        <f>ROUND(((E12+E13+E14+E16)*$B$20),0)</f>
        <v>0</v>
      </c>
      <c r="F20" s="279"/>
      <c r="G20" s="48"/>
      <c r="H20" s="289"/>
      <c r="I20" s="127">
        <f>ROUND(((I12+I13+I14+I16)*$B$20),0)</f>
        <v>0</v>
      </c>
      <c r="J20" s="279"/>
    </row>
    <row r="21" spans="1:10" ht="20.25" customHeight="1" x14ac:dyDescent="0.2">
      <c r="A21" s="375" t="s">
        <v>290</v>
      </c>
      <c r="B21" s="126">
        <v>8.2000000000000003E-2</v>
      </c>
      <c r="C21" s="127">
        <f>ROUND(((C18+C17)*$B$21),0)</f>
        <v>0</v>
      </c>
      <c r="D21" s="214"/>
      <c r="E21" s="127">
        <f>ROUND(((E18+E17)*$B$21),0)</f>
        <v>0</v>
      </c>
      <c r="F21" s="280"/>
      <c r="G21" s="48"/>
      <c r="H21" s="289"/>
      <c r="I21" s="127">
        <f>ROUND(((I18+I17)*$B$21),0)</f>
        <v>0</v>
      </c>
      <c r="J21" s="280"/>
    </row>
    <row r="22" spans="1:10" ht="20.25" customHeight="1" x14ac:dyDescent="0.2">
      <c r="A22" s="404" t="s">
        <v>266</v>
      </c>
      <c r="B22" s="32"/>
      <c r="C22" s="216"/>
      <c r="D22" s="214"/>
      <c r="E22" s="216"/>
      <c r="F22" s="279"/>
      <c r="G22" s="216"/>
      <c r="H22" s="289"/>
      <c r="I22" s="216"/>
      <c r="J22" s="279"/>
    </row>
    <row r="23" spans="1:10" ht="20.25" customHeight="1" x14ac:dyDescent="0.2">
      <c r="A23" s="404" t="s">
        <v>267</v>
      </c>
      <c r="B23" s="158"/>
      <c r="C23" s="216"/>
      <c r="D23" s="214"/>
      <c r="E23" s="216"/>
      <c r="F23" s="279"/>
      <c r="G23" s="216"/>
      <c r="H23" s="289"/>
      <c r="I23" s="216"/>
      <c r="J23" s="279"/>
    </row>
    <row r="24" spans="1:10" ht="20.25" customHeight="1" x14ac:dyDescent="0.2">
      <c r="A24" s="164" t="s">
        <v>64</v>
      </c>
      <c r="B24" s="158"/>
      <c r="C24" s="196">
        <f>SUM(C12:C23)</f>
        <v>0</v>
      </c>
      <c r="D24" s="165"/>
      <c r="E24" s="196">
        <f>SUM(E12:E23)</f>
        <v>0</v>
      </c>
      <c r="F24" s="281"/>
      <c r="G24" s="196">
        <f>SUM(G12:G23)</f>
        <v>0</v>
      </c>
      <c r="H24" s="290"/>
      <c r="I24" s="196">
        <f>SUM(I12:I23)</f>
        <v>0</v>
      </c>
      <c r="J24" s="281"/>
    </row>
    <row r="25" spans="1:10" ht="20.25" customHeight="1" x14ac:dyDescent="0.2">
      <c r="A25" s="376" t="s">
        <v>232</v>
      </c>
      <c r="B25" s="158"/>
      <c r="C25" s="216"/>
      <c r="D25" s="214"/>
      <c r="E25" s="216"/>
      <c r="F25" s="279"/>
      <c r="G25" s="216"/>
      <c r="H25" s="289"/>
      <c r="I25" s="216"/>
      <c r="J25" s="279"/>
    </row>
    <row r="26" spans="1:10" ht="20.25" customHeight="1" x14ac:dyDescent="0.2">
      <c r="A26" s="376" t="s">
        <v>233</v>
      </c>
      <c r="B26" s="158"/>
      <c r="C26" s="216"/>
      <c r="D26" s="214"/>
      <c r="E26" s="216"/>
      <c r="F26" s="279"/>
      <c r="G26" s="216"/>
      <c r="H26" s="289"/>
      <c r="I26" s="216"/>
      <c r="J26" s="279"/>
    </row>
    <row r="27" spans="1:10" ht="40.5" customHeight="1" x14ac:dyDescent="0.2">
      <c r="A27" s="423" t="s">
        <v>173</v>
      </c>
      <c r="B27" s="424"/>
      <c r="C27" s="213"/>
      <c r="D27" s="214"/>
      <c r="E27" s="213"/>
      <c r="F27" s="278"/>
      <c r="G27" s="213"/>
      <c r="H27" s="288"/>
      <c r="I27" s="213"/>
      <c r="J27" s="278"/>
    </row>
    <row r="28" spans="1:10" ht="30.75" customHeight="1" x14ac:dyDescent="0.2">
      <c r="A28" s="423" t="s">
        <v>174</v>
      </c>
      <c r="B28" s="424"/>
      <c r="C28" s="213"/>
      <c r="D28" s="214"/>
      <c r="E28" s="213"/>
      <c r="F28" s="278"/>
      <c r="G28" s="213"/>
      <c r="H28" s="288"/>
      <c r="I28" s="213"/>
      <c r="J28" s="278"/>
    </row>
    <row r="29" spans="1:10" ht="31.5" customHeight="1" x14ac:dyDescent="0.2">
      <c r="A29" s="425" t="s">
        <v>176</v>
      </c>
      <c r="B29" s="426"/>
      <c r="C29" s="213"/>
      <c r="D29" s="214"/>
      <c r="E29" s="213"/>
      <c r="F29" s="278"/>
      <c r="G29" s="213"/>
      <c r="H29" s="288"/>
      <c r="I29" s="213"/>
      <c r="J29" s="278"/>
    </row>
    <row r="30" spans="1:10" ht="20.25" customHeight="1" x14ac:dyDescent="0.2">
      <c r="A30" s="427" t="s">
        <v>234</v>
      </c>
      <c r="B30" s="428"/>
      <c r="C30" s="72">
        <f>Subcontracts!O20</f>
        <v>0</v>
      </c>
      <c r="D30" s="236"/>
      <c r="E30" s="216"/>
      <c r="F30" s="279"/>
      <c r="G30" s="216"/>
      <c r="H30" s="289"/>
      <c r="I30" s="216"/>
      <c r="J30" s="279"/>
    </row>
    <row r="31" spans="1:10" ht="20.25" customHeight="1" x14ac:dyDescent="0.2">
      <c r="A31" s="370" t="s">
        <v>235</v>
      </c>
      <c r="B31" s="156"/>
      <c r="C31" s="197">
        <f>Subcontracts!O21</f>
        <v>0</v>
      </c>
      <c r="D31" s="214"/>
      <c r="E31" s="215"/>
      <c r="F31" s="282"/>
      <c r="G31" s="215"/>
      <c r="H31" s="291"/>
      <c r="I31" s="215"/>
      <c r="J31" s="282"/>
    </row>
    <row r="32" spans="1:10" x14ac:dyDescent="0.2">
      <c r="A32" s="397" t="s">
        <v>268</v>
      </c>
      <c r="B32" s="158"/>
      <c r="C32" s="216"/>
      <c r="D32" s="214"/>
      <c r="E32" s="216"/>
      <c r="F32" s="279"/>
      <c r="G32" s="216"/>
      <c r="H32" s="289"/>
      <c r="I32" s="216"/>
      <c r="J32" s="279"/>
    </row>
    <row r="33" spans="1:10" ht="20.25" customHeight="1" x14ac:dyDescent="0.2">
      <c r="A33" s="125" t="s">
        <v>162</v>
      </c>
      <c r="B33" s="158"/>
      <c r="C33" s="216"/>
      <c r="D33" s="214"/>
      <c r="E33" s="216"/>
      <c r="F33" s="279"/>
      <c r="G33" s="216"/>
      <c r="H33" s="289"/>
      <c r="I33" s="216"/>
      <c r="J33" s="279"/>
    </row>
    <row r="34" spans="1:10" ht="20.25" customHeight="1" x14ac:dyDescent="0.3">
      <c r="A34" s="405" t="s">
        <v>269</v>
      </c>
      <c r="B34" s="158"/>
      <c r="C34" s="216"/>
      <c r="D34" s="214"/>
      <c r="E34" s="216"/>
      <c r="F34" s="279"/>
      <c r="G34" s="216"/>
      <c r="H34" s="289"/>
      <c r="I34" s="216"/>
      <c r="J34" s="279"/>
    </row>
    <row r="35" spans="1:10" ht="41.25" customHeight="1" x14ac:dyDescent="0.2">
      <c r="A35" s="421" t="s">
        <v>101</v>
      </c>
      <c r="B35" s="422"/>
      <c r="C35" s="216"/>
      <c r="D35" s="214"/>
      <c r="E35" s="216"/>
      <c r="F35" s="279"/>
      <c r="G35" s="216"/>
      <c r="H35" s="289"/>
      <c r="I35" s="216"/>
      <c r="J35" s="279"/>
    </row>
    <row r="36" spans="1:10" ht="20.25" customHeight="1" x14ac:dyDescent="0.2">
      <c r="A36" s="125" t="s">
        <v>57</v>
      </c>
      <c r="B36" s="169"/>
      <c r="C36" s="216"/>
      <c r="D36" s="214"/>
      <c r="E36" s="216"/>
      <c r="F36" s="279"/>
      <c r="G36" s="216"/>
      <c r="H36" s="289"/>
      <c r="I36" s="216"/>
      <c r="J36" s="279"/>
    </row>
    <row r="37" spans="1:10" ht="20.25" customHeight="1" x14ac:dyDescent="0.2">
      <c r="A37" s="164" t="s">
        <v>63</v>
      </c>
      <c r="B37" s="169"/>
      <c r="C37" s="196">
        <f>SUM(C24:C36)</f>
        <v>0</v>
      </c>
      <c r="D37" s="128"/>
      <c r="E37" s="196">
        <f>SUM(E24:E36)</f>
        <v>0</v>
      </c>
      <c r="F37" s="283"/>
      <c r="G37" s="196">
        <f>SUM(G24:G36)</f>
        <v>0</v>
      </c>
      <c r="H37" s="290"/>
      <c r="I37" s="196">
        <f>SUM(I24:I36)</f>
        <v>0</v>
      </c>
      <c r="J37" s="283"/>
    </row>
    <row r="38" spans="1:10" ht="20.25" customHeight="1" x14ac:dyDescent="0.2">
      <c r="A38" s="371" t="s">
        <v>236</v>
      </c>
      <c r="B38" s="169"/>
      <c r="C38" s="263">
        <f>C24</f>
        <v>0</v>
      </c>
      <c r="D38" s="214"/>
      <c r="E38" s="216"/>
      <c r="F38" s="284"/>
      <c r="G38" s="216"/>
      <c r="H38" s="292"/>
      <c r="I38" s="217">
        <f>I37-I34-I36-I31-I35</f>
        <v>0</v>
      </c>
      <c r="J38" s="284"/>
    </row>
    <row r="39" spans="1:10" ht="20.25" customHeight="1" x14ac:dyDescent="0.2">
      <c r="A39" s="372" t="s">
        <v>270</v>
      </c>
      <c r="B39" s="301">
        <v>0.25</v>
      </c>
      <c r="C39" s="198">
        <f>ROUND((C$38*$B$39),0)</f>
        <v>0</v>
      </c>
      <c r="D39" s="54"/>
      <c r="E39" s="49">
        <f>(C38*0.46)-C39</f>
        <v>0</v>
      </c>
      <c r="F39" s="279"/>
      <c r="G39" s="49"/>
      <c r="H39" s="289"/>
      <c r="I39" s="49"/>
      <c r="J39" s="279"/>
    </row>
    <row r="40" spans="1:10" ht="30.75" customHeight="1" x14ac:dyDescent="0.2">
      <c r="A40" s="373" t="s">
        <v>271</v>
      </c>
      <c r="B40" s="301">
        <v>0</v>
      </c>
      <c r="C40" s="49"/>
      <c r="D40" s="54"/>
      <c r="E40" s="49"/>
      <c r="F40" s="279"/>
      <c r="G40" s="49"/>
      <c r="H40" s="289"/>
      <c r="I40" s="198">
        <f>ROUND((I$38*$B$40),0)</f>
        <v>0</v>
      </c>
      <c r="J40" s="279"/>
    </row>
    <row r="41" spans="1:10" x14ac:dyDescent="0.2">
      <c r="C41" s="218"/>
      <c r="D41" s="218"/>
      <c r="E41" s="218"/>
      <c r="F41" s="285"/>
      <c r="G41" s="218"/>
      <c r="H41" s="293"/>
      <c r="I41" s="218"/>
      <c r="J41" s="285"/>
    </row>
    <row r="42" spans="1:10" ht="15.75" customHeight="1" x14ac:dyDescent="0.2">
      <c r="C42" s="36"/>
      <c r="D42" s="36"/>
      <c r="E42" s="36"/>
      <c r="F42" s="286"/>
      <c r="G42" s="36"/>
      <c r="H42" s="294"/>
      <c r="I42" s="36"/>
      <c r="J42" s="286"/>
    </row>
    <row r="43" spans="1:10" s="201" customFormat="1" ht="20.25" customHeight="1" x14ac:dyDescent="0.25">
      <c r="A43" s="219" t="s">
        <v>3</v>
      </c>
      <c r="B43" s="220"/>
      <c r="C43" s="179">
        <f>SUM(C37+C39)</f>
        <v>0</v>
      </c>
      <c r="D43" s="180"/>
      <c r="E43" s="179">
        <f>SUM(E37+E39)</f>
        <v>0</v>
      </c>
      <c r="F43" s="287"/>
      <c r="G43" s="179">
        <f>SUM(G37+G39)</f>
        <v>0</v>
      </c>
      <c r="H43" s="295"/>
      <c r="I43" s="179">
        <f>SUM(I37+I40)</f>
        <v>0</v>
      </c>
      <c r="J43" s="287"/>
    </row>
    <row r="44" spans="1:10" s="201" customFormat="1" ht="20.25" customHeight="1" x14ac:dyDescent="0.2">
      <c r="C44" s="221"/>
      <c r="D44" s="221"/>
      <c r="E44" s="222"/>
      <c r="F44" s="223"/>
      <c r="G44" s="221"/>
      <c r="H44" s="224"/>
      <c r="I44" s="222"/>
      <c r="J44" s="223"/>
    </row>
    <row r="45" spans="1:10" s="395" customFormat="1" x14ac:dyDescent="0.2">
      <c r="A45" s="395" t="s">
        <v>291</v>
      </c>
      <c r="E45" s="387"/>
      <c r="F45" s="401"/>
      <c r="I45" s="387"/>
      <c r="J45" s="401"/>
    </row>
    <row r="46" spans="1:10" s="395" customFormat="1" ht="12.75" customHeight="1" x14ac:dyDescent="0.2">
      <c r="A46" s="431" t="s">
        <v>292</v>
      </c>
      <c r="B46" s="431"/>
      <c r="C46" s="431"/>
      <c r="D46" s="431"/>
      <c r="E46" s="431"/>
      <c r="F46" s="401"/>
      <c r="I46" s="387"/>
      <c r="J46" s="401"/>
    </row>
    <row r="47" spans="1:10" s="395" customFormat="1" x14ac:dyDescent="0.2">
      <c r="A47" s="395" t="s">
        <v>293</v>
      </c>
      <c r="E47" s="387"/>
      <c r="F47" s="401"/>
      <c r="I47" s="387"/>
      <c r="J47" s="401"/>
    </row>
    <row r="48" spans="1:10" s="395" customFormat="1" x14ac:dyDescent="0.2">
      <c r="A48" s="395" t="s">
        <v>294</v>
      </c>
      <c r="E48" s="387"/>
      <c r="F48" s="401"/>
      <c r="I48" s="387"/>
      <c r="J48" s="401"/>
    </row>
    <row r="49" spans="1:10" s="395" customFormat="1" x14ac:dyDescent="0.2">
      <c r="A49" s="395" t="s">
        <v>295</v>
      </c>
      <c r="E49" s="387"/>
      <c r="F49" s="401"/>
      <c r="I49" s="387"/>
      <c r="J49" s="401"/>
    </row>
    <row r="50" spans="1:10" s="395" customFormat="1" ht="12.75" customHeight="1" x14ac:dyDescent="0.2">
      <c r="A50" s="395" t="s">
        <v>237</v>
      </c>
      <c r="E50" s="387"/>
      <c r="F50" s="389"/>
      <c r="G50" s="388"/>
      <c r="H50" s="388"/>
      <c r="I50" s="387"/>
      <c r="J50" s="389"/>
    </row>
    <row r="51" spans="1:10" s="395" customFormat="1" ht="12.75" customHeight="1" x14ac:dyDescent="0.2">
      <c r="A51" s="395" t="s">
        <v>238</v>
      </c>
      <c r="E51" s="387"/>
      <c r="F51" s="389"/>
      <c r="G51" s="388"/>
      <c r="H51" s="388"/>
      <c r="I51" s="387"/>
      <c r="J51" s="389"/>
    </row>
    <row r="52" spans="1:10" s="395" customFormat="1" x14ac:dyDescent="0.2">
      <c r="A52" s="395" t="s">
        <v>261</v>
      </c>
      <c r="E52" s="387"/>
      <c r="F52" s="389"/>
      <c r="G52" s="388"/>
      <c r="H52" s="388"/>
      <c r="I52" s="387"/>
      <c r="J52" s="389"/>
    </row>
    <row r="53" spans="1:10" s="395" customFormat="1" x14ac:dyDescent="0.2">
      <c r="A53" s="395" t="s">
        <v>239</v>
      </c>
      <c r="E53" s="387"/>
      <c r="F53" s="389"/>
      <c r="G53" s="388"/>
      <c r="H53" s="388"/>
      <c r="I53" s="387"/>
      <c r="J53" s="389"/>
    </row>
    <row r="54" spans="1:10" s="395" customFormat="1" x14ac:dyDescent="0.2">
      <c r="A54" s="395" t="s">
        <v>181</v>
      </c>
      <c r="E54" s="387"/>
      <c r="F54" s="389"/>
      <c r="G54" s="388"/>
      <c r="H54" s="388"/>
      <c r="I54" s="387"/>
      <c r="J54" s="389"/>
    </row>
    <row r="55" spans="1:10" s="395" customFormat="1" x14ac:dyDescent="0.2">
      <c r="A55" s="395" t="s">
        <v>240</v>
      </c>
      <c r="E55" s="387"/>
      <c r="F55" s="389"/>
      <c r="G55" s="388"/>
      <c r="H55" s="388"/>
      <c r="I55" s="387"/>
      <c r="J55" s="389"/>
    </row>
    <row r="56" spans="1:10" s="395" customFormat="1" x14ac:dyDescent="0.2">
      <c r="A56" s="395" t="s">
        <v>220</v>
      </c>
      <c r="E56" s="387"/>
      <c r="F56" s="389"/>
      <c r="G56" s="388"/>
      <c r="H56" s="388"/>
      <c r="I56" s="387"/>
      <c r="J56" s="389"/>
    </row>
    <row r="57" spans="1:10" s="395" customFormat="1" x14ac:dyDescent="0.2">
      <c r="A57" s="395" t="s">
        <v>272</v>
      </c>
      <c r="E57" s="391"/>
      <c r="F57" s="392"/>
      <c r="G57" s="393"/>
      <c r="H57" s="393"/>
      <c r="I57" s="391"/>
      <c r="J57" s="392"/>
    </row>
    <row r="58" spans="1:10" s="395" customFormat="1" x14ac:dyDescent="0.2">
      <c r="A58" s="395" t="s">
        <v>246</v>
      </c>
      <c r="E58" s="391"/>
      <c r="F58" s="392"/>
      <c r="G58" s="393"/>
      <c r="H58" s="393"/>
      <c r="I58" s="391"/>
      <c r="J58" s="392"/>
    </row>
    <row r="59" spans="1:10" s="395" customFormat="1" x14ac:dyDescent="0.2">
      <c r="A59" s="395" t="s">
        <v>273</v>
      </c>
      <c r="E59" s="391"/>
      <c r="F59" s="392"/>
      <c r="G59" s="393"/>
      <c r="H59" s="393"/>
      <c r="I59" s="391"/>
      <c r="J59" s="392"/>
    </row>
    <row r="60" spans="1:10" s="395" customFormat="1" x14ac:dyDescent="0.2">
      <c r="A60" s="395" t="s">
        <v>247</v>
      </c>
      <c r="E60" s="391"/>
      <c r="F60" s="392"/>
      <c r="G60" s="393"/>
      <c r="H60" s="393"/>
      <c r="I60" s="391"/>
      <c r="J60" s="392"/>
    </row>
    <row r="61" spans="1:10" s="395" customFormat="1" x14ac:dyDescent="0.2">
      <c r="A61" s="388" t="s">
        <v>274</v>
      </c>
      <c r="B61" s="388"/>
      <c r="C61" s="388"/>
      <c r="D61" s="388"/>
      <c r="E61" s="394"/>
      <c r="F61" s="389"/>
      <c r="G61" s="388"/>
      <c r="H61" s="388"/>
      <c r="I61" s="394"/>
      <c r="J61" s="389"/>
    </row>
    <row r="62" spans="1:10" s="395" customFormat="1" x14ac:dyDescent="0.2">
      <c r="A62" s="388" t="s">
        <v>275</v>
      </c>
      <c r="B62" s="388"/>
      <c r="C62" s="388"/>
      <c r="D62" s="388"/>
      <c r="E62" s="394"/>
      <c r="F62" s="389"/>
      <c r="G62" s="388"/>
      <c r="H62" s="388"/>
      <c r="I62" s="394"/>
      <c r="J62" s="389"/>
    </row>
    <row r="63" spans="1:10" s="395" customFormat="1" x14ac:dyDescent="0.2">
      <c r="A63" s="388" t="s">
        <v>276</v>
      </c>
      <c r="B63" s="388"/>
      <c r="C63" s="388"/>
      <c r="D63" s="388"/>
      <c r="E63" s="394"/>
      <c r="F63" s="389"/>
      <c r="G63" s="388"/>
      <c r="H63" s="388"/>
      <c r="I63" s="394"/>
      <c r="J63" s="389"/>
    </row>
    <row r="64" spans="1:10" s="395" customFormat="1" x14ac:dyDescent="0.2">
      <c r="A64" s="388" t="s">
        <v>260</v>
      </c>
      <c r="B64" s="388"/>
      <c r="C64" s="388"/>
      <c r="D64" s="388"/>
      <c r="E64" s="394"/>
      <c r="F64" s="389"/>
      <c r="G64" s="388"/>
      <c r="H64" s="388"/>
      <c r="I64" s="394"/>
      <c r="J64" s="389"/>
    </row>
    <row r="65" spans="1:10" s="402" customFormat="1" x14ac:dyDescent="0.2">
      <c r="A65" s="388" t="s">
        <v>241</v>
      </c>
      <c r="B65" s="388"/>
      <c r="C65" s="388"/>
      <c r="D65" s="388"/>
      <c r="E65" s="394"/>
      <c r="F65" s="389"/>
      <c r="G65" s="388"/>
      <c r="H65" s="388"/>
      <c r="I65" s="394"/>
      <c r="J65" s="389"/>
    </row>
    <row r="66" spans="1:10" s="403" customFormat="1" x14ac:dyDescent="0.2">
      <c r="A66" s="406" t="s">
        <v>277</v>
      </c>
      <c r="B66" s="390"/>
      <c r="C66" s="390"/>
      <c r="D66" s="390"/>
      <c r="E66" s="390"/>
      <c r="F66" s="390"/>
      <c r="G66" s="390"/>
      <c r="H66" s="390"/>
      <c r="I66" s="394"/>
      <c r="J66" s="389"/>
    </row>
    <row r="67" spans="1:10" s="403" customFormat="1" x14ac:dyDescent="0.2">
      <c r="A67" s="395" t="s">
        <v>242</v>
      </c>
      <c r="B67" s="388"/>
      <c r="C67" s="388"/>
      <c r="D67" s="388"/>
      <c r="E67" s="394"/>
      <c r="F67" s="389"/>
      <c r="G67" s="388"/>
      <c r="H67" s="388"/>
      <c r="I67" s="394"/>
      <c r="J67" s="389"/>
    </row>
    <row r="68" spans="1:10" s="403" customFormat="1" x14ac:dyDescent="0.2">
      <c r="A68" s="395"/>
      <c r="B68" s="388"/>
      <c r="C68" s="388"/>
      <c r="D68" s="388"/>
      <c r="E68" s="394"/>
      <c r="F68" s="389"/>
      <c r="G68" s="388"/>
      <c r="H68" s="388"/>
      <c r="I68" s="394"/>
      <c r="J68" s="389"/>
    </row>
    <row r="69" spans="1:10" s="403" customFormat="1" x14ac:dyDescent="0.2">
      <c r="A69" s="395" t="s">
        <v>163</v>
      </c>
      <c r="B69" s="388"/>
      <c r="C69" s="388"/>
      <c r="D69" s="388"/>
      <c r="E69" s="394"/>
      <c r="F69" s="389"/>
      <c r="G69" s="388"/>
      <c r="H69" s="388"/>
      <c r="I69" s="394"/>
      <c r="J69" s="389"/>
    </row>
    <row r="70" spans="1:10" s="403" customFormat="1" x14ac:dyDescent="0.2">
      <c r="A70" s="395"/>
      <c r="B70" s="388"/>
      <c r="C70" s="388"/>
      <c r="D70" s="388"/>
      <c r="E70" s="394"/>
      <c r="F70" s="389"/>
      <c r="G70" s="388"/>
      <c r="H70" s="388"/>
      <c r="I70" s="394"/>
      <c r="J70" s="389"/>
    </row>
    <row r="71" spans="1:10" s="403" customFormat="1" x14ac:dyDescent="0.2">
      <c r="A71" s="395" t="s">
        <v>74</v>
      </c>
      <c r="B71" s="388"/>
      <c r="C71" s="388"/>
      <c r="D71" s="388"/>
      <c r="E71" s="394"/>
      <c r="F71" s="389"/>
      <c r="G71" s="388"/>
      <c r="H71" s="388"/>
      <c r="I71" s="394"/>
      <c r="J71" s="389"/>
    </row>
    <row r="72" spans="1:10" s="187" customFormat="1" x14ac:dyDescent="0.2">
      <c r="E72" s="190"/>
      <c r="F72" s="191"/>
      <c r="I72" s="190"/>
      <c r="J72" s="191"/>
    </row>
    <row r="73" spans="1:10" s="15" customFormat="1" x14ac:dyDescent="0.2">
      <c r="B73" s="132"/>
      <c r="C73" s="132"/>
      <c r="D73" s="132"/>
      <c r="E73" s="221"/>
      <c r="F73" s="225"/>
      <c r="I73" s="221"/>
      <c r="J73" s="225"/>
    </row>
    <row r="74" spans="1:10" s="15" customFormat="1" x14ac:dyDescent="0.2">
      <c r="E74" s="226"/>
      <c r="F74" s="227"/>
      <c r="I74" s="226"/>
      <c r="J74" s="227"/>
    </row>
    <row r="75" spans="1:10" s="15" customFormat="1" x14ac:dyDescent="0.2">
      <c r="E75" s="226"/>
      <c r="F75" s="227"/>
      <c r="I75" s="226"/>
      <c r="J75" s="227"/>
    </row>
    <row r="76" spans="1:10" s="15" customFormat="1" x14ac:dyDescent="0.2">
      <c r="E76" s="226"/>
      <c r="F76" s="227"/>
      <c r="I76" s="226"/>
      <c r="J76" s="227"/>
    </row>
    <row r="77" spans="1:10" s="15" customFormat="1" x14ac:dyDescent="0.2">
      <c r="E77" s="226"/>
      <c r="F77" s="227"/>
      <c r="I77" s="226"/>
      <c r="J77" s="227"/>
    </row>
    <row r="78" spans="1:10" x14ac:dyDescent="0.2">
      <c r="E78" s="228"/>
      <c r="F78" s="229"/>
      <c r="G78" s="8"/>
      <c r="I78" s="228"/>
      <c r="J78" s="229"/>
    </row>
    <row r="79" spans="1:10" x14ac:dyDescent="0.2">
      <c r="E79" s="230"/>
      <c r="F79" s="135"/>
      <c r="G79" s="8"/>
      <c r="I79" s="230"/>
      <c r="J79" s="135"/>
    </row>
    <row r="80" spans="1:10" x14ac:dyDescent="0.2">
      <c r="E80" s="230"/>
      <c r="F80" s="135"/>
      <c r="G80" s="8"/>
      <c r="I80" s="230"/>
      <c r="J80" s="135"/>
    </row>
    <row r="81" spans="5:10" x14ac:dyDescent="0.2">
      <c r="E81" s="230"/>
      <c r="F81" s="135"/>
      <c r="G81" s="8"/>
      <c r="I81" s="230"/>
      <c r="J81" s="135"/>
    </row>
    <row r="82" spans="5:10" x14ac:dyDescent="0.2">
      <c r="E82" s="230"/>
      <c r="F82" s="135"/>
      <c r="G82" s="8"/>
      <c r="I82" s="230"/>
      <c r="J82" s="135"/>
    </row>
    <row r="83" spans="5:10" x14ac:dyDescent="0.2">
      <c r="E83" s="230"/>
      <c r="F83" s="135"/>
      <c r="G83" s="8"/>
      <c r="I83" s="230"/>
      <c r="J83" s="135"/>
    </row>
    <row r="84" spans="5:10" x14ac:dyDescent="0.2">
      <c r="E84" s="230"/>
      <c r="F84" s="135"/>
      <c r="G84" s="8"/>
      <c r="I84" s="230"/>
      <c r="J84" s="135"/>
    </row>
    <row r="85" spans="5:10" x14ac:dyDescent="0.2">
      <c r="E85" s="230"/>
      <c r="F85" s="135"/>
      <c r="G85" s="8"/>
      <c r="I85" s="230"/>
      <c r="J85" s="135"/>
    </row>
    <row r="86" spans="5:10" x14ac:dyDescent="0.2">
      <c r="F86" s="230"/>
      <c r="J86" s="230"/>
    </row>
    <row r="87" spans="5:10" x14ac:dyDescent="0.2">
      <c r="F87" s="230"/>
      <c r="J87" s="230"/>
    </row>
    <row r="88" spans="5:10" x14ac:dyDescent="0.2">
      <c r="F88" s="230"/>
      <c r="J88" s="230"/>
    </row>
    <row r="89" spans="5:10" x14ac:dyDescent="0.2">
      <c r="F89" s="230"/>
      <c r="J89" s="230"/>
    </row>
    <row r="90" spans="5:10" x14ac:dyDescent="0.2">
      <c r="F90" s="230"/>
      <c r="J90" s="230"/>
    </row>
    <row r="91" spans="5:10" x14ac:dyDescent="0.2">
      <c r="F91" s="230"/>
      <c r="J91" s="230"/>
    </row>
    <row r="92" spans="5:10" x14ac:dyDescent="0.2">
      <c r="F92" s="230"/>
      <c r="J92" s="230"/>
    </row>
    <row r="93" spans="5:10" x14ac:dyDescent="0.2">
      <c r="F93" s="230"/>
      <c r="J93" s="230"/>
    </row>
    <row r="94" spans="5:10" x14ac:dyDescent="0.2">
      <c r="F94" s="230"/>
      <c r="J94" s="230"/>
    </row>
    <row r="95" spans="5:10" x14ac:dyDescent="0.2">
      <c r="F95" s="230"/>
      <c r="J95" s="230"/>
    </row>
    <row r="96" spans="5:10" x14ac:dyDescent="0.2">
      <c r="F96" s="230"/>
      <c r="J96" s="230"/>
    </row>
    <row r="97" spans="1:10" x14ac:dyDescent="0.2">
      <c r="F97" s="230"/>
      <c r="J97" s="230"/>
    </row>
    <row r="98" spans="1:10" x14ac:dyDescent="0.2">
      <c r="F98" s="230"/>
      <c r="J98" s="230"/>
    </row>
    <row r="99" spans="1:10" x14ac:dyDescent="0.2">
      <c r="F99" s="230"/>
      <c r="J99" s="230"/>
    </row>
    <row r="100" spans="1:10" x14ac:dyDescent="0.2">
      <c r="F100" s="230"/>
      <c r="J100" s="230"/>
    </row>
    <row r="101" spans="1:10" s="135" customFormat="1" x14ac:dyDescent="0.2">
      <c r="A101" s="8"/>
      <c r="B101" s="8"/>
      <c r="C101" s="8"/>
      <c r="D101" s="8"/>
      <c r="E101" s="8"/>
      <c r="F101" s="230"/>
      <c r="H101" s="8"/>
      <c r="I101" s="8"/>
      <c r="J101" s="230"/>
    </row>
    <row r="102" spans="1:10" s="135" customFormat="1" x14ac:dyDescent="0.2">
      <c r="A102" s="8"/>
      <c r="B102" s="8"/>
      <c r="C102" s="8"/>
      <c r="D102" s="8"/>
      <c r="E102" s="8"/>
      <c r="F102" s="230"/>
      <c r="H102" s="8"/>
      <c r="I102" s="8"/>
      <c r="J102" s="230"/>
    </row>
    <row r="103" spans="1:10" s="135" customFormat="1" x14ac:dyDescent="0.2">
      <c r="A103" s="8"/>
      <c r="B103" s="8"/>
      <c r="C103" s="8"/>
      <c r="D103" s="8"/>
      <c r="E103" s="8"/>
      <c r="F103" s="230"/>
      <c r="H103" s="8"/>
      <c r="I103" s="8"/>
      <c r="J103" s="230"/>
    </row>
    <row r="104" spans="1:10" s="135" customFormat="1" x14ac:dyDescent="0.2">
      <c r="A104" s="8"/>
      <c r="B104" s="8"/>
      <c r="C104" s="8"/>
      <c r="D104" s="8"/>
      <c r="E104" s="8"/>
      <c r="F104" s="230"/>
      <c r="H104" s="8"/>
      <c r="I104" s="8"/>
      <c r="J104" s="230"/>
    </row>
    <row r="105" spans="1:10" s="135" customFormat="1" x14ac:dyDescent="0.2">
      <c r="A105" s="8"/>
      <c r="B105" s="8"/>
      <c r="C105" s="8"/>
      <c r="D105" s="8"/>
      <c r="E105" s="8"/>
      <c r="F105" s="230"/>
      <c r="H105" s="8"/>
      <c r="I105" s="8"/>
      <c r="J105" s="230"/>
    </row>
    <row r="106" spans="1:10" s="135" customFormat="1" x14ac:dyDescent="0.2">
      <c r="A106" s="8"/>
      <c r="B106" s="8"/>
      <c r="C106" s="8"/>
      <c r="D106" s="8"/>
      <c r="E106" s="8"/>
      <c r="F106" s="230"/>
      <c r="H106" s="8"/>
      <c r="I106" s="8"/>
      <c r="J106" s="230"/>
    </row>
    <row r="107" spans="1:10" s="135" customFormat="1" x14ac:dyDescent="0.2">
      <c r="A107" s="8"/>
      <c r="B107" s="8"/>
      <c r="C107" s="8"/>
      <c r="D107" s="8"/>
      <c r="E107" s="8"/>
      <c r="F107" s="230"/>
      <c r="H107" s="8"/>
      <c r="I107" s="8"/>
      <c r="J107" s="230"/>
    </row>
    <row r="108" spans="1:10" s="135" customFormat="1" x14ac:dyDescent="0.2">
      <c r="A108" s="8"/>
      <c r="B108" s="8"/>
      <c r="C108" s="8"/>
      <c r="D108" s="8"/>
      <c r="E108" s="8"/>
      <c r="F108" s="230"/>
      <c r="H108" s="8"/>
      <c r="I108" s="8"/>
      <c r="J108" s="230"/>
    </row>
    <row r="109" spans="1:10" s="135" customFormat="1" x14ac:dyDescent="0.2">
      <c r="A109" s="8"/>
      <c r="B109" s="8"/>
      <c r="C109" s="8"/>
      <c r="D109" s="8"/>
      <c r="E109" s="8"/>
      <c r="F109" s="230"/>
      <c r="H109" s="8"/>
      <c r="I109" s="8"/>
      <c r="J109" s="230"/>
    </row>
    <row r="110" spans="1:10" s="135" customFormat="1" x14ac:dyDescent="0.2">
      <c r="A110" s="8"/>
      <c r="B110" s="8"/>
      <c r="C110" s="8"/>
      <c r="D110" s="8"/>
      <c r="E110" s="8"/>
      <c r="F110" s="230"/>
      <c r="H110" s="8"/>
      <c r="I110" s="8"/>
      <c r="J110" s="230"/>
    </row>
    <row r="111" spans="1:10" s="135" customFormat="1" x14ac:dyDescent="0.2">
      <c r="A111" s="8"/>
      <c r="B111" s="8"/>
      <c r="C111" s="8"/>
      <c r="D111" s="8"/>
      <c r="E111" s="8"/>
      <c r="F111" s="230"/>
      <c r="H111" s="8"/>
      <c r="I111" s="8"/>
      <c r="J111" s="230"/>
    </row>
    <row r="112" spans="1:10" s="135" customFormat="1" x14ac:dyDescent="0.2">
      <c r="A112" s="8"/>
      <c r="B112" s="8"/>
      <c r="C112" s="8"/>
      <c r="D112" s="8"/>
      <c r="E112" s="8"/>
      <c r="F112" s="230"/>
      <c r="H112" s="8"/>
      <c r="I112" s="8"/>
      <c r="J112" s="230"/>
    </row>
    <row r="113" spans="1:10" s="135" customFormat="1" x14ac:dyDescent="0.2">
      <c r="A113" s="8"/>
      <c r="B113" s="8"/>
      <c r="C113" s="8"/>
      <c r="D113" s="8"/>
      <c r="E113" s="8"/>
      <c r="F113" s="230"/>
      <c r="H113" s="8"/>
      <c r="I113" s="8"/>
      <c r="J113" s="230"/>
    </row>
    <row r="114" spans="1:10" s="135" customFormat="1" x14ac:dyDescent="0.2">
      <c r="A114" s="8"/>
      <c r="B114" s="8"/>
      <c r="C114" s="8"/>
      <c r="D114" s="8"/>
      <c r="E114" s="8"/>
      <c r="F114" s="230"/>
      <c r="H114" s="8"/>
      <c r="I114" s="8"/>
      <c r="J114" s="230"/>
    </row>
    <row r="115" spans="1:10" s="135" customFormat="1" x14ac:dyDescent="0.2">
      <c r="A115" s="8"/>
      <c r="B115" s="8"/>
      <c r="C115" s="8"/>
      <c r="D115" s="8"/>
      <c r="E115" s="8"/>
      <c r="F115" s="230"/>
      <c r="H115" s="8"/>
      <c r="I115" s="8"/>
      <c r="J115" s="230"/>
    </row>
    <row r="116" spans="1:10" s="135" customFormat="1" x14ac:dyDescent="0.2">
      <c r="A116" s="8"/>
      <c r="B116" s="8"/>
      <c r="C116" s="8"/>
      <c r="D116" s="8"/>
      <c r="E116" s="8"/>
      <c r="F116" s="230"/>
      <c r="H116" s="8"/>
      <c r="I116" s="8"/>
      <c r="J116" s="230"/>
    </row>
    <row r="117" spans="1:10" s="135" customFormat="1" x14ac:dyDescent="0.2">
      <c r="A117" s="8"/>
      <c r="B117" s="8"/>
      <c r="C117" s="8"/>
      <c r="D117" s="8"/>
      <c r="E117" s="8"/>
      <c r="F117" s="230"/>
      <c r="H117" s="8"/>
      <c r="I117" s="8"/>
      <c r="J117" s="230"/>
    </row>
    <row r="118" spans="1:10" s="135" customFormat="1" x14ac:dyDescent="0.2">
      <c r="A118" s="8"/>
      <c r="B118" s="8"/>
      <c r="C118" s="8"/>
      <c r="D118" s="8"/>
      <c r="E118" s="8"/>
      <c r="F118" s="230"/>
      <c r="H118" s="8"/>
      <c r="I118" s="8"/>
      <c r="J118" s="230"/>
    </row>
    <row r="119" spans="1:10" s="135" customFormat="1" x14ac:dyDescent="0.2">
      <c r="A119" s="8"/>
      <c r="B119" s="8"/>
      <c r="C119" s="8"/>
      <c r="D119" s="8"/>
      <c r="E119" s="8"/>
      <c r="F119" s="230"/>
      <c r="H119" s="8"/>
      <c r="I119" s="8"/>
      <c r="J119" s="230"/>
    </row>
    <row r="120" spans="1:10" s="135" customFormat="1" x14ac:dyDescent="0.2">
      <c r="A120" s="8"/>
      <c r="B120" s="8"/>
      <c r="C120" s="8"/>
      <c r="D120" s="8"/>
      <c r="E120" s="8"/>
      <c r="F120" s="230"/>
      <c r="H120" s="8"/>
      <c r="I120" s="8"/>
      <c r="J120" s="230"/>
    </row>
    <row r="121" spans="1:10" s="135" customFormat="1" x14ac:dyDescent="0.2">
      <c r="A121" s="8"/>
      <c r="B121" s="8"/>
      <c r="C121" s="8"/>
      <c r="D121" s="8"/>
      <c r="E121" s="8"/>
      <c r="F121" s="230"/>
      <c r="H121" s="8"/>
      <c r="I121" s="8"/>
      <c r="J121" s="230"/>
    </row>
    <row r="122" spans="1:10" s="135" customFormat="1" x14ac:dyDescent="0.2">
      <c r="A122" s="8"/>
      <c r="B122" s="8"/>
      <c r="C122" s="8"/>
      <c r="D122" s="8"/>
      <c r="E122" s="8"/>
      <c r="F122" s="230"/>
      <c r="H122" s="8"/>
      <c r="I122" s="8"/>
      <c r="J122" s="230"/>
    </row>
    <row r="123" spans="1:10" s="135" customFormat="1" x14ac:dyDescent="0.2">
      <c r="A123" s="8"/>
      <c r="B123" s="8"/>
      <c r="C123" s="8"/>
      <c r="D123" s="8"/>
      <c r="E123" s="8"/>
      <c r="F123" s="230"/>
      <c r="H123" s="8"/>
      <c r="I123" s="8"/>
      <c r="J123" s="230"/>
    </row>
    <row r="124" spans="1:10" s="135" customFormat="1" x14ac:dyDescent="0.2">
      <c r="A124" s="8"/>
      <c r="B124" s="8"/>
      <c r="C124" s="8"/>
      <c r="D124" s="8"/>
      <c r="E124" s="8"/>
      <c r="F124" s="230"/>
      <c r="H124" s="8"/>
      <c r="I124" s="8"/>
      <c r="J124" s="230"/>
    </row>
    <row r="125" spans="1:10" s="135" customFormat="1" x14ac:dyDescent="0.2">
      <c r="A125" s="8"/>
      <c r="B125" s="8"/>
      <c r="C125" s="8"/>
      <c r="D125" s="8"/>
      <c r="E125" s="8"/>
      <c r="F125" s="230"/>
      <c r="H125" s="8"/>
      <c r="I125" s="8"/>
      <c r="J125" s="230"/>
    </row>
    <row r="126" spans="1:10" s="135" customFormat="1" x14ac:dyDescent="0.2">
      <c r="A126" s="8"/>
      <c r="B126" s="8"/>
      <c r="C126" s="8"/>
      <c r="D126" s="8"/>
      <c r="E126" s="8"/>
      <c r="F126" s="230"/>
      <c r="H126" s="8"/>
      <c r="I126" s="8"/>
      <c r="J126" s="230"/>
    </row>
    <row r="127" spans="1:10" s="135" customFormat="1" x14ac:dyDescent="0.2">
      <c r="A127" s="8"/>
      <c r="B127" s="8"/>
      <c r="C127" s="8"/>
      <c r="D127" s="8"/>
      <c r="E127" s="8"/>
      <c r="F127" s="230"/>
      <c r="H127" s="8"/>
      <c r="I127" s="8"/>
      <c r="J127" s="230"/>
    </row>
    <row r="128" spans="1:10" s="135" customFormat="1" x14ac:dyDescent="0.2">
      <c r="A128" s="8"/>
      <c r="B128" s="8"/>
      <c r="C128" s="8"/>
      <c r="D128" s="8"/>
      <c r="E128" s="8"/>
      <c r="F128" s="230"/>
      <c r="H128" s="8"/>
      <c r="I128" s="8"/>
      <c r="J128" s="230"/>
    </row>
    <row r="129" spans="1:10" s="135" customFormat="1" x14ac:dyDescent="0.2">
      <c r="A129" s="8"/>
      <c r="B129" s="8"/>
      <c r="C129" s="8"/>
      <c r="D129" s="8"/>
      <c r="E129" s="8"/>
      <c r="F129" s="230"/>
      <c r="H129" s="8"/>
      <c r="I129" s="8"/>
      <c r="J129" s="230"/>
    </row>
    <row r="130" spans="1:10" s="135" customFormat="1" x14ac:dyDescent="0.2">
      <c r="A130" s="8"/>
      <c r="B130" s="8"/>
      <c r="C130" s="8"/>
      <c r="D130" s="8"/>
      <c r="E130" s="8"/>
      <c r="F130" s="230"/>
      <c r="H130" s="8"/>
      <c r="I130" s="8"/>
      <c r="J130" s="230"/>
    </row>
    <row r="131" spans="1:10" s="135" customFormat="1" x14ac:dyDescent="0.2">
      <c r="A131" s="8"/>
      <c r="B131" s="8"/>
      <c r="C131" s="8"/>
      <c r="D131" s="8"/>
      <c r="E131" s="8"/>
      <c r="F131" s="230"/>
      <c r="H131" s="8"/>
      <c r="I131" s="8"/>
      <c r="J131" s="230"/>
    </row>
    <row r="132" spans="1:10" s="135" customFormat="1" x14ac:dyDescent="0.2">
      <c r="A132" s="8"/>
      <c r="B132" s="8"/>
      <c r="C132" s="8"/>
      <c r="D132" s="8"/>
      <c r="E132" s="8"/>
      <c r="F132" s="230"/>
      <c r="H132" s="8"/>
      <c r="I132" s="8"/>
      <c r="J132" s="230"/>
    </row>
    <row r="133" spans="1:10" s="135" customFormat="1" x14ac:dyDescent="0.2">
      <c r="A133" s="8"/>
      <c r="B133" s="8"/>
      <c r="C133" s="8"/>
      <c r="D133" s="8"/>
      <c r="E133" s="8"/>
      <c r="F133" s="230"/>
      <c r="H133" s="8"/>
      <c r="I133" s="8"/>
      <c r="J133" s="230"/>
    </row>
    <row r="134" spans="1:10" s="135" customFormat="1" x14ac:dyDescent="0.2">
      <c r="A134" s="8"/>
      <c r="B134" s="8"/>
      <c r="C134" s="8"/>
      <c r="D134" s="8"/>
      <c r="E134" s="8"/>
      <c r="F134" s="230"/>
      <c r="H134" s="8"/>
      <c r="I134" s="8"/>
      <c r="J134" s="230"/>
    </row>
    <row r="135" spans="1:10" s="135" customFormat="1" x14ac:dyDescent="0.2">
      <c r="A135" s="8"/>
      <c r="B135" s="8"/>
      <c r="C135" s="8"/>
      <c r="D135" s="8"/>
      <c r="E135" s="8"/>
      <c r="F135" s="230"/>
      <c r="H135" s="8"/>
      <c r="I135" s="8"/>
      <c r="J135" s="230"/>
    </row>
    <row r="136" spans="1:10" s="135" customFormat="1" x14ac:dyDescent="0.2">
      <c r="A136" s="8"/>
      <c r="B136" s="8"/>
      <c r="C136" s="8"/>
      <c r="D136" s="8"/>
      <c r="E136" s="8"/>
      <c r="F136" s="230"/>
      <c r="H136" s="8"/>
      <c r="I136" s="8"/>
      <c r="J136" s="230"/>
    </row>
    <row r="137" spans="1:10" s="135" customFormat="1" x14ac:dyDescent="0.2">
      <c r="A137" s="8"/>
      <c r="B137" s="8"/>
      <c r="C137" s="8"/>
      <c r="D137" s="8"/>
      <c r="E137" s="8"/>
      <c r="F137" s="230"/>
      <c r="H137" s="8"/>
      <c r="I137" s="8"/>
      <c r="J137" s="230"/>
    </row>
    <row r="138" spans="1:10" s="135" customFormat="1" x14ac:dyDescent="0.2">
      <c r="A138" s="8"/>
      <c r="B138" s="8"/>
      <c r="C138" s="8"/>
      <c r="D138" s="8"/>
      <c r="E138" s="8"/>
      <c r="F138" s="230"/>
      <c r="H138" s="8"/>
      <c r="I138" s="8"/>
      <c r="J138" s="230"/>
    </row>
    <row r="139" spans="1:10" s="135" customFormat="1" x14ac:dyDescent="0.2">
      <c r="A139" s="8"/>
      <c r="B139" s="8"/>
      <c r="C139" s="8"/>
      <c r="D139" s="8"/>
      <c r="E139" s="8"/>
      <c r="F139" s="230"/>
      <c r="H139" s="8"/>
      <c r="I139" s="8"/>
      <c r="J139" s="230"/>
    </row>
    <row r="140" spans="1:10" s="135" customFormat="1" x14ac:dyDescent="0.2">
      <c r="A140" s="8"/>
      <c r="B140" s="8"/>
      <c r="C140" s="8"/>
      <c r="D140" s="8"/>
      <c r="E140" s="8"/>
      <c r="F140" s="230"/>
      <c r="H140" s="8"/>
      <c r="I140" s="8"/>
      <c r="J140" s="230"/>
    </row>
    <row r="141" spans="1:10" s="135" customFormat="1" x14ac:dyDescent="0.2">
      <c r="A141" s="8"/>
      <c r="B141" s="8"/>
      <c r="C141" s="8"/>
      <c r="D141" s="8"/>
      <c r="E141" s="8"/>
      <c r="F141" s="230"/>
      <c r="H141" s="8"/>
      <c r="I141" s="8"/>
      <c r="J141" s="230"/>
    </row>
    <row r="142" spans="1:10" s="135" customFormat="1" x14ac:dyDescent="0.2">
      <c r="A142" s="8"/>
      <c r="B142" s="8"/>
      <c r="C142" s="8"/>
      <c r="D142" s="8"/>
      <c r="E142" s="8"/>
      <c r="F142" s="230"/>
      <c r="H142" s="8"/>
      <c r="I142" s="8"/>
      <c r="J142" s="230"/>
    </row>
    <row r="143" spans="1:10" s="135" customFormat="1" x14ac:dyDescent="0.2">
      <c r="A143" s="8"/>
      <c r="B143" s="8"/>
      <c r="C143" s="8"/>
      <c r="D143" s="8"/>
      <c r="E143" s="8"/>
      <c r="F143" s="230"/>
      <c r="H143" s="8"/>
      <c r="I143" s="8"/>
      <c r="J143" s="230"/>
    </row>
    <row r="144" spans="1:10" s="135" customFormat="1" x14ac:dyDescent="0.2">
      <c r="A144" s="8"/>
      <c r="B144" s="8"/>
      <c r="C144" s="8"/>
      <c r="D144" s="8"/>
      <c r="E144" s="8"/>
      <c r="F144" s="230"/>
      <c r="H144" s="8"/>
      <c r="I144" s="8"/>
      <c r="J144" s="230"/>
    </row>
    <row r="145" spans="1:10" s="135" customFormat="1" x14ac:dyDescent="0.2">
      <c r="A145" s="8"/>
      <c r="B145" s="8"/>
      <c r="C145" s="8"/>
      <c r="D145" s="8"/>
      <c r="E145" s="8"/>
      <c r="F145" s="230"/>
      <c r="H145" s="8"/>
      <c r="I145" s="8"/>
      <c r="J145" s="230"/>
    </row>
    <row r="146" spans="1:10" s="135" customFormat="1" x14ac:dyDescent="0.2">
      <c r="A146" s="8"/>
      <c r="B146" s="8"/>
      <c r="C146" s="8"/>
      <c r="D146" s="8"/>
      <c r="E146" s="8"/>
      <c r="F146" s="230"/>
      <c r="H146" s="8"/>
      <c r="I146" s="8"/>
      <c r="J146" s="230"/>
    </row>
    <row r="147" spans="1:10" s="135" customFormat="1" x14ac:dyDescent="0.2">
      <c r="A147" s="8"/>
      <c r="B147" s="8"/>
      <c r="C147" s="8"/>
      <c r="D147" s="8"/>
      <c r="E147" s="8"/>
      <c r="F147" s="230"/>
      <c r="H147" s="8"/>
      <c r="I147" s="8"/>
      <c r="J147" s="230"/>
    </row>
    <row r="148" spans="1:10" s="135" customFormat="1" x14ac:dyDescent="0.2">
      <c r="A148" s="8"/>
      <c r="B148" s="8"/>
      <c r="C148" s="8"/>
      <c r="D148" s="8"/>
      <c r="E148" s="8"/>
      <c r="F148" s="230"/>
      <c r="H148" s="8"/>
      <c r="I148" s="8"/>
      <c r="J148" s="230"/>
    </row>
    <row r="149" spans="1:10" s="135" customFormat="1" x14ac:dyDescent="0.2">
      <c r="A149" s="8"/>
      <c r="B149" s="8"/>
      <c r="C149" s="8"/>
      <c r="D149" s="8"/>
      <c r="E149" s="8"/>
      <c r="F149" s="230"/>
      <c r="H149" s="8"/>
      <c r="I149" s="8"/>
      <c r="J149" s="230"/>
    </row>
    <row r="150" spans="1:10" s="135" customFormat="1" x14ac:dyDescent="0.2">
      <c r="A150" s="8"/>
      <c r="B150" s="8"/>
      <c r="C150" s="8"/>
      <c r="D150" s="8"/>
      <c r="E150" s="8"/>
      <c r="F150" s="230"/>
      <c r="H150" s="8"/>
      <c r="I150" s="8"/>
      <c r="J150" s="230"/>
    </row>
    <row r="151" spans="1:10" s="135" customFormat="1" x14ac:dyDescent="0.2">
      <c r="A151" s="8"/>
      <c r="B151" s="8"/>
      <c r="C151" s="8"/>
      <c r="D151" s="8"/>
      <c r="E151" s="8"/>
      <c r="F151" s="230"/>
      <c r="H151" s="8"/>
      <c r="I151" s="8"/>
      <c r="J151" s="230"/>
    </row>
    <row r="152" spans="1:10" s="135" customFormat="1" x14ac:dyDescent="0.2">
      <c r="A152" s="8"/>
      <c r="B152" s="8"/>
      <c r="C152" s="8"/>
      <c r="D152" s="8"/>
      <c r="E152" s="8"/>
      <c r="F152" s="230"/>
      <c r="H152" s="8"/>
      <c r="I152" s="8"/>
      <c r="J152" s="230"/>
    </row>
    <row r="153" spans="1:10" s="135" customFormat="1" x14ac:dyDescent="0.2">
      <c r="A153" s="8"/>
      <c r="B153" s="8"/>
      <c r="C153" s="8"/>
      <c r="D153" s="8"/>
      <c r="E153" s="8"/>
      <c r="F153" s="230"/>
      <c r="H153" s="8"/>
      <c r="I153" s="8"/>
      <c r="J153" s="230"/>
    </row>
    <row r="154" spans="1:10" s="135" customFormat="1" x14ac:dyDescent="0.2">
      <c r="A154" s="8"/>
      <c r="B154" s="8"/>
      <c r="C154" s="8"/>
      <c r="D154" s="8"/>
      <c r="E154" s="8"/>
      <c r="F154" s="230"/>
      <c r="H154" s="8"/>
      <c r="I154" s="8"/>
      <c r="J154" s="230"/>
    </row>
    <row r="155" spans="1:10" s="135" customFormat="1" x14ac:dyDescent="0.2">
      <c r="A155" s="8"/>
      <c r="B155" s="8"/>
      <c r="C155" s="8"/>
      <c r="D155" s="8"/>
      <c r="E155" s="8"/>
      <c r="F155" s="230"/>
      <c r="H155" s="8"/>
      <c r="I155" s="8"/>
      <c r="J155" s="230"/>
    </row>
    <row r="156" spans="1:10" s="135" customFormat="1" x14ac:dyDescent="0.2">
      <c r="A156" s="8"/>
      <c r="B156" s="8"/>
      <c r="C156" s="8"/>
      <c r="D156" s="8"/>
      <c r="E156" s="8"/>
      <c r="F156" s="230"/>
      <c r="H156" s="8"/>
      <c r="I156" s="8"/>
      <c r="J156" s="230"/>
    </row>
    <row r="157" spans="1:10" s="135" customFormat="1" x14ac:dyDescent="0.2">
      <c r="A157" s="8"/>
      <c r="B157" s="8"/>
      <c r="C157" s="8"/>
      <c r="D157" s="8"/>
      <c r="E157" s="8"/>
      <c r="F157" s="230"/>
      <c r="H157" s="8"/>
      <c r="I157" s="8"/>
      <c r="J157" s="230"/>
    </row>
    <row r="158" spans="1:10" s="135" customFormat="1" x14ac:dyDescent="0.2">
      <c r="A158" s="8"/>
      <c r="B158" s="8"/>
      <c r="C158" s="8"/>
      <c r="D158" s="8"/>
      <c r="E158" s="8"/>
      <c r="F158" s="230"/>
      <c r="H158" s="8"/>
      <c r="I158" s="8"/>
      <c r="J158" s="230"/>
    </row>
    <row r="159" spans="1:10" s="135" customFormat="1" x14ac:dyDescent="0.2">
      <c r="A159" s="8"/>
      <c r="B159" s="8"/>
      <c r="C159" s="8"/>
      <c r="D159" s="8"/>
      <c r="E159" s="8"/>
      <c r="F159" s="230"/>
      <c r="H159" s="8"/>
      <c r="I159" s="8"/>
      <c r="J159" s="230"/>
    </row>
    <row r="160" spans="1:10" s="135" customFormat="1" x14ac:dyDescent="0.2">
      <c r="A160" s="8"/>
      <c r="B160" s="8"/>
      <c r="C160" s="8"/>
      <c r="D160" s="8"/>
      <c r="E160" s="8"/>
      <c r="F160" s="230"/>
      <c r="H160" s="8"/>
      <c r="I160" s="8"/>
      <c r="J160" s="230"/>
    </row>
    <row r="161" spans="1:10" s="135" customFormat="1" x14ac:dyDescent="0.2">
      <c r="A161" s="8"/>
      <c r="B161" s="8"/>
      <c r="C161" s="8"/>
      <c r="D161" s="8"/>
      <c r="E161" s="8"/>
      <c r="F161" s="230"/>
      <c r="H161" s="8"/>
      <c r="I161" s="8"/>
      <c r="J161" s="230"/>
    </row>
    <row r="162" spans="1:10" s="135" customFormat="1" x14ac:dyDescent="0.2">
      <c r="A162" s="8"/>
      <c r="B162" s="8"/>
      <c r="C162" s="8"/>
      <c r="D162" s="8"/>
      <c r="E162" s="8"/>
      <c r="F162" s="230"/>
      <c r="H162" s="8"/>
      <c r="I162" s="8"/>
      <c r="J162" s="230"/>
    </row>
    <row r="163" spans="1:10" s="135" customFormat="1" x14ac:dyDescent="0.2">
      <c r="A163" s="8"/>
      <c r="B163" s="8"/>
      <c r="C163" s="8"/>
      <c r="D163" s="8"/>
      <c r="E163" s="8"/>
      <c r="F163" s="230"/>
      <c r="H163" s="8"/>
      <c r="I163" s="8"/>
      <c r="J163" s="230"/>
    </row>
    <row r="164" spans="1:10" s="135" customFormat="1" x14ac:dyDescent="0.2">
      <c r="A164" s="8"/>
      <c r="B164" s="8"/>
      <c r="C164" s="8"/>
      <c r="D164" s="8"/>
      <c r="E164" s="8"/>
      <c r="F164" s="230"/>
      <c r="H164" s="8"/>
      <c r="I164" s="8"/>
      <c r="J164" s="230"/>
    </row>
    <row r="165" spans="1:10" s="135" customFormat="1" x14ac:dyDescent="0.2">
      <c r="A165" s="8"/>
      <c r="B165" s="8"/>
      <c r="C165" s="8"/>
      <c r="D165" s="8"/>
      <c r="E165" s="8"/>
      <c r="F165" s="230"/>
      <c r="H165" s="8"/>
      <c r="I165" s="8"/>
      <c r="J165" s="230"/>
    </row>
    <row r="166" spans="1:10" s="135" customFormat="1" x14ac:dyDescent="0.2">
      <c r="A166" s="8"/>
      <c r="B166" s="8"/>
      <c r="C166" s="8"/>
      <c r="D166" s="8"/>
      <c r="E166" s="8"/>
      <c r="F166" s="230"/>
      <c r="H166" s="8"/>
      <c r="I166" s="8"/>
      <c r="J166" s="230"/>
    </row>
    <row r="167" spans="1:10" s="135" customFormat="1" x14ac:dyDescent="0.2">
      <c r="A167" s="8"/>
      <c r="B167" s="8"/>
      <c r="C167" s="8"/>
      <c r="D167" s="8"/>
      <c r="E167" s="8"/>
      <c r="F167" s="230"/>
      <c r="H167" s="8"/>
      <c r="I167" s="8"/>
      <c r="J167" s="230"/>
    </row>
    <row r="168" spans="1:10" s="135" customFormat="1" x14ac:dyDescent="0.2">
      <c r="A168" s="8"/>
      <c r="B168" s="8"/>
      <c r="C168" s="8"/>
      <c r="D168" s="8"/>
      <c r="E168" s="8"/>
      <c r="F168" s="230"/>
      <c r="H168" s="8"/>
      <c r="I168" s="8"/>
      <c r="J168" s="230"/>
    </row>
    <row r="169" spans="1:10" s="135" customFormat="1" x14ac:dyDescent="0.2">
      <c r="A169" s="8"/>
      <c r="B169" s="8"/>
      <c r="C169" s="8"/>
      <c r="D169" s="8"/>
      <c r="E169" s="8"/>
      <c r="F169" s="230"/>
      <c r="H169" s="8"/>
      <c r="I169" s="8"/>
      <c r="J169" s="230"/>
    </row>
    <row r="170" spans="1:10" s="135" customFormat="1" x14ac:dyDescent="0.2">
      <c r="A170" s="8"/>
      <c r="B170" s="8"/>
      <c r="C170" s="8"/>
      <c r="D170" s="8"/>
      <c r="E170" s="8"/>
      <c r="F170" s="230"/>
      <c r="H170" s="8"/>
      <c r="I170" s="8"/>
      <c r="J170" s="230"/>
    </row>
    <row r="171" spans="1:10" s="135" customFormat="1" x14ac:dyDescent="0.2">
      <c r="A171" s="8"/>
      <c r="B171" s="8"/>
      <c r="C171" s="8"/>
      <c r="D171" s="8"/>
      <c r="E171" s="8"/>
      <c r="F171" s="230"/>
      <c r="H171" s="8"/>
      <c r="I171" s="8"/>
      <c r="J171" s="230"/>
    </row>
    <row r="172" spans="1:10" s="135" customFormat="1" x14ac:dyDescent="0.2">
      <c r="A172" s="8"/>
      <c r="B172" s="8"/>
      <c r="C172" s="8"/>
      <c r="D172" s="8"/>
      <c r="E172" s="8"/>
      <c r="F172" s="230"/>
      <c r="H172" s="8"/>
      <c r="I172" s="8"/>
      <c r="J172" s="230"/>
    </row>
    <row r="173" spans="1:10" s="135" customFormat="1" x14ac:dyDescent="0.2">
      <c r="A173" s="8"/>
      <c r="B173" s="8"/>
      <c r="C173" s="8"/>
      <c r="D173" s="8"/>
      <c r="E173" s="8"/>
      <c r="F173" s="230"/>
      <c r="H173" s="8"/>
      <c r="I173" s="8"/>
      <c r="J173" s="230"/>
    </row>
    <row r="174" spans="1:10" s="135" customFormat="1" x14ac:dyDescent="0.2">
      <c r="A174" s="8"/>
      <c r="B174" s="8"/>
      <c r="C174" s="8"/>
      <c r="D174" s="8"/>
      <c r="E174" s="8"/>
      <c r="F174" s="230"/>
      <c r="H174" s="8"/>
      <c r="I174" s="8"/>
      <c r="J174" s="230"/>
    </row>
    <row r="175" spans="1:10" s="135" customFormat="1" x14ac:dyDescent="0.2">
      <c r="A175" s="8"/>
      <c r="B175" s="8"/>
      <c r="C175" s="8"/>
      <c r="D175" s="8"/>
      <c r="E175" s="8"/>
      <c r="F175" s="230"/>
      <c r="H175" s="8"/>
      <c r="I175" s="8"/>
      <c r="J175" s="230"/>
    </row>
    <row r="176" spans="1:10" s="135" customFormat="1" x14ac:dyDescent="0.2">
      <c r="A176" s="8"/>
      <c r="B176" s="8"/>
      <c r="C176" s="8"/>
      <c r="D176" s="8"/>
      <c r="E176" s="8"/>
      <c r="F176" s="230"/>
      <c r="H176" s="8"/>
      <c r="I176" s="8"/>
      <c r="J176" s="230"/>
    </row>
    <row r="177" spans="1:10" s="135" customFormat="1" x14ac:dyDescent="0.2">
      <c r="A177" s="8"/>
      <c r="B177" s="8"/>
      <c r="C177" s="8"/>
      <c r="D177" s="8"/>
      <c r="E177" s="8"/>
      <c r="F177" s="230"/>
      <c r="H177" s="8"/>
      <c r="I177" s="8"/>
      <c r="J177" s="230"/>
    </row>
    <row r="178" spans="1:10" s="135" customFormat="1" x14ac:dyDescent="0.2">
      <c r="A178" s="8"/>
      <c r="B178" s="8"/>
      <c r="C178" s="8"/>
      <c r="D178" s="8"/>
      <c r="E178" s="8"/>
      <c r="F178" s="230"/>
      <c r="H178" s="8"/>
      <c r="I178" s="8"/>
      <c r="J178" s="230"/>
    </row>
    <row r="179" spans="1:10" s="135" customFormat="1" x14ac:dyDescent="0.2">
      <c r="A179" s="8"/>
      <c r="B179" s="8"/>
      <c r="C179" s="8"/>
      <c r="D179" s="8"/>
      <c r="E179" s="8"/>
      <c r="F179" s="230"/>
      <c r="H179" s="8"/>
      <c r="I179" s="8"/>
      <c r="J179" s="230"/>
    </row>
    <row r="180" spans="1:10" s="135" customFormat="1" x14ac:dyDescent="0.2">
      <c r="A180" s="8"/>
      <c r="B180" s="8"/>
      <c r="C180" s="8"/>
      <c r="D180" s="8"/>
      <c r="E180" s="8"/>
      <c r="F180" s="230"/>
      <c r="H180" s="8"/>
      <c r="I180" s="8"/>
      <c r="J180" s="230"/>
    </row>
    <row r="181" spans="1:10" s="135" customFormat="1" x14ac:dyDescent="0.2">
      <c r="A181" s="8"/>
      <c r="B181" s="8"/>
      <c r="C181" s="8"/>
      <c r="D181" s="8"/>
      <c r="E181" s="8"/>
      <c r="F181" s="230"/>
      <c r="H181" s="8"/>
      <c r="I181" s="8"/>
      <c r="J181" s="230"/>
    </row>
    <row r="182" spans="1:10" s="135" customFormat="1" x14ac:dyDescent="0.2">
      <c r="A182" s="8"/>
      <c r="B182" s="8"/>
      <c r="C182" s="8"/>
      <c r="D182" s="8"/>
      <c r="E182" s="8"/>
      <c r="F182" s="230"/>
      <c r="H182" s="8"/>
      <c r="I182" s="8"/>
      <c r="J182" s="230"/>
    </row>
    <row r="183" spans="1:10" s="135" customFormat="1" x14ac:dyDescent="0.2">
      <c r="A183" s="8"/>
      <c r="B183" s="8"/>
      <c r="C183" s="8"/>
      <c r="D183" s="8"/>
      <c r="E183" s="8"/>
      <c r="F183" s="230"/>
      <c r="H183" s="8"/>
      <c r="I183" s="8"/>
      <c r="J183" s="230"/>
    </row>
    <row r="184" spans="1:10" s="135" customFormat="1" x14ac:dyDescent="0.2">
      <c r="A184" s="8"/>
      <c r="B184" s="8"/>
      <c r="C184" s="8"/>
      <c r="D184" s="8"/>
      <c r="E184" s="8"/>
      <c r="F184" s="230"/>
      <c r="H184" s="8"/>
      <c r="I184" s="8"/>
      <c r="J184" s="230"/>
    </row>
    <row r="185" spans="1:10" s="135" customFormat="1" x14ac:dyDescent="0.2">
      <c r="A185" s="8"/>
      <c r="B185" s="8"/>
      <c r="C185" s="8"/>
      <c r="D185" s="8"/>
      <c r="E185" s="8"/>
      <c r="F185" s="230"/>
      <c r="H185" s="8"/>
      <c r="I185" s="8"/>
      <c r="J185" s="230"/>
    </row>
    <row r="186" spans="1:10" s="135" customFormat="1" x14ac:dyDescent="0.2">
      <c r="A186" s="8"/>
      <c r="B186" s="8"/>
      <c r="C186" s="8"/>
      <c r="D186" s="8"/>
      <c r="E186" s="8"/>
      <c r="F186" s="230"/>
      <c r="H186" s="8"/>
      <c r="I186" s="8"/>
      <c r="J186" s="230"/>
    </row>
    <row r="187" spans="1:10" s="135" customFormat="1" x14ac:dyDescent="0.2">
      <c r="A187" s="8"/>
      <c r="B187" s="8"/>
      <c r="C187" s="8"/>
      <c r="D187" s="8"/>
      <c r="E187" s="8"/>
      <c r="F187" s="230"/>
      <c r="H187" s="8"/>
      <c r="I187" s="8"/>
      <c r="J187" s="230"/>
    </row>
    <row r="188" spans="1:10" s="135" customFormat="1" x14ac:dyDescent="0.2">
      <c r="A188" s="8"/>
      <c r="B188" s="8"/>
      <c r="C188" s="8"/>
      <c r="D188" s="8"/>
      <c r="E188" s="8"/>
      <c r="F188" s="230"/>
      <c r="H188" s="8"/>
      <c r="I188" s="8"/>
      <c r="J188" s="230"/>
    </row>
    <row r="189" spans="1:10" s="135" customFormat="1" x14ac:dyDescent="0.2">
      <c r="A189" s="8"/>
      <c r="B189" s="8"/>
      <c r="C189" s="8"/>
      <c r="D189" s="8"/>
      <c r="E189" s="8"/>
      <c r="F189" s="230"/>
      <c r="H189" s="8"/>
      <c r="I189" s="8"/>
      <c r="J189" s="230"/>
    </row>
    <row r="190" spans="1:10" s="135" customFormat="1" x14ac:dyDescent="0.2">
      <c r="A190" s="8"/>
      <c r="B190" s="8"/>
      <c r="C190" s="8"/>
      <c r="D190" s="8"/>
      <c r="E190" s="8"/>
      <c r="F190" s="230"/>
      <c r="H190" s="8"/>
      <c r="I190" s="8"/>
      <c r="J190" s="230"/>
    </row>
    <row r="191" spans="1:10" s="135" customFormat="1" x14ac:dyDescent="0.2">
      <c r="A191" s="8"/>
      <c r="B191" s="8"/>
      <c r="C191" s="8"/>
      <c r="D191" s="8"/>
      <c r="E191" s="8"/>
      <c r="F191" s="230"/>
      <c r="H191" s="8"/>
      <c r="I191" s="8"/>
      <c r="J191" s="230"/>
    </row>
    <row r="192" spans="1:10" s="135" customFormat="1" x14ac:dyDescent="0.2">
      <c r="A192" s="8"/>
      <c r="B192" s="8"/>
      <c r="C192" s="8"/>
      <c r="D192" s="8"/>
      <c r="E192" s="8"/>
      <c r="F192" s="230"/>
      <c r="H192" s="8"/>
      <c r="I192" s="8"/>
      <c r="J192" s="230"/>
    </row>
    <row r="193" spans="1:10" s="135" customFormat="1" x14ac:dyDescent="0.2">
      <c r="A193" s="8"/>
      <c r="B193" s="8"/>
      <c r="C193" s="8"/>
      <c r="D193" s="8"/>
      <c r="E193" s="8"/>
      <c r="F193" s="230"/>
      <c r="H193" s="8"/>
      <c r="I193" s="8"/>
      <c r="J193" s="230"/>
    </row>
    <row r="194" spans="1:10" s="135" customFormat="1" x14ac:dyDescent="0.2">
      <c r="A194" s="8"/>
      <c r="B194" s="8"/>
      <c r="C194" s="8"/>
      <c r="D194" s="8"/>
      <c r="E194" s="8"/>
      <c r="F194" s="230"/>
      <c r="H194" s="8"/>
      <c r="I194" s="8"/>
      <c r="J194" s="230"/>
    </row>
    <row r="195" spans="1:10" s="135" customFormat="1" x14ac:dyDescent="0.2">
      <c r="A195" s="8"/>
      <c r="B195" s="8"/>
      <c r="C195" s="8"/>
      <c r="D195" s="8"/>
      <c r="E195" s="8"/>
      <c r="F195" s="230"/>
      <c r="H195" s="8"/>
      <c r="I195" s="8"/>
      <c r="J195" s="230"/>
    </row>
    <row r="196" spans="1:10" s="135" customFormat="1" x14ac:dyDescent="0.2">
      <c r="A196" s="8"/>
      <c r="B196" s="8"/>
      <c r="C196" s="8"/>
      <c r="D196" s="8"/>
      <c r="E196" s="8"/>
      <c r="F196" s="230"/>
      <c r="H196" s="8"/>
      <c r="I196" s="8"/>
      <c r="J196" s="230"/>
    </row>
    <row r="197" spans="1:10" s="135" customFormat="1" x14ac:dyDescent="0.2">
      <c r="A197" s="8"/>
      <c r="B197" s="8"/>
      <c r="C197" s="8"/>
      <c r="D197" s="8"/>
      <c r="E197" s="8"/>
      <c r="F197" s="230"/>
      <c r="H197" s="8"/>
      <c r="I197" s="8"/>
      <c r="J197" s="230"/>
    </row>
    <row r="198" spans="1:10" s="135" customFormat="1" x14ac:dyDescent="0.2">
      <c r="A198" s="8"/>
      <c r="B198" s="8"/>
      <c r="C198" s="8"/>
      <c r="D198" s="8"/>
      <c r="E198" s="8"/>
      <c r="F198" s="230"/>
      <c r="H198" s="8"/>
      <c r="I198" s="8"/>
      <c r="J198" s="230"/>
    </row>
    <row r="199" spans="1:10" s="135" customFormat="1" x14ac:dyDescent="0.2">
      <c r="A199" s="8"/>
      <c r="B199" s="8"/>
      <c r="C199" s="8"/>
      <c r="D199" s="8"/>
      <c r="E199" s="8"/>
      <c r="F199" s="230"/>
      <c r="H199" s="8"/>
      <c r="I199" s="8"/>
      <c r="J199" s="230"/>
    </row>
    <row r="200" spans="1:10" s="135" customFormat="1" x14ac:dyDescent="0.2">
      <c r="A200" s="8"/>
      <c r="B200" s="8"/>
      <c r="C200" s="8"/>
      <c r="D200" s="8"/>
      <c r="E200" s="8"/>
      <c r="F200" s="230"/>
      <c r="H200" s="8"/>
      <c r="I200" s="8"/>
      <c r="J200" s="230"/>
    </row>
    <row r="201" spans="1:10" s="135" customFormat="1" x14ac:dyDescent="0.2">
      <c r="A201" s="8"/>
      <c r="B201" s="8"/>
      <c r="C201" s="8"/>
      <c r="D201" s="8"/>
      <c r="E201" s="8"/>
      <c r="F201" s="230"/>
      <c r="H201" s="8"/>
      <c r="I201" s="8"/>
      <c r="J201" s="230"/>
    </row>
    <row r="202" spans="1:10" s="135" customFormat="1" x14ac:dyDescent="0.2">
      <c r="A202" s="8"/>
      <c r="B202" s="8"/>
      <c r="C202" s="8"/>
      <c r="D202" s="8"/>
      <c r="E202" s="8"/>
      <c r="F202" s="230"/>
      <c r="H202" s="8"/>
      <c r="I202" s="8"/>
      <c r="J202" s="230"/>
    </row>
    <row r="203" spans="1:10" s="135" customFormat="1" x14ac:dyDescent="0.2">
      <c r="A203" s="8"/>
      <c r="B203" s="8"/>
      <c r="C203" s="8"/>
      <c r="D203" s="8"/>
      <c r="E203" s="8"/>
      <c r="F203" s="230"/>
      <c r="H203" s="8"/>
      <c r="I203" s="8"/>
      <c r="J203" s="230"/>
    </row>
    <row r="204" spans="1:10" s="135" customFormat="1" x14ac:dyDescent="0.2">
      <c r="A204" s="8"/>
      <c r="B204" s="8"/>
      <c r="C204" s="8"/>
      <c r="D204" s="8"/>
      <c r="E204" s="8"/>
      <c r="F204" s="230"/>
      <c r="H204" s="8"/>
      <c r="I204" s="8"/>
      <c r="J204" s="230"/>
    </row>
    <row r="205" spans="1:10" s="135" customFormat="1" x14ac:dyDescent="0.2">
      <c r="A205" s="8"/>
      <c r="B205" s="8"/>
      <c r="C205" s="8"/>
      <c r="D205" s="8"/>
      <c r="E205" s="8"/>
      <c r="F205" s="230"/>
      <c r="H205" s="8"/>
      <c r="I205" s="8"/>
      <c r="J205" s="230"/>
    </row>
    <row r="206" spans="1:10" s="135" customFormat="1" x14ac:dyDescent="0.2">
      <c r="A206" s="8"/>
      <c r="B206" s="8"/>
      <c r="C206" s="8"/>
      <c r="D206" s="8"/>
      <c r="E206" s="8"/>
      <c r="F206" s="230"/>
      <c r="H206" s="8"/>
      <c r="I206" s="8"/>
      <c r="J206" s="230"/>
    </row>
    <row r="207" spans="1:10" s="135" customFormat="1" x14ac:dyDescent="0.2">
      <c r="A207" s="8"/>
      <c r="B207" s="8"/>
      <c r="C207" s="8"/>
      <c r="D207" s="8"/>
      <c r="E207" s="8"/>
      <c r="F207" s="230"/>
      <c r="H207" s="8"/>
      <c r="I207" s="8"/>
      <c r="J207" s="230"/>
    </row>
    <row r="208" spans="1:10" s="135" customFormat="1" x14ac:dyDescent="0.2">
      <c r="A208" s="8"/>
      <c r="B208" s="8"/>
      <c r="C208" s="8"/>
      <c r="D208" s="8"/>
      <c r="E208" s="8"/>
      <c r="F208" s="230"/>
      <c r="H208" s="8"/>
      <c r="I208" s="8"/>
      <c r="J208" s="230"/>
    </row>
    <row r="209" spans="1:10" s="135" customFormat="1" x14ac:dyDescent="0.2">
      <c r="A209" s="8"/>
      <c r="B209" s="8"/>
      <c r="C209" s="8"/>
      <c r="D209" s="8"/>
      <c r="E209" s="8"/>
      <c r="F209" s="230"/>
      <c r="H209" s="8"/>
      <c r="I209" s="8"/>
      <c r="J209" s="230"/>
    </row>
    <row r="210" spans="1:10" s="135" customFormat="1" x14ac:dyDescent="0.2">
      <c r="A210" s="8"/>
      <c r="B210" s="8"/>
      <c r="C210" s="8"/>
      <c r="D210" s="8"/>
      <c r="E210" s="8"/>
      <c r="F210" s="230"/>
      <c r="H210" s="8"/>
      <c r="I210" s="8"/>
      <c r="J210" s="230"/>
    </row>
    <row r="211" spans="1:10" s="135" customFormat="1" x14ac:dyDescent="0.2">
      <c r="A211" s="8"/>
      <c r="B211" s="8"/>
      <c r="C211" s="8"/>
      <c r="D211" s="8"/>
      <c r="E211" s="8"/>
      <c r="F211" s="230"/>
      <c r="H211" s="8"/>
      <c r="I211" s="8"/>
      <c r="J211" s="230"/>
    </row>
    <row r="212" spans="1:10" s="135" customFormat="1" x14ac:dyDescent="0.2">
      <c r="A212" s="8"/>
      <c r="B212" s="8"/>
      <c r="C212" s="8"/>
      <c r="D212" s="8"/>
      <c r="E212" s="8"/>
      <c r="F212" s="230"/>
      <c r="H212" s="8"/>
      <c r="I212" s="8"/>
      <c r="J212" s="230"/>
    </row>
    <row r="213" spans="1:10" s="135" customFormat="1" x14ac:dyDescent="0.2">
      <c r="A213" s="8"/>
      <c r="B213" s="8"/>
      <c r="C213" s="8"/>
      <c r="D213" s="8"/>
      <c r="E213" s="8"/>
      <c r="F213" s="230"/>
      <c r="H213" s="8"/>
      <c r="I213" s="8"/>
      <c r="J213" s="230"/>
    </row>
    <row r="214" spans="1:10" s="135" customFormat="1" x14ac:dyDescent="0.2">
      <c r="A214" s="8"/>
      <c r="B214" s="8"/>
      <c r="C214" s="8"/>
      <c r="D214" s="8"/>
      <c r="E214" s="8"/>
      <c r="F214" s="230"/>
      <c r="H214" s="8"/>
      <c r="I214" s="8"/>
      <c r="J214" s="230"/>
    </row>
    <row r="215" spans="1:10" s="135" customFormat="1" x14ac:dyDescent="0.2">
      <c r="A215" s="8"/>
      <c r="B215" s="8"/>
      <c r="C215" s="8"/>
      <c r="D215" s="8"/>
      <c r="E215" s="8"/>
      <c r="F215" s="230"/>
      <c r="H215" s="8"/>
      <c r="I215" s="8"/>
      <c r="J215" s="230"/>
    </row>
    <row r="216" spans="1:10" s="135" customFormat="1" x14ac:dyDescent="0.2">
      <c r="A216" s="8"/>
      <c r="B216" s="8"/>
      <c r="C216" s="8"/>
      <c r="D216" s="8"/>
      <c r="E216" s="8"/>
      <c r="F216" s="230"/>
      <c r="H216" s="8"/>
      <c r="I216" s="8"/>
      <c r="J216" s="230"/>
    </row>
    <row r="217" spans="1:10" s="135" customFormat="1" x14ac:dyDescent="0.2">
      <c r="A217" s="8"/>
      <c r="B217" s="8"/>
      <c r="C217" s="8"/>
      <c r="D217" s="8"/>
      <c r="E217" s="8"/>
      <c r="F217" s="230"/>
      <c r="H217" s="8"/>
      <c r="I217" s="8"/>
      <c r="J217" s="230"/>
    </row>
    <row r="218" spans="1:10" s="135" customFormat="1" x14ac:dyDescent="0.2">
      <c r="A218" s="8"/>
      <c r="B218" s="8"/>
      <c r="C218" s="8"/>
      <c r="D218" s="8"/>
      <c r="E218" s="8"/>
      <c r="F218" s="230"/>
      <c r="H218" s="8"/>
      <c r="I218" s="8"/>
      <c r="J218" s="230"/>
    </row>
    <row r="219" spans="1:10" s="135" customFormat="1" x14ac:dyDescent="0.2">
      <c r="A219" s="8"/>
      <c r="B219" s="8"/>
      <c r="C219" s="8"/>
      <c r="D219" s="8"/>
      <c r="E219" s="8"/>
      <c r="F219" s="230"/>
      <c r="H219" s="8"/>
      <c r="I219" s="8"/>
      <c r="J219" s="230"/>
    </row>
    <row r="220" spans="1:10" s="135" customFormat="1" x14ac:dyDescent="0.2">
      <c r="A220" s="8"/>
      <c r="B220" s="8"/>
      <c r="C220" s="8"/>
      <c r="D220" s="8"/>
      <c r="E220" s="8"/>
      <c r="F220" s="230"/>
      <c r="H220" s="8"/>
      <c r="I220" s="8"/>
      <c r="J220" s="230"/>
    </row>
    <row r="221" spans="1:10" s="135" customFormat="1" x14ac:dyDescent="0.2">
      <c r="A221" s="8"/>
      <c r="B221" s="8"/>
      <c r="C221" s="8"/>
      <c r="D221" s="8"/>
      <c r="E221" s="8"/>
      <c r="F221" s="230"/>
      <c r="H221" s="8"/>
      <c r="I221" s="8"/>
      <c r="J221" s="230"/>
    </row>
  </sheetData>
  <sheetProtection sheet="1" objects="1" scenarios="1" selectLockedCells="1"/>
  <mergeCells count="14">
    <mergeCell ref="A46:E46"/>
    <mergeCell ref="B4:H4"/>
    <mergeCell ref="B5:H5"/>
    <mergeCell ref="B6:H6"/>
    <mergeCell ref="E10:F10"/>
    <mergeCell ref="G10:H10"/>
    <mergeCell ref="A29:B29"/>
    <mergeCell ref="I10:J10"/>
    <mergeCell ref="A35:B35"/>
    <mergeCell ref="A12:B12"/>
    <mergeCell ref="A14:B14"/>
    <mergeCell ref="A27:B27"/>
    <mergeCell ref="A30:B30"/>
    <mergeCell ref="A28:B28"/>
  </mergeCells>
  <printOptions horizontalCentered="1"/>
  <pageMargins left="0.28000000000000003" right="0.28000000000000003" top="0.39" bottom="0.3" header="0.75" footer="0.25"/>
  <pageSetup scale="71" fitToHeight="0" orientation="portrait"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78"/>
  <sheetViews>
    <sheetView workbookViewId="0">
      <selection activeCell="A14" sqref="A14"/>
    </sheetView>
  </sheetViews>
  <sheetFormatPr defaultRowHeight="12.75" x14ac:dyDescent="0.2"/>
  <cols>
    <col min="1" max="1" width="33.85546875" customWidth="1"/>
    <col min="2" max="2" width="15.140625" style="305" bestFit="1" customWidth="1"/>
    <col min="3" max="3" width="2.85546875" style="305" customWidth="1"/>
    <col min="4" max="4" width="10" style="308" bestFit="1" customWidth="1"/>
    <col min="5" max="5" width="15.7109375" customWidth="1"/>
    <col min="6" max="6" width="2.85546875" customWidth="1"/>
    <col min="7" max="7" width="10" style="308" bestFit="1" customWidth="1"/>
    <col min="8" max="8" width="15.7109375" customWidth="1"/>
    <col min="9" max="9" width="2.85546875" customWidth="1"/>
    <col min="10" max="10" width="10" style="308" bestFit="1" customWidth="1"/>
    <col min="11" max="11" width="15.7109375" customWidth="1"/>
    <col min="12" max="12" width="2.85546875" customWidth="1"/>
    <col min="13" max="13" width="10" style="308" bestFit="1" customWidth="1"/>
    <col min="14" max="14" width="15.7109375" customWidth="1"/>
    <col min="15" max="15" width="2.85546875" customWidth="1"/>
    <col min="16" max="16" width="10" style="308" bestFit="1" customWidth="1"/>
    <col min="17" max="17" width="15.7109375" customWidth="1"/>
    <col min="19" max="20" width="10.28515625" bestFit="1" customWidth="1"/>
  </cols>
  <sheetData>
    <row r="1" spans="1:18" ht="57" customHeight="1" thickBot="1" x14ac:dyDescent="0.3">
      <c r="A1" s="447" t="s">
        <v>194</v>
      </c>
      <c r="B1" s="448"/>
      <c r="C1" s="448"/>
      <c r="D1" s="448"/>
      <c r="E1" s="448"/>
      <c r="F1" s="448"/>
      <c r="G1" s="448"/>
      <c r="H1" s="448"/>
      <c r="I1" s="448"/>
      <c r="J1" s="448"/>
      <c r="K1" s="448"/>
      <c r="L1" s="448"/>
      <c r="M1" s="448"/>
      <c r="N1" s="448"/>
      <c r="O1" s="448"/>
      <c r="P1" s="449"/>
      <c r="Q1" s="323"/>
    </row>
    <row r="2" spans="1:18" s="304" customFormat="1" ht="15" thickBot="1" x14ac:dyDescent="0.25">
      <c r="A2" s="316"/>
      <c r="B2" s="316"/>
      <c r="C2" s="316"/>
      <c r="D2" s="316"/>
      <c r="E2" s="316"/>
      <c r="F2" s="316"/>
      <c r="G2" s="316"/>
      <c r="H2" s="316"/>
      <c r="I2" s="316"/>
      <c r="J2" s="316"/>
      <c r="K2" s="316"/>
      <c r="L2" s="316"/>
      <c r="M2" s="316"/>
      <c r="N2" s="316"/>
      <c r="O2" s="316"/>
      <c r="P2" s="316"/>
      <c r="Q2" s="316"/>
      <c r="R2" s="316"/>
    </row>
    <row r="3" spans="1:18" s="304" customFormat="1" ht="93.75" customHeight="1" thickBot="1" x14ac:dyDescent="0.25">
      <c r="A3" s="450" t="s">
        <v>207</v>
      </c>
      <c r="B3" s="451"/>
      <c r="C3" s="451"/>
      <c r="D3" s="451"/>
      <c r="E3" s="451"/>
      <c r="F3" s="451"/>
      <c r="G3" s="451"/>
      <c r="H3" s="451"/>
      <c r="I3" s="451"/>
      <c r="J3" s="451"/>
      <c r="K3" s="451"/>
      <c r="L3" s="451"/>
      <c r="M3" s="451"/>
      <c r="N3" s="451"/>
      <c r="O3" s="451"/>
      <c r="P3" s="452"/>
      <c r="Q3" s="316"/>
      <c r="R3" s="316"/>
    </row>
    <row r="4" spans="1:18" s="304" customFormat="1" ht="14.25" x14ac:dyDescent="0.2">
      <c r="A4" s="311"/>
      <c r="B4" s="311"/>
      <c r="C4" s="311"/>
      <c r="D4" s="311"/>
      <c r="E4" s="311"/>
      <c r="F4" s="311"/>
      <c r="G4" s="311"/>
      <c r="H4" s="311"/>
      <c r="I4" s="311"/>
      <c r="J4" s="311"/>
      <c r="K4" s="311"/>
      <c r="L4" s="311"/>
      <c r="M4" s="311"/>
      <c r="N4" s="311"/>
      <c r="O4" s="311"/>
      <c r="P4" s="311"/>
      <c r="Q4" s="311"/>
      <c r="R4" s="311"/>
    </row>
    <row r="5" spans="1:18" s="304" customFormat="1" ht="15" thickBot="1" x14ac:dyDescent="0.25">
      <c r="A5" s="311"/>
      <c r="B5" s="311"/>
      <c r="C5" s="311"/>
      <c r="D5" s="311"/>
      <c r="E5" s="311"/>
      <c r="F5" s="311"/>
      <c r="G5" s="311"/>
      <c r="H5" s="311"/>
      <c r="I5" s="311"/>
      <c r="J5" s="311"/>
      <c r="K5" s="311"/>
      <c r="L5" s="311"/>
      <c r="M5" s="311"/>
      <c r="N5" s="311"/>
      <c r="O5" s="311"/>
      <c r="P5" s="311"/>
      <c r="Q5" s="311"/>
      <c r="R5" s="311"/>
    </row>
    <row r="6" spans="1:18" s="304" customFormat="1" ht="36" customHeight="1" thickBot="1" x14ac:dyDescent="0.3">
      <c r="A6" s="453" t="s">
        <v>192</v>
      </c>
      <c r="B6" s="454"/>
      <c r="C6" s="454"/>
      <c r="D6" s="454"/>
      <c r="E6" s="455"/>
      <c r="F6" s="336" t="s">
        <v>201</v>
      </c>
      <c r="G6" s="311"/>
      <c r="H6" s="311"/>
      <c r="I6" s="320"/>
      <c r="J6" s="320"/>
      <c r="K6" s="311"/>
      <c r="L6" s="320"/>
      <c r="M6" s="311"/>
      <c r="N6" s="311"/>
      <c r="O6" s="320"/>
      <c r="P6" s="311"/>
      <c r="Q6" s="311"/>
      <c r="R6" s="311"/>
    </row>
    <row r="7" spans="1:18" s="304" customFormat="1" ht="28.5" x14ac:dyDescent="0.2">
      <c r="E7" s="339" t="s">
        <v>190</v>
      </c>
      <c r="F7" s="340" t="str">
        <f>IF(F6="N","0","0.03")</f>
        <v>0.03</v>
      </c>
      <c r="G7" s="311"/>
      <c r="H7" s="311"/>
      <c r="I7" s="321"/>
      <c r="J7" s="320"/>
      <c r="K7" s="311"/>
      <c r="L7" s="321"/>
      <c r="M7" s="311"/>
      <c r="N7" s="311"/>
      <c r="O7" s="321"/>
      <c r="P7" s="311"/>
      <c r="Q7" s="311"/>
      <c r="R7" s="311"/>
    </row>
    <row r="8" spans="1:18" s="304" customFormat="1" ht="14.25" x14ac:dyDescent="0.2">
      <c r="A8" s="311"/>
      <c r="B8" s="311"/>
      <c r="C8" s="311"/>
      <c r="D8" s="311"/>
      <c r="E8" s="311"/>
      <c r="F8" s="311"/>
      <c r="G8" s="311"/>
      <c r="H8" s="311"/>
      <c r="I8" s="311"/>
      <c r="J8" s="311"/>
      <c r="K8" s="311"/>
      <c r="L8" s="311"/>
      <c r="M8" s="311"/>
      <c r="N8" s="311"/>
      <c r="O8" s="311"/>
      <c r="P8" s="311"/>
      <c r="Q8" s="311"/>
      <c r="R8" s="311"/>
    </row>
    <row r="9" spans="1:18" s="304" customFormat="1" ht="15" x14ac:dyDescent="0.25">
      <c r="A9" s="322" t="s">
        <v>191</v>
      </c>
      <c r="B9" s="315"/>
      <c r="C9" s="315"/>
      <c r="D9" s="327"/>
      <c r="E9" s="311"/>
      <c r="F9" s="311"/>
      <c r="G9" s="311"/>
      <c r="H9" s="311"/>
      <c r="I9" s="311"/>
      <c r="J9" s="311"/>
      <c r="K9" s="311"/>
      <c r="L9" s="311"/>
      <c r="M9" s="311"/>
      <c r="N9" s="311"/>
      <c r="O9" s="311"/>
      <c r="P9" s="311"/>
      <c r="Q9" s="311"/>
      <c r="R9" s="311"/>
    </row>
    <row r="10" spans="1:18" s="304" customFormat="1" ht="14.25" x14ac:dyDescent="0.2">
      <c r="B10" s="306"/>
      <c r="C10" s="306"/>
      <c r="D10" s="309"/>
      <c r="G10" s="309"/>
      <c r="J10" s="309"/>
      <c r="M10" s="309"/>
      <c r="P10" s="309"/>
    </row>
    <row r="11" spans="1:18" s="303" customFormat="1" x14ac:dyDescent="0.2">
      <c r="B11" s="307"/>
      <c r="C11" s="317"/>
      <c r="D11" s="446" t="s">
        <v>68</v>
      </c>
      <c r="E11" s="446"/>
      <c r="F11" s="317"/>
      <c r="G11" s="446" t="s">
        <v>75</v>
      </c>
      <c r="H11" s="446"/>
      <c r="I11" s="317"/>
      <c r="J11" s="446" t="s">
        <v>76</v>
      </c>
      <c r="K11" s="446"/>
      <c r="L11" s="317"/>
      <c r="M11" s="446" t="s">
        <v>102</v>
      </c>
      <c r="N11" s="446"/>
      <c r="O11" s="317"/>
      <c r="P11" s="446" t="s">
        <v>103</v>
      </c>
      <c r="Q11" s="446"/>
    </row>
    <row r="12" spans="1:18" s="303" customFormat="1" x14ac:dyDescent="0.2">
      <c r="A12" s="303" t="s">
        <v>187</v>
      </c>
      <c r="B12" s="307" t="s">
        <v>83</v>
      </c>
      <c r="C12" s="317"/>
      <c r="D12" s="310" t="s">
        <v>188</v>
      </c>
      <c r="E12" s="303" t="s">
        <v>2</v>
      </c>
      <c r="F12" s="317"/>
      <c r="G12" s="310" t="s">
        <v>188</v>
      </c>
      <c r="H12" s="303" t="s">
        <v>2</v>
      </c>
      <c r="I12" s="317"/>
      <c r="J12" s="310" t="s">
        <v>188</v>
      </c>
      <c r="K12" s="303" t="s">
        <v>2</v>
      </c>
      <c r="L12" s="317"/>
      <c r="M12" s="310" t="s">
        <v>188</v>
      </c>
      <c r="N12" s="303" t="s">
        <v>2</v>
      </c>
      <c r="O12" s="317"/>
      <c r="P12" s="310" t="s">
        <v>188</v>
      </c>
      <c r="Q12" s="303" t="s">
        <v>2</v>
      </c>
    </row>
    <row r="13" spans="1:18" x14ac:dyDescent="0.2">
      <c r="A13" s="312" t="s">
        <v>189</v>
      </c>
      <c r="B13" s="313">
        <v>40000</v>
      </c>
      <c r="C13" s="318"/>
      <c r="D13" s="314">
        <v>0.125</v>
      </c>
      <c r="E13" s="313">
        <f>ROUND(($B13*D13),0)</f>
        <v>5000</v>
      </c>
      <c r="F13" s="318"/>
      <c r="G13" s="314">
        <v>0.125</v>
      </c>
      <c r="H13" s="313">
        <f>ROUND((($B13*(1+$F$7))*G13),0)</f>
        <v>5150</v>
      </c>
      <c r="I13" s="318"/>
      <c r="J13" s="314">
        <v>0.125</v>
      </c>
      <c r="K13" s="313">
        <f>ROUND(((($B13*(1+$F$7))*(1+$F$7))*J13),0)</f>
        <v>5305</v>
      </c>
      <c r="L13" s="318"/>
      <c r="M13" s="314">
        <v>0.125</v>
      </c>
      <c r="N13" s="313">
        <f>ROUND((((($B13*(1+$F$7))*(1+$F$7))*(1+$F$7))*M13),0)</f>
        <v>5464</v>
      </c>
      <c r="O13" s="318"/>
      <c r="P13" s="314">
        <v>0.125</v>
      </c>
      <c r="Q13" s="313">
        <f>ROUND(((((($B13*(1+$F$7))*(1+$F$7))*(1+$F$7))*(1+$F$7))*P13),0)</f>
        <v>5628</v>
      </c>
    </row>
    <row r="14" spans="1:18" x14ac:dyDescent="0.2">
      <c r="A14" s="255"/>
      <c r="B14" s="335"/>
      <c r="C14" s="319"/>
      <c r="D14" s="337"/>
      <c r="E14" s="325">
        <f>ROUND(($B14*D14),0)</f>
        <v>0</v>
      </c>
      <c r="F14" s="319"/>
      <c r="G14" s="337"/>
      <c r="H14" s="325">
        <f>ROUND((($B14*(1+$F$7))*G14),0)</f>
        <v>0</v>
      </c>
      <c r="I14" s="319"/>
      <c r="J14" s="337"/>
      <c r="K14" s="325">
        <f>ROUND(((($B14*(1+$F$7))*(1+$F$7))*J14),0)</f>
        <v>0</v>
      </c>
      <c r="L14" s="319"/>
      <c r="M14" s="337"/>
      <c r="N14" s="325">
        <f>ROUND((((($B14*(1+$F$7))*(1+$F$7))*(1+$F$7))*M14),0)</f>
        <v>0</v>
      </c>
      <c r="O14" s="319"/>
      <c r="P14" s="337"/>
      <c r="Q14" s="325">
        <f>ROUND(((((($B14*(1+$F$7))*(1+$F$7))*(1+$F$7))*(1+$F$7))*P14),0)</f>
        <v>0</v>
      </c>
    </row>
    <row r="15" spans="1:18" x14ac:dyDescent="0.2">
      <c r="A15" s="255"/>
      <c r="B15" s="335"/>
      <c r="C15" s="319"/>
      <c r="D15" s="337"/>
      <c r="E15" s="325">
        <f t="shared" ref="E15:E38" si="0">ROUND(($B15*D15),0)</f>
        <v>0</v>
      </c>
      <c r="F15" s="319"/>
      <c r="G15" s="337"/>
      <c r="H15" s="325">
        <f t="shared" ref="H15:H38" si="1">ROUND((($B15*(1+$F$7))*G15),0)</f>
        <v>0</v>
      </c>
      <c r="I15" s="319"/>
      <c r="J15" s="337"/>
      <c r="K15" s="325">
        <f t="shared" ref="K15:K38" si="2">ROUND(((($B15*(1+$F$7))*(1+$F$7))*J15),0)</f>
        <v>0</v>
      </c>
      <c r="L15" s="319"/>
      <c r="M15" s="337"/>
      <c r="N15" s="325">
        <f t="shared" ref="N15:N38" si="3">ROUND((((($B15*(1+$F$7))*(1+$F$7))*(1+$F$7))*M15),0)</f>
        <v>0</v>
      </c>
      <c r="O15" s="319"/>
      <c r="P15" s="337"/>
      <c r="Q15" s="325">
        <f t="shared" ref="Q15:Q38" si="4">ROUND(((((($B15*(1+$F$7))*(1+$F$7))*(1+$F$7))*(1+$F$7))*P15),0)</f>
        <v>0</v>
      </c>
    </row>
    <row r="16" spans="1:18" x14ac:dyDescent="0.2">
      <c r="A16" s="133"/>
      <c r="B16" s="335"/>
      <c r="C16" s="319"/>
      <c r="D16" s="337"/>
      <c r="E16" s="325">
        <f t="shared" si="0"/>
        <v>0</v>
      </c>
      <c r="F16" s="319"/>
      <c r="G16" s="337"/>
      <c r="H16" s="325">
        <f t="shared" si="1"/>
        <v>0</v>
      </c>
      <c r="I16" s="319"/>
      <c r="J16" s="337"/>
      <c r="K16" s="325">
        <f t="shared" si="2"/>
        <v>0</v>
      </c>
      <c r="L16" s="319"/>
      <c r="M16" s="337"/>
      <c r="N16" s="325">
        <f t="shared" si="3"/>
        <v>0</v>
      </c>
      <c r="O16" s="319"/>
      <c r="P16" s="337"/>
      <c r="Q16" s="325">
        <f t="shared" si="4"/>
        <v>0</v>
      </c>
    </row>
    <row r="17" spans="1:20" x14ac:dyDescent="0.2">
      <c r="A17" s="255"/>
      <c r="B17" s="335"/>
      <c r="C17" s="319"/>
      <c r="D17" s="337"/>
      <c r="E17" s="325">
        <f t="shared" si="0"/>
        <v>0</v>
      </c>
      <c r="F17" s="319"/>
      <c r="G17" s="337"/>
      <c r="H17" s="325">
        <f t="shared" si="1"/>
        <v>0</v>
      </c>
      <c r="I17" s="319"/>
      <c r="J17" s="337"/>
      <c r="K17" s="325">
        <f t="shared" si="2"/>
        <v>0</v>
      </c>
      <c r="L17" s="319"/>
      <c r="M17" s="337"/>
      <c r="N17" s="325">
        <f t="shared" si="3"/>
        <v>0</v>
      </c>
      <c r="O17" s="319"/>
      <c r="P17" s="337"/>
      <c r="Q17" s="325">
        <f t="shared" si="4"/>
        <v>0</v>
      </c>
    </row>
    <row r="18" spans="1:20" x14ac:dyDescent="0.2">
      <c r="A18" s="255"/>
      <c r="B18" s="335"/>
      <c r="C18" s="319"/>
      <c r="D18" s="337"/>
      <c r="E18" s="325">
        <f t="shared" si="0"/>
        <v>0</v>
      </c>
      <c r="F18" s="319"/>
      <c r="G18" s="337"/>
      <c r="H18" s="325">
        <f t="shared" si="1"/>
        <v>0</v>
      </c>
      <c r="I18" s="319"/>
      <c r="J18" s="337"/>
      <c r="K18" s="325">
        <f t="shared" si="2"/>
        <v>0</v>
      </c>
      <c r="L18" s="319"/>
      <c r="M18" s="337"/>
      <c r="N18" s="325">
        <f t="shared" si="3"/>
        <v>0</v>
      </c>
      <c r="O18" s="319"/>
      <c r="P18" s="337"/>
      <c r="Q18" s="325">
        <f t="shared" si="4"/>
        <v>0</v>
      </c>
    </row>
    <row r="19" spans="1:20" x14ac:dyDescent="0.2">
      <c r="A19" s="255"/>
      <c r="B19" s="335"/>
      <c r="C19" s="319"/>
      <c r="D19" s="337"/>
      <c r="E19" s="325">
        <f t="shared" si="0"/>
        <v>0</v>
      </c>
      <c r="F19" s="319"/>
      <c r="G19" s="337"/>
      <c r="H19" s="325">
        <f t="shared" si="1"/>
        <v>0</v>
      </c>
      <c r="I19" s="319"/>
      <c r="J19" s="337"/>
      <c r="K19" s="325">
        <f t="shared" si="2"/>
        <v>0</v>
      </c>
      <c r="L19" s="319"/>
      <c r="M19" s="337"/>
      <c r="N19" s="325">
        <f t="shared" si="3"/>
        <v>0</v>
      </c>
      <c r="O19" s="319"/>
      <c r="P19" s="337"/>
      <c r="Q19" s="325">
        <f t="shared" si="4"/>
        <v>0</v>
      </c>
    </row>
    <row r="20" spans="1:20" x14ac:dyDescent="0.2">
      <c r="A20" s="255"/>
      <c r="B20" s="335"/>
      <c r="C20" s="319"/>
      <c r="D20" s="337"/>
      <c r="E20" s="325">
        <f t="shared" si="0"/>
        <v>0</v>
      </c>
      <c r="F20" s="319"/>
      <c r="G20" s="337"/>
      <c r="H20" s="325">
        <f t="shared" si="1"/>
        <v>0</v>
      </c>
      <c r="I20" s="319"/>
      <c r="J20" s="337"/>
      <c r="K20" s="325">
        <f t="shared" si="2"/>
        <v>0</v>
      </c>
      <c r="L20" s="319"/>
      <c r="M20" s="337"/>
      <c r="N20" s="325">
        <f t="shared" si="3"/>
        <v>0</v>
      </c>
      <c r="O20" s="319"/>
      <c r="P20" s="337"/>
      <c r="Q20" s="325">
        <f t="shared" si="4"/>
        <v>0</v>
      </c>
    </row>
    <row r="21" spans="1:20" x14ac:dyDescent="0.2">
      <c r="A21" s="255"/>
      <c r="B21" s="335"/>
      <c r="C21" s="319"/>
      <c r="D21" s="337"/>
      <c r="E21" s="325">
        <f t="shared" si="0"/>
        <v>0</v>
      </c>
      <c r="F21" s="319"/>
      <c r="G21" s="337"/>
      <c r="H21" s="325">
        <f t="shared" si="1"/>
        <v>0</v>
      </c>
      <c r="I21" s="319"/>
      <c r="J21" s="337"/>
      <c r="K21" s="325">
        <f t="shared" si="2"/>
        <v>0</v>
      </c>
      <c r="L21" s="319"/>
      <c r="M21" s="337"/>
      <c r="N21" s="325">
        <f t="shared" si="3"/>
        <v>0</v>
      </c>
      <c r="O21" s="319"/>
      <c r="P21" s="337"/>
      <c r="Q21" s="325">
        <f t="shared" si="4"/>
        <v>0</v>
      </c>
      <c r="S21" s="2"/>
      <c r="T21" s="2"/>
    </row>
    <row r="22" spans="1:20" x14ac:dyDescent="0.2">
      <c r="A22" s="255"/>
      <c r="B22" s="335"/>
      <c r="C22" s="319"/>
      <c r="D22" s="337"/>
      <c r="E22" s="325">
        <f t="shared" si="0"/>
        <v>0</v>
      </c>
      <c r="F22" s="319"/>
      <c r="G22" s="337"/>
      <c r="H22" s="325">
        <f t="shared" si="1"/>
        <v>0</v>
      </c>
      <c r="I22" s="319"/>
      <c r="J22" s="337"/>
      <c r="K22" s="325">
        <f t="shared" si="2"/>
        <v>0</v>
      </c>
      <c r="L22" s="319"/>
      <c r="M22" s="337"/>
      <c r="N22" s="325">
        <f t="shared" si="3"/>
        <v>0</v>
      </c>
      <c r="O22" s="319"/>
      <c r="P22" s="337"/>
      <c r="Q22" s="325">
        <f t="shared" si="4"/>
        <v>0</v>
      </c>
      <c r="S22" s="2"/>
      <c r="T22" s="2"/>
    </row>
    <row r="23" spans="1:20" x14ac:dyDescent="0.2">
      <c r="A23" s="255"/>
      <c r="B23" s="335"/>
      <c r="C23" s="319"/>
      <c r="D23" s="337"/>
      <c r="E23" s="325">
        <f t="shared" si="0"/>
        <v>0</v>
      </c>
      <c r="F23" s="319"/>
      <c r="G23" s="337"/>
      <c r="H23" s="325">
        <f t="shared" si="1"/>
        <v>0</v>
      </c>
      <c r="I23" s="319"/>
      <c r="J23" s="337"/>
      <c r="K23" s="325">
        <f t="shared" si="2"/>
        <v>0</v>
      </c>
      <c r="L23" s="319"/>
      <c r="M23" s="337"/>
      <c r="N23" s="325">
        <f t="shared" si="3"/>
        <v>0</v>
      </c>
      <c r="O23" s="319"/>
      <c r="P23" s="337"/>
      <c r="Q23" s="325">
        <f t="shared" si="4"/>
        <v>0</v>
      </c>
      <c r="S23" s="2"/>
      <c r="T23" s="2"/>
    </row>
    <row r="24" spans="1:20" x14ac:dyDescent="0.2">
      <c r="A24" s="255"/>
      <c r="B24" s="335"/>
      <c r="C24" s="319"/>
      <c r="D24" s="337"/>
      <c r="E24" s="325">
        <f t="shared" si="0"/>
        <v>0</v>
      </c>
      <c r="F24" s="319"/>
      <c r="G24" s="337"/>
      <c r="H24" s="325">
        <f t="shared" si="1"/>
        <v>0</v>
      </c>
      <c r="I24" s="319"/>
      <c r="J24" s="337"/>
      <c r="K24" s="325">
        <f t="shared" si="2"/>
        <v>0</v>
      </c>
      <c r="L24" s="319"/>
      <c r="M24" s="337"/>
      <c r="N24" s="325">
        <f t="shared" si="3"/>
        <v>0</v>
      </c>
      <c r="O24" s="319"/>
      <c r="P24" s="337"/>
      <c r="Q24" s="325">
        <f t="shared" si="4"/>
        <v>0</v>
      </c>
      <c r="S24" s="2"/>
      <c r="T24" s="2"/>
    </row>
    <row r="25" spans="1:20" x14ac:dyDescent="0.2">
      <c r="A25" s="255"/>
      <c r="B25" s="335"/>
      <c r="C25" s="319"/>
      <c r="D25" s="337"/>
      <c r="E25" s="325">
        <f t="shared" si="0"/>
        <v>0</v>
      </c>
      <c r="F25" s="319"/>
      <c r="G25" s="337"/>
      <c r="H25" s="325">
        <f t="shared" si="1"/>
        <v>0</v>
      </c>
      <c r="I25" s="319"/>
      <c r="J25" s="337"/>
      <c r="K25" s="325">
        <f t="shared" si="2"/>
        <v>0</v>
      </c>
      <c r="L25" s="319"/>
      <c r="M25" s="337"/>
      <c r="N25" s="325">
        <f t="shared" si="3"/>
        <v>0</v>
      </c>
      <c r="O25" s="319"/>
      <c r="P25" s="337"/>
      <c r="Q25" s="325">
        <f t="shared" si="4"/>
        <v>0</v>
      </c>
    </row>
    <row r="26" spans="1:20" x14ac:dyDescent="0.2">
      <c r="A26" s="255"/>
      <c r="B26" s="335"/>
      <c r="C26" s="319"/>
      <c r="D26" s="337"/>
      <c r="E26" s="325">
        <f t="shared" si="0"/>
        <v>0</v>
      </c>
      <c r="F26" s="319"/>
      <c r="G26" s="337"/>
      <c r="H26" s="325">
        <f t="shared" si="1"/>
        <v>0</v>
      </c>
      <c r="I26" s="319"/>
      <c r="J26" s="337"/>
      <c r="K26" s="325">
        <f t="shared" si="2"/>
        <v>0</v>
      </c>
      <c r="L26" s="319"/>
      <c r="M26" s="337"/>
      <c r="N26" s="325">
        <f t="shared" si="3"/>
        <v>0</v>
      </c>
      <c r="O26" s="319"/>
      <c r="P26" s="337"/>
      <c r="Q26" s="325">
        <f t="shared" si="4"/>
        <v>0</v>
      </c>
    </row>
    <row r="27" spans="1:20" x14ac:dyDescent="0.2">
      <c r="A27" s="255"/>
      <c r="B27" s="335"/>
      <c r="C27" s="319"/>
      <c r="D27" s="337"/>
      <c r="E27" s="325">
        <f t="shared" si="0"/>
        <v>0</v>
      </c>
      <c r="F27" s="319"/>
      <c r="G27" s="337"/>
      <c r="H27" s="325">
        <f t="shared" si="1"/>
        <v>0</v>
      </c>
      <c r="I27" s="319"/>
      <c r="J27" s="337"/>
      <c r="K27" s="325">
        <f t="shared" si="2"/>
        <v>0</v>
      </c>
      <c r="L27" s="319"/>
      <c r="M27" s="337"/>
      <c r="N27" s="325">
        <f t="shared" si="3"/>
        <v>0</v>
      </c>
      <c r="O27" s="319"/>
      <c r="P27" s="337"/>
      <c r="Q27" s="325">
        <f t="shared" si="4"/>
        <v>0</v>
      </c>
    </row>
    <row r="28" spans="1:20" x14ac:dyDescent="0.2">
      <c r="A28" s="255"/>
      <c r="B28" s="335"/>
      <c r="C28" s="319"/>
      <c r="D28" s="337"/>
      <c r="E28" s="325">
        <f t="shared" si="0"/>
        <v>0</v>
      </c>
      <c r="F28" s="319"/>
      <c r="G28" s="337"/>
      <c r="H28" s="325">
        <f t="shared" si="1"/>
        <v>0</v>
      </c>
      <c r="I28" s="319"/>
      <c r="J28" s="337"/>
      <c r="K28" s="325">
        <f t="shared" si="2"/>
        <v>0</v>
      </c>
      <c r="L28" s="319"/>
      <c r="M28" s="337"/>
      <c r="N28" s="325">
        <f t="shared" si="3"/>
        <v>0</v>
      </c>
      <c r="O28" s="319"/>
      <c r="P28" s="337"/>
      <c r="Q28" s="325">
        <f t="shared" si="4"/>
        <v>0</v>
      </c>
    </row>
    <row r="29" spans="1:20" x14ac:dyDescent="0.2">
      <c r="A29" s="255"/>
      <c r="B29" s="335"/>
      <c r="C29" s="319"/>
      <c r="D29" s="337"/>
      <c r="E29" s="325">
        <f t="shared" si="0"/>
        <v>0</v>
      </c>
      <c r="F29" s="319"/>
      <c r="G29" s="337"/>
      <c r="H29" s="325">
        <f t="shared" si="1"/>
        <v>0</v>
      </c>
      <c r="I29" s="319"/>
      <c r="J29" s="337"/>
      <c r="K29" s="325">
        <f t="shared" si="2"/>
        <v>0</v>
      </c>
      <c r="L29" s="319"/>
      <c r="M29" s="337"/>
      <c r="N29" s="325">
        <f t="shared" si="3"/>
        <v>0</v>
      </c>
      <c r="O29" s="319"/>
      <c r="P29" s="337"/>
      <c r="Q29" s="325">
        <f t="shared" si="4"/>
        <v>0</v>
      </c>
    </row>
    <row r="30" spans="1:20" x14ac:dyDescent="0.2">
      <c r="A30" s="255"/>
      <c r="B30" s="335"/>
      <c r="C30" s="319"/>
      <c r="D30" s="337"/>
      <c r="E30" s="325">
        <f t="shared" si="0"/>
        <v>0</v>
      </c>
      <c r="F30" s="319"/>
      <c r="G30" s="337"/>
      <c r="H30" s="325">
        <f t="shared" si="1"/>
        <v>0</v>
      </c>
      <c r="I30" s="319"/>
      <c r="J30" s="337"/>
      <c r="K30" s="325">
        <f t="shared" si="2"/>
        <v>0</v>
      </c>
      <c r="L30" s="319"/>
      <c r="M30" s="337"/>
      <c r="N30" s="325">
        <f t="shared" si="3"/>
        <v>0</v>
      </c>
      <c r="O30" s="319"/>
      <c r="P30" s="337"/>
      <c r="Q30" s="325">
        <f t="shared" si="4"/>
        <v>0</v>
      </c>
    </row>
    <row r="31" spans="1:20" x14ac:dyDescent="0.2">
      <c r="A31" s="255"/>
      <c r="B31" s="335"/>
      <c r="C31" s="319"/>
      <c r="D31" s="337"/>
      <c r="E31" s="325">
        <f t="shared" si="0"/>
        <v>0</v>
      </c>
      <c r="F31" s="319"/>
      <c r="G31" s="337"/>
      <c r="H31" s="325">
        <f t="shared" si="1"/>
        <v>0</v>
      </c>
      <c r="I31" s="319"/>
      <c r="J31" s="337"/>
      <c r="K31" s="325">
        <f t="shared" si="2"/>
        <v>0</v>
      </c>
      <c r="L31" s="319"/>
      <c r="M31" s="337"/>
      <c r="N31" s="325">
        <f t="shared" si="3"/>
        <v>0</v>
      </c>
      <c r="O31" s="319"/>
      <c r="P31" s="337"/>
      <c r="Q31" s="325">
        <f t="shared" si="4"/>
        <v>0</v>
      </c>
    </row>
    <row r="32" spans="1:20" x14ac:dyDescent="0.2">
      <c r="A32" s="255"/>
      <c r="B32" s="335"/>
      <c r="C32" s="319"/>
      <c r="D32" s="337"/>
      <c r="E32" s="325">
        <f t="shared" si="0"/>
        <v>0</v>
      </c>
      <c r="F32" s="319"/>
      <c r="G32" s="337"/>
      <c r="H32" s="325">
        <f t="shared" si="1"/>
        <v>0</v>
      </c>
      <c r="I32" s="319"/>
      <c r="J32" s="337"/>
      <c r="K32" s="325">
        <f t="shared" si="2"/>
        <v>0</v>
      </c>
      <c r="L32" s="319"/>
      <c r="M32" s="337"/>
      <c r="N32" s="325">
        <f t="shared" si="3"/>
        <v>0</v>
      </c>
      <c r="O32" s="319"/>
      <c r="P32" s="337"/>
      <c r="Q32" s="325">
        <f t="shared" si="4"/>
        <v>0</v>
      </c>
    </row>
    <row r="33" spans="1:18" x14ac:dyDescent="0.2">
      <c r="A33" s="255"/>
      <c r="B33" s="335"/>
      <c r="C33" s="319"/>
      <c r="D33" s="337"/>
      <c r="E33" s="325">
        <f t="shared" si="0"/>
        <v>0</v>
      </c>
      <c r="F33" s="319"/>
      <c r="G33" s="337"/>
      <c r="H33" s="325">
        <f t="shared" si="1"/>
        <v>0</v>
      </c>
      <c r="I33" s="319"/>
      <c r="J33" s="337"/>
      <c r="K33" s="325">
        <f t="shared" si="2"/>
        <v>0</v>
      </c>
      <c r="L33" s="319"/>
      <c r="M33" s="337"/>
      <c r="N33" s="325">
        <f t="shared" si="3"/>
        <v>0</v>
      </c>
      <c r="O33" s="319"/>
      <c r="P33" s="337"/>
      <c r="Q33" s="325">
        <f t="shared" si="4"/>
        <v>0</v>
      </c>
    </row>
    <row r="34" spans="1:18" x14ac:dyDescent="0.2">
      <c r="A34" s="255"/>
      <c r="B34" s="335"/>
      <c r="C34" s="319"/>
      <c r="D34" s="337"/>
      <c r="E34" s="325">
        <f t="shared" si="0"/>
        <v>0</v>
      </c>
      <c r="F34" s="319"/>
      <c r="G34" s="337"/>
      <c r="H34" s="325">
        <f t="shared" si="1"/>
        <v>0</v>
      </c>
      <c r="I34" s="319"/>
      <c r="J34" s="337"/>
      <c r="K34" s="325">
        <f t="shared" si="2"/>
        <v>0</v>
      </c>
      <c r="L34" s="319"/>
      <c r="M34" s="337"/>
      <c r="N34" s="325">
        <f t="shared" si="3"/>
        <v>0</v>
      </c>
      <c r="O34" s="319"/>
      <c r="P34" s="337"/>
      <c r="Q34" s="325">
        <f t="shared" si="4"/>
        <v>0</v>
      </c>
    </row>
    <row r="35" spans="1:18" x14ac:dyDescent="0.2">
      <c r="A35" s="255"/>
      <c r="B35" s="335"/>
      <c r="C35" s="319"/>
      <c r="D35" s="337"/>
      <c r="E35" s="325">
        <f t="shared" si="0"/>
        <v>0</v>
      </c>
      <c r="F35" s="319"/>
      <c r="G35" s="337"/>
      <c r="H35" s="325">
        <f t="shared" si="1"/>
        <v>0</v>
      </c>
      <c r="I35" s="319"/>
      <c r="J35" s="337"/>
      <c r="K35" s="325">
        <f t="shared" si="2"/>
        <v>0</v>
      </c>
      <c r="L35" s="319"/>
      <c r="M35" s="337"/>
      <c r="N35" s="325">
        <f t="shared" si="3"/>
        <v>0</v>
      </c>
      <c r="O35" s="319"/>
      <c r="P35" s="337"/>
      <c r="Q35" s="325">
        <f t="shared" si="4"/>
        <v>0</v>
      </c>
    </row>
    <row r="36" spans="1:18" x14ac:dyDescent="0.2">
      <c r="A36" s="255"/>
      <c r="B36" s="335"/>
      <c r="C36" s="319"/>
      <c r="D36" s="337"/>
      <c r="E36" s="325">
        <f t="shared" si="0"/>
        <v>0</v>
      </c>
      <c r="F36" s="319"/>
      <c r="G36" s="337"/>
      <c r="H36" s="325">
        <f t="shared" si="1"/>
        <v>0</v>
      </c>
      <c r="I36" s="319"/>
      <c r="J36" s="337"/>
      <c r="K36" s="325">
        <f t="shared" si="2"/>
        <v>0</v>
      </c>
      <c r="L36" s="319"/>
      <c r="M36" s="337"/>
      <c r="N36" s="325">
        <f t="shared" si="3"/>
        <v>0</v>
      </c>
      <c r="O36" s="319"/>
      <c r="P36" s="337"/>
      <c r="Q36" s="325">
        <f t="shared" si="4"/>
        <v>0</v>
      </c>
    </row>
    <row r="37" spans="1:18" x14ac:dyDescent="0.2">
      <c r="A37" s="255"/>
      <c r="B37" s="335"/>
      <c r="C37" s="319"/>
      <c r="D37" s="337"/>
      <c r="E37" s="325">
        <f t="shared" si="0"/>
        <v>0</v>
      </c>
      <c r="F37" s="319"/>
      <c r="G37" s="337"/>
      <c r="H37" s="325">
        <f t="shared" si="1"/>
        <v>0</v>
      </c>
      <c r="I37" s="319"/>
      <c r="J37" s="337"/>
      <c r="K37" s="325">
        <f t="shared" si="2"/>
        <v>0</v>
      </c>
      <c r="L37" s="319"/>
      <c r="M37" s="337"/>
      <c r="N37" s="325">
        <f t="shared" si="3"/>
        <v>0</v>
      </c>
      <c r="O37" s="319"/>
      <c r="P37" s="337"/>
      <c r="Q37" s="325">
        <f t="shared" si="4"/>
        <v>0</v>
      </c>
    </row>
    <row r="38" spans="1:18" x14ac:dyDescent="0.2">
      <c r="A38" s="255"/>
      <c r="B38" s="335"/>
      <c r="C38" s="319"/>
      <c r="D38" s="337"/>
      <c r="E38" s="325">
        <f t="shared" si="0"/>
        <v>0</v>
      </c>
      <c r="F38" s="319"/>
      <c r="G38" s="337"/>
      <c r="H38" s="325">
        <f t="shared" si="1"/>
        <v>0</v>
      </c>
      <c r="I38" s="319"/>
      <c r="J38" s="337"/>
      <c r="K38" s="325">
        <f t="shared" si="2"/>
        <v>0</v>
      </c>
      <c r="L38" s="319"/>
      <c r="M38" s="337"/>
      <c r="N38" s="325">
        <f t="shared" si="3"/>
        <v>0</v>
      </c>
      <c r="O38" s="319"/>
      <c r="P38" s="337"/>
      <c r="Q38" s="325">
        <f t="shared" si="4"/>
        <v>0</v>
      </c>
    </row>
    <row r="39" spans="1:18" x14ac:dyDescent="0.2">
      <c r="C39" s="319"/>
      <c r="F39" s="319"/>
      <c r="I39" s="319"/>
      <c r="L39" s="319"/>
      <c r="O39" s="319"/>
    </row>
    <row r="40" spans="1:18" x14ac:dyDescent="0.2">
      <c r="A40" s="324" t="s">
        <v>178</v>
      </c>
      <c r="C40" s="319"/>
      <c r="E40" s="326">
        <f>SUM(E14:E39)</f>
        <v>0</v>
      </c>
      <c r="F40" s="319"/>
      <c r="H40" s="326">
        <f>SUM(H14:H39)</f>
        <v>0</v>
      </c>
      <c r="I40" s="319"/>
      <c r="K40" s="326">
        <f>SUM(K14:K39)</f>
        <v>0</v>
      </c>
      <c r="L40" s="319"/>
      <c r="N40" s="326">
        <f>SUM(N14:N39)</f>
        <v>0</v>
      </c>
      <c r="O40" s="319"/>
      <c r="Q40" s="326">
        <f>SUM(Q14:Q39)</f>
        <v>0</v>
      </c>
    </row>
    <row r="41" spans="1:18" s="328" customFormat="1" x14ac:dyDescent="0.2">
      <c r="B41" s="329"/>
      <c r="D41" s="330"/>
      <c r="G41" s="330"/>
      <c r="J41" s="330"/>
      <c r="M41" s="330"/>
      <c r="P41" s="330"/>
    </row>
    <row r="42" spans="1:18" s="328" customFormat="1" x14ac:dyDescent="0.2">
      <c r="B42" s="329"/>
      <c r="D42" s="330"/>
      <c r="G42" s="330"/>
      <c r="J42" s="330"/>
      <c r="M42" s="330"/>
      <c r="P42" s="330"/>
    </row>
    <row r="43" spans="1:18" s="328" customFormat="1" x14ac:dyDescent="0.2">
      <c r="B43" s="329"/>
      <c r="D43" s="330"/>
      <c r="G43" s="330"/>
      <c r="J43" s="330"/>
      <c r="M43" s="330"/>
      <c r="P43" s="330"/>
    </row>
    <row r="44" spans="1:18" s="328" customFormat="1" x14ac:dyDescent="0.2">
      <c r="B44" s="329"/>
      <c r="D44" s="330"/>
      <c r="G44" s="330"/>
      <c r="J44" s="330"/>
      <c r="M44" s="330"/>
      <c r="P44" s="330"/>
    </row>
    <row r="45" spans="1:18" s="328" customFormat="1" x14ac:dyDescent="0.2">
      <c r="B45" s="329"/>
      <c r="D45" s="330"/>
      <c r="G45" s="330"/>
      <c r="J45" s="330"/>
      <c r="M45" s="330"/>
      <c r="P45" s="330"/>
    </row>
    <row r="46" spans="1:18" s="304" customFormat="1" ht="14.25" x14ac:dyDescent="0.2">
      <c r="A46" s="311"/>
      <c r="B46" s="311"/>
      <c r="C46" s="311"/>
      <c r="D46" s="311"/>
      <c r="E46" s="311"/>
      <c r="F46" s="311"/>
      <c r="G46" s="311"/>
      <c r="H46" s="311"/>
      <c r="I46" s="311"/>
      <c r="J46" s="311"/>
      <c r="K46" s="311"/>
      <c r="L46" s="311"/>
      <c r="M46" s="311"/>
      <c r="N46" s="311"/>
      <c r="O46" s="311"/>
      <c r="P46" s="311"/>
      <c r="Q46" s="311"/>
      <c r="R46" s="311"/>
    </row>
    <row r="47" spans="1:18" s="304" customFormat="1" ht="15" x14ac:dyDescent="0.25">
      <c r="A47" s="322" t="s">
        <v>193</v>
      </c>
      <c r="B47" s="315"/>
      <c r="C47" s="315"/>
      <c r="D47" s="327"/>
      <c r="E47" s="311"/>
      <c r="F47" s="311"/>
      <c r="G47" s="311"/>
      <c r="H47" s="311"/>
      <c r="I47" s="311"/>
      <c r="J47" s="311"/>
      <c r="K47" s="311"/>
      <c r="L47" s="311"/>
      <c r="M47" s="311"/>
      <c r="N47" s="311"/>
      <c r="O47" s="311"/>
      <c r="P47" s="311"/>
      <c r="Q47" s="311"/>
      <c r="R47" s="311"/>
    </row>
    <row r="48" spans="1:18" s="304" customFormat="1" ht="14.25" x14ac:dyDescent="0.2">
      <c r="B48" s="306"/>
      <c r="C48" s="306"/>
      <c r="D48" s="309"/>
      <c r="G48" s="309"/>
      <c r="J48" s="309"/>
      <c r="M48" s="309"/>
      <c r="P48" s="309"/>
    </row>
    <row r="49" spans="1:17" s="303" customFormat="1" x14ac:dyDescent="0.2">
      <c r="B49" s="307"/>
      <c r="C49" s="317"/>
      <c r="D49" s="446" t="s">
        <v>68</v>
      </c>
      <c r="E49" s="446"/>
      <c r="F49" s="317"/>
      <c r="G49" s="446" t="s">
        <v>75</v>
      </c>
      <c r="H49" s="446"/>
      <c r="I49" s="317"/>
      <c r="J49" s="446" t="s">
        <v>76</v>
      </c>
      <c r="K49" s="446"/>
      <c r="L49" s="317"/>
      <c r="M49" s="446" t="s">
        <v>102</v>
      </c>
      <c r="N49" s="446"/>
      <c r="O49" s="317"/>
      <c r="P49" s="446" t="s">
        <v>103</v>
      </c>
      <c r="Q49" s="446"/>
    </row>
    <row r="50" spans="1:17" s="303" customFormat="1" x14ac:dyDescent="0.2">
      <c r="A50" s="303" t="s">
        <v>187</v>
      </c>
      <c r="B50" s="307" t="s">
        <v>83</v>
      </c>
      <c r="C50" s="317"/>
      <c r="D50" s="310" t="s">
        <v>188</v>
      </c>
      <c r="E50" s="303" t="s">
        <v>2</v>
      </c>
      <c r="F50" s="317"/>
      <c r="G50" s="310" t="s">
        <v>188</v>
      </c>
      <c r="H50" s="303" t="s">
        <v>2</v>
      </c>
      <c r="I50" s="317"/>
      <c r="J50" s="310" t="s">
        <v>188</v>
      </c>
      <c r="K50" s="303" t="s">
        <v>2</v>
      </c>
      <c r="L50" s="317"/>
      <c r="M50" s="310" t="s">
        <v>188</v>
      </c>
      <c r="N50" s="303" t="s">
        <v>2</v>
      </c>
      <c r="O50" s="317"/>
      <c r="P50" s="310" t="s">
        <v>188</v>
      </c>
      <c r="Q50" s="303" t="s">
        <v>2</v>
      </c>
    </row>
    <row r="51" spans="1:17" x14ac:dyDescent="0.2">
      <c r="A51" s="312" t="s">
        <v>189</v>
      </c>
      <c r="B51" s="313">
        <v>40000</v>
      </c>
      <c r="C51" s="318"/>
      <c r="D51" s="314">
        <v>0.25</v>
      </c>
      <c r="E51" s="313">
        <f>ROUND(($B51*D51),0)</f>
        <v>10000</v>
      </c>
      <c r="F51" s="318"/>
      <c r="G51" s="314">
        <v>0.125</v>
      </c>
      <c r="H51" s="313">
        <f>ROUND((($B51*(1+$F$7))*G51),0)</f>
        <v>5150</v>
      </c>
      <c r="I51" s="318"/>
      <c r="J51" s="314">
        <v>0.125</v>
      </c>
      <c r="K51" s="313">
        <f>ROUND(((($B51*(1+$F$7))*(1+$F$7))*J51),0)</f>
        <v>5305</v>
      </c>
      <c r="L51" s="318"/>
      <c r="M51" s="314">
        <v>0.25</v>
      </c>
      <c r="N51" s="313">
        <f>ROUND((((($B51*(1+$F$7))*(1+$F$7))*(1+$F$7))*M51),0)</f>
        <v>10927</v>
      </c>
      <c r="O51" s="318"/>
      <c r="P51" s="314"/>
      <c r="Q51" s="313">
        <f>ROUND(((((($B51*(1+$F$7))*(1+$F$7))*(1+$F$7))*(1+$F$7))*P51),0)</f>
        <v>0</v>
      </c>
    </row>
    <row r="52" spans="1:17" x14ac:dyDescent="0.2">
      <c r="A52" s="255"/>
      <c r="B52" s="335"/>
      <c r="C52" s="319"/>
      <c r="D52" s="337"/>
      <c r="E52" s="325">
        <f>ROUND(($B52*D52),0)</f>
        <v>0</v>
      </c>
      <c r="F52" s="319"/>
      <c r="G52" s="337"/>
      <c r="H52" s="325">
        <f>ROUND((($B52*(1+$F$7))*G52),0)</f>
        <v>0</v>
      </c>
      <c r="I52" s="319"/>
      <c r="J52" s="337"/>
      <c r="K52" s="325">
        <f>ROUND(((($B52*(1+$F$7))*(1+$F$7))*J52),0)</f>
        <v>0</v>
      </c>
      <c r="L52" s="319"/>
      <c r="M52" s="337"/>
      <c r="N52" s="325">
        <f>ROUND((((($B52*(1+$F$7))*(1+$F$7))*(1+$F$7))*M52),0)</f>
        <v>0</v>
      </c>
      <c r="O52" s="319"/>
      <c r="P52" s="337"/>
      <c r="Q52" s="325">
        <f>ROUND(((((($B52*(1+$F$7))*(1+$F$7))*(1+$F$7))*(1+$F$7))*P52),0)</f>
        <v>0</v>
      </c>
    </row>
    <row r="53" spans="1:17" x14ac:dyDescent="0.2">
      <c r="A53" s="255"/>
      <c r="B53" s="335"/>
      <c r="C53" s="319"/>
      <c r="D53" s="337"/>
      <c r="E53" s="325">
        <f t="shared" ref="E53:E76" si="5">ROUND(($B53*D53),0)</f>
        <v>0</v>
      </c>
      <c r="F53" s="319"/>
      <c r="G53" s="337"/>
      <c r="H53" s="325">
        <f t="shared" ref="H53:H76" si="6">ROUND((($B53*(1+$F$7))*G53),0)</f>
        <v>0</v>
      </c>
      <c r="I53" s="319"/>
      <c r="J53" s="337"/>
      <c r="K53" s="325">
        <f t="shared" ref="K53:K76" si="7">ROUND(((($B53*(1+$F$7))*(1+$F$7))*J53),0)</f>
        <v>0</v>
      </c>
      <c r="L53" s="319"/>
      <c r="M53" s="337"/>
      <c r="N53" s="325">
        <f t="shared" ref="N53:N76" si="8">ROUND((((($B53*(1+$F$7))*(1+$F$7))*(1+$F$7))*M53),0)</f>
        <v>0</v>
      </c>
      <c r="O53" s="319"/>
      <c r="P53" s="337"/>
      <c r="Q53" s="325">
        <f t="shared" ref="Q53:Q76" si="9">ROUND(((((($B53*(1+$F$7))*(1+$F$7))*(1+$F$7))*(1+$F$7))*P53),0)</f>
        <v>0</v>
      </c>
    </row>
    <row r="54" spans="1:17" x14ac:dyDescent="0.2">
      <c r="A54" s="255"/>
      <c r="B54" s="335"/>
      <c r="C54" s="319"/>
      <c r="D54" s="337"/>
      <c r="E54" s="325">
        <f t="shared" si="5"/>
        <v>0</v>
      </c>
      <c r="F54" s="319"/>
      <c r="G54" s="337"/>
      <c r="H54" s="325">
        <f t="shared" si="6"/>
        <v>0</v>
      </c>
      <c r="I54" s="319"/>
      <c r="J54" s="337"/>
      <c r="K54" s="325">
        <f t="shared" si="7"/>
        <v>0</v>
      </c>
      <c r="L54" s="319"/>
      <c r="M54" s="337"/>
      <c r="N54" s="325">
        <f t="shared" si="8"/>
        <v>0</v>
      </c>
      <c r="O54" s="319"/>
      <c r="P54" s="337"/>
      <c r="Q54" s="325">
        <f t="shared" si="9"/>
        <v>0</v>
      </c>
    </row>
    <row r="55" spans="1:17" x14ac:dyDescent="0.2">
      <c r="A55" s="133"/>
      <c r="B55" s="335"/>
      <c r="C55" s="319"/>
      <c r="D55" s="337"/>
      <c r="E55" s="325">
        <f t="shared" si="5"/>
        <v>0</v>
      </c>
      <c r="F55" s="319"/>
      <c r="G55" s="337"/>
      <c r="H55" s="325">
        <f t="shared" si="6"/>
        <v>0</v>
      </c>
      <c r="I55" s="319"/>
      <c r="J55" s="337"/>
      <c r="K55" s="325">
        <f t="shared" si="7"/>
        <v>0</v>
      </c>
      <c r="L55" s="319"/>
      <c r="M55" s="337"/>
      <c r="N55" s="325">
        <f t="shared" si="8"/>
        <v>0</v>
      </c>
      <c r="O55" s="319"/>
      <c r="P55" s="337"/>
      <c r="Q55" s="325">
        <f t="shared" si="9"/>
        <v>0</v>
      </c>
    </row>
    <row r="56" spans="1:17" x14ac:dyDescent="0.2">
      <c r="A56" s="255"/>
      <c r="B56" s="335"/>
      <c r="C56" s="319"/>
      <c r="D56" s="337"/>
      <c r="E56" s="325">
        <f t="shared" si="5"/>
        <v>0</v>
      </c>
      <c r="F56" s="319"/>
      <c r="G56" s="337"/>
      <c r="H56" s="325">
        <f t="shared" si="6"/>
        <v>0</v>
      </c>
      <c r="I56" s="319"/>
      <c r="J56" s="337"/>
      <c r="K56" s="325">
        <f t="shared" si="7"/>
        <v>0</v>
      </c>
      <c r="L56" s="319"/>
      <c r="M56" s="337"/>
      <c r="N56" s="325">
        <f t="shared" si="8"/>
        <v>0</v>
      </c>
      <c r="O56" s="319"/>
      <c r="P56" s="337"/>
      <c r="Q56" s="325">
        <f t="shared" si="9"/>
        <v>0</v>
      </c>
    </row>
    <row r="57" spans="1:17" x14ac:dyDescent="0.2">
      <c r="A57" s="255"/>
      <c r="B57" s="335"/>
      <c r="C57" s="319"/>
      <c r="D57" s="337"/>
      <c r="E57" s="325">
        <f t="shared" si="5"/>
        <v>0</v>
      </c>
      <c r="F57" s="319"/>
      <c r="G57" s="337"/>
      <c r="H57" s="325">
        <f t="shared" si="6"/>
        <v>0</v>
      </c>
      <c r="I57" s="319"/>
      <c r="J57" s="337"/>
      <c r="K57" s="325">
        <f t="shared" si="7"/>
        <v>0</v>
      </c>
      <c r="L57" s="319"/>
      <c r="M57" s="337"/>
      <c r="N57" s="325">
        <f t="shared" si="8"/>
        <v>0</v>
      </c>
      <c r="O57" s="319"/>
      <c r="P57" s="337"/>
      <c r="Q57" s="325">
        <f t="shared" si="9"/>
        <v>0</v>
      </c>
    </row>
    <row r="58" spans="1:17" x14ac:dyDescent="0.2">
      <c r="A58" s="255"/>
      <c r="B58" s="335"/>
      <c r="C58" s="319"/>
      <c r="D58" s="337"/>
      <c r="E58" s="325">
        <f t="shared" si="5"/>
        <v>0</v>
      </c>
      <c r="F58" s="319"/>
      <c r="G58" s="337"/>
      <c r="H58" s="325">
        <f t="shared" si="6"/>
        <v>0</v>
      </c>
      <c r="I58" s="319"/>
      <c r="J58" s="337"/>
      <c r="K58" s="325">
        <f t="shared" si="7"/>
        <v>0</v>
      </c>
      <c r="L58" s="319"/>
      <c r="M58" s="337"/>
      <c r="N58" s="325">
        <f t="shared" si="8"/>
        <v>0</v>
      </c>
      <c r="O58" s="319"/>
      <c r="P58" s="337"/>
      <c r="Q58" s="325">
        <f t="shared" si="9"/>
        <v>0</v>
      </c>
    </row>
    <row r="59" spans="1:17" x14ac:dyDescent="0.2">
      <c r="A59" s="255"/>
      <c r="B59" s="335"/>
      <c r="C59" s="319"/>
      <c r="D59" s="337"/>
      <c r="E59" s="325">
        <f t="shared" si="5"/>
        <v>0</v>
      </c>
      <c r="F59" s="319"/>
      <c r="G59" s="337"/>
      <c r="H59" s="325">
        <f t="shared" si="6"/>
        <v>0</v>
      </c>
      <c r="I59" s="319"/>
      <c r="J59" s="337"/>
      <c r="K59" s="325">
        <f t="shared" si="7"/>
        <v>0</v>
      </c>
      <c r="L59" s="319"/>
      <c r="M59" s="337"/>
      <c r="N59" s="325">
        <f t="shared" si="8"/>
        <v>0</v>
      </c>
      <c r="O59" s="319"/>
      <c r="P59" s="337"/>
      <c r="Q59" s="325">
        <f t="shared" si="9"/>
        <v>0</v>
      </c>
    </row>
    <row r="60" spans="1:17" x14ac:dyDescent="0.2">
      <c r="A60" s="255"/>
      <c r="B60" s="335"/>
      <c r="C60" s="319"/>
      <c r="D60" s="337"/>
      <c r="E60" s="325">
        <f t="shared" si="5"/>
        <v>0</v>
      </c>
      <c r="F60" s="319"/>
      <c r="G60" s="337"/>
      <c r="H60" s="325">
        <f t="shared" si="6"/>
        <v>0</v>
      </c>
      <c r="I60" s="319"/>
      <c r="J60" s="337"/>
      <c r="K60" s="325">
        <f t="shared" si="7"/>
        <v>0</v>
      </c>
      <c r="L60" s="319"/>
      <c r="M60" s="337"/>
      <c r="N60" s="325">
        <f t="shared" si="8"/>
        <v>0</v>
      </c>
      <c r="O60" s="319"/>
      <c r="P60" s="337"/>
      <c r="Q60" s="325">
        <f t="shared" si="9"/>
        <v>0</v>
      </c>
    </row>
    <row r="61" spans="1:17" x14ac:dyDescent="0.2">
      <c r="A61" s="255"/>
      <c r="B61" s="335"/>
      <c r="C61" s="319"/>
      <c r="D61" s="337"/>
      <c r="E61" s="325">
        <f t="shared" si="5"/>
        <v>0</v>
      </c>
      <c r="F61" s="319"/>
      <c r="G61" s="337"/>
      <c r="H61" s="325">
        <f t="shared" si="6"/>
        <v>0</v>
      </c>
      <c r="I61" s="319"/>
      <c r="J61" s="337"/>
      <c r="K61" s="325">
        <f t="shared" si="7"/>
        <v>0</v>
      </c>
      <c r="L61" s="319"/>
      <c r="M61" s="337"/>
      <c r="N61" s="325">
        <f t="shared" si="8"/>
        <v>0</v>
      </c>
      <c r="O61" s="319"/>
      <c r="P61" s="337"/>
      <c r="Q61" s="325">
        <f t="shared" si="9"/>
        <v>0</v>
      </c>
    </row>
    <row r="62" spans="1:17" x14ac:dyDescent="0.2">
      <c r="A62" s="255"/>
      <c r="B62" s="335"/>
      <c r="C62" s="319"/>
      <c r="D62" s="337"/>
      <c r="E62" s="325">
        <f t="shared" si="5"/>
        <v>0</v>
      </c>
      <c r="F62" s="319"/>
      <c r="G62" s="337"/>
      <c r="H62" s="325">
        <f t="shared" si="6"/>
        <v>0</v>
      </c>
      <c r="I62" s="319"/>
      <c r="J62" s="337"/>
      <c r="K62" s="325">
        <f t="shared" si="7"/>
        <v>0</v>
      </c>
      <c r="L62" s="319"/>
      <c r="M62" s="337"/>
      <c r="N62" s="325">
        <f t="shared" si="8"/>
        <v>0</v>
      </c>
      <c r="O62" s="319"/>
      <c r="P62" s="337"/>
      <c r="Q62" s="325">
        <f t="shared" si="9"/>
        <v>0</v>
      </c>
    </row>
    <row r="63" spans="1:17" x14ac:dyDescent="0.2">
      <c r="A63" s="255"/>
      <c r="B63" s="335"/>
      <c r="C63" s="319"/>
      <c r="D63" s="337"/>
      <c r="E63" s="325">
        <f t="shared" si="5"/>
        <v>0</v>
      </c>
      <c r="F63" s="319"/>
      <c r="G63" s="337"/>
      <c r="H63" s="325">
        <f t="shared" si="6"/>
        <v>0</v>
      </c>
      <c r="I63" s="319"/>
      <c r="J63" s="337"/>
      <c r="K63" s="325">
        <f t="shared" si="7"/>
        <v>0</v>
      </c>
      <c r="L63" s="319"/>
      <c r="M63" s="337"/>
      <c r="N63" s="325">
        <f t="shared" si="8"/>
        <v>0</v>
      </c>
      <c r="O63" s="319"/>
      <c r="P63" s="337"/>
      <c r="Q63" s="325">
        <f t="shared" si="9"/>
        <v>0</v>
      </c>
    </row>
    <row r="64" spans="1:17" x14ac:dyDescent="0.2">
      <c r="A64" s="255"/>
      <c r="B64" s="335"/>
      <c r="C64" s="319"/>
      <c r="D64" s="337"/>
      <c r="E64" s="325">
        <f t="shared" si="5"/>
        <v>0</v>
      </c>
      <c r="F64" s="319"/>
      <c r="G64" s="337"/>
      <c r="H64" s="325">
        <f t="shared" si="6"/>
        <v>0</v>
      </c>
      <c r="I64" s="319"/>
      <c r="J64" s="337"/>
      <c r="K64" s="325">
        <f t="shared" si="7"/>
        <v>0</v>
      </c>
      <c r="L64" s="319"/>
      <c r="M64" s="337"/>
      <c r="N64" s="325">
        <f t="shared" si="8"/>
        <v>0</v>
      </c>
      <c r="O64" s="319"/>
      <c r="P64" s="337"/>
      <c r="Q64" s="325">
        <f t="shared" si="9"/>
        <v>0</v>
      </c>
    </row>
    <row r="65" spans="1:17" x14ac:dyDescent="0.2">
      <c r="A65" s="255"/>
      <c r="B65" s="335"/>
      <c r="C65" s="319"/>
      <c r="D65" s="337"/>
      <c r="E65" s="325">
        <f t="shared" si="5"/>
        <v>0</v>
      </c>
      <c r="F65" s="319"/>
      <c r="G65" s="337"/>
      <c r="H65" s="325">
        <f t="shared" si="6"/>
        <v>0</v>
      </c>
      <c r="I65" s="319"/>
      <c r="J65" s="337"/>
      <c r="K65" s="325">
        <f t="shared" si="7"/>
        <v>0</v>
      </c>
      <c r="L65" s="319"/>
      <c r="M65" s="337"/>
      <c r="N65" s="325">
        <f t="shared" si="8"/>
        <v>0</v>
      </c>
      <c r="O65" s="319"/>
      <c r="P65" s="337"/>
      <c r="Q65" s="325">
        <f t="shared" si="9"/>
        <v>0</v>
      </c>
    </row>
    <row r="66" spans="1:17" x14ac:dyDescent="0.2">
      <c r="A66" s="255"/>
      <c r="B66" s="335"/>
      <c r="C66" s="319"/>
      <c r="D66" s="337"/>
      <c r="E66" s="325">
        <f t="shared" si="5"/>
        <v>0</v>
      </c>
      <c r="F66" s="319"/>
      <c r="G66" s="337"/>
      <c r="H66" s="325">
        <f t="shared" si="6"/>
        <v>0</v>
      </c>
      <c r="I66" s="319"/>
      <c r="J66" s="337"/>
      <c r="K66" s="325">
        <f t="shared" si="7"/>
        <v>0</v>
      </c>
      <c r="L66" s="319"/>
      <c r="M66" s="337"/>
      <c r="N66" s="325">
        <f t="shared" si="8"/>
        <v>0</v>
      </c>
      <c r="O66" s="319"/>
      <c r="P66" s="337"/>
      <c r="Q66" s="325">
        <f t="shared" si="9"/>
        <v>0</v>
      </c>
    </row>
    <row r="67" spans="1:17" x14ac:dyDescent="0.2">
      <c r="A67" s="255"/>
      <c r="B67" s="335"/>
      <c r="C67" s="319"/>
      <c r="D67" s="337"/>
      <c r="E67" s="325">
        <f t="shared" si="5"/>
        <v>0</v>
      </c>
      <c r="F67" s="319"/>
      <c r="G67" s="337"/>
      <c r="H67" s="325">
        <f t="shared" si="6"/>
        <v>0</v>
      </c>
      <c r="I67" s="319"/>
      <c r="J67" s="337"/>
      <c r="K67" s="325">
        <f t="shared" si="7"/>
        <v>0</v>
      </c>
      <c r="L67" s="319"/>
      <c r="M67" s="337"/>
      <c r="N67" s="325">
        <f t="shared" si="8"/>
        <v>0</v>
      </c>
      <c r="O67" s="319"/>
      <c r="P67" s="337"/>
      <c r="Q67" s="325">
        <f t="shared" si="9"/>
        <v>0</v>
      </c>
    </row>
    <row r="68" spans="1:17" x14ac:dyDescent="0.2">
      <c r="A68" s="255"/>
      <c r="B68" s="335"/>
      <c r="C68" s="319"/>
      <c r="D68" s="337"/>
      <c r="E68" s="325">
        <f t="shared" si="5"/>
        <v>0</v>
      </c>
      <c r="F68" s="319"/>
      <c r="G68" s="337"/>
      <c r="H68" s="325">
        <f t="shared" si="6"/>
        <v>0</v>
      </c>
      <c r="I68" s="319"/>
      <c r="J68" s="337"/>
      <c r="K68" s="325">
        <f t="shared" si="7"/>
        <v>0</v>
      </c>
      <c r="L68" s="319"/>
      <c r="M68" s="337"/>
      <c r="N68" s="325">
        <f t="shared" si="8"/>
        <v>0</v>
      </c>
      <c r="O68" s="319"/>
      <c r="P68" s="337"/>
      <c r="Q68" s="325">
        <f t="shared" si="9"/>
        <v>0</v>
      </c>
    </row>
    <row r="69" spans="1:17" x14ac:dyDescent="0.2">
      <c r="A69" s="255"/>
      <c r="B69" s="335"/>
      <c r="C69" s="319"/>
      <c r="D69" s="337"/>
      <c r="E69" s="325">
        <f t="shared" si="5"/>
        <v>0</v>
      </c>
      <c r="F69" s="319"/>
      <c r="G69" s="337"/>
      <c r="H69" s="325">
        <f t="shared" si="6"/>
        <v>0</v>
      </c>
      <c r="I69" s="319"/>
      <c r="J69" s="337"/>
      <c r="K69" s="325">
        <f t="shared" si="7"/>
        <v>0</v>
      </c>
      <c r="L69" s="319"/>
      <c r="M69" s="337"/>
      <c r="N69" s="325">
        <f t="shared" si="8"/>
        <v>0</v>
      </c>
      <c r="O69" s="319"/>
      <c r="P69" s="337"/>
      <c r="Q69" s="325">
        <f t="shared" si="9"/>
        <v>0</v>
      </c>
    </row>
    <row r="70" spans="1:17" x14ac:dyDescent="0.2">
      <c r="A70" s="255"/>
      <c r="B70" s="335"/>
      <c r="C70" s="319"/>
      <c r="D70" s="337"/>
      <c r="E70" s="325">
        <f t="shared" si="5"/>
        <v>0</v>
      </c>
      <c r="F70" s="319"/>
      <c r="G70" s="337"/>
      <c r="H70" s="325">
        <f t="shared" si="6"/>
        <v>0</v>
      </c>
      <c r="I70" s="319"/>
      <c r="J70" s="337"/>
      <c r="K70" s="325">
        <f t="shared" si="7"/>
        <v>0</v>
      </c>
      <c r="L70" s="319"/>
      <c r="M70" s="337"/>
      <c r="N70" s="325">
        <f t="shared" si="8"/>
        <v>0</v>
      </c>
      <c r="O70" s="319"/>
      <c r="P70" s="337"/>
      <c r="Q70" s="325">
        <f t="shared" si="9"/>
        <v>0</v>
      </c>
    </row>
    <row r="71" spans="1:17" x14ac:dyDescent="0.2">
      <c r="A71" s="255"/>
      <c r="B71" s="335"/>
      <c r="C71" s="319"/>
      <c r="D71" s="337"/>
      <c r="E71" s="325">
        <f t="shared" si="5"/>
        <v>0</v>
      </c>
      <c r="F71" s="319"/>
      <c r="G71" s="337"/>
      <c r="H71" s="325">
        <f t="shared" si="6"/>
        <v>0</v>
      </c>
      <c r="I71" s="319"/>
      <c r="J71" s="337"/>
      <c r="K71" s="325">
        <f t="shared" si="7"/>
        <v>0</v>
      </c>
      <c r="L71" s="319"/>
      <c r="M71" s="337"/>
      <c r="N71" s="325">
        <f t="shared" si="8"/>
        <v>0</v>
      </c>
      <c r="O71" s="319"/>
      <c r="P71" s="337"/>
      <c r="Q71" s="325">
        <f t="shared" si="9"/>
        <v>0</v>
      </c>
    </row>
    <row r="72" spans="1:17" x14ac:dyDescent="0.2">
      <c r="A72" s="255"/>
      <c r="B72" s="335"/>
      <c r="C72" s="319"/>
      <c r="D72" s="337"/>
      <c r="E72" s="325">
        <f t="shared" si="5"/>
        <v>0</v>
      </c>
      <c r="F72" s="319"/>
      <c r="G72" s="337"/>
      <c r="H72" s="325">
        <f t="shared" si="6"/>
        <v>0</v>
      </c>
      <c r="I72" s="319"/>
      <c r="J72" s="337"/>
      <c r="K72" s="325">
        <f t="shared" si="7"/>
        <v>0</v>
      </c>
      <c r="L72" s="319"/>
      <c r="M72" s="337"/>
      <c r="N72" s="325">
        <f t="shared" si="8"/>
        <v>0</v>
      </c>
      <c r="O72" s="319"/>
      <c r="P72" s="337"/>
      <c r="Q72" s="325">
        <f t="shared" si="9"/>
        <v>0</v>
      </c>
    </row>
    <row r="73" spans="1:17" x14ac:dyDescent="0.2">
      <c r="A73" s="255"/>
      <c r="B73" s="335"/>
      <c r="C73" s="319"/>
      <c r="D73" s="337"/>
      <c r="E73" s="325">
        <f t="shared" si="5"/>
        <v>0</v>
      </c>
      <c r="F73" s="319"/>
      <c r="G73" s="337"/>
      <c r="H73" s="325">
        <f t="shared" si="6"/>
        <v>0</v>
      </c>
      <c r="I73" s="319"/>
      <c r="J73" s="337"/>
      <c r="K73" s="325">
        <f t="shared" si="7"/>
        <v>0</v>
      </c>
      <c r="L73" s="319"/>
      <c r="M73" s="337"/>
      <c r="N73" s="325">
        <f t="shared" si="8"/>
        <v>0</v>
      </c>
      <c r="O73" s="319"/>
      <c r="P73" s="337"/>
      <c r="Q73" s="325">
        <f t="shared" si="9"/>
        <v>0</v>
      </c>
    </row>
    <row r="74" spans="1:17" x14ac:dyDescent="0.2">
      <c r="A74" s="255"/>
      <c r="B74" s="335"/>
      <c r="C74" s="319"/>
      <c r="D74" s="337"/>
      <c r="E74" s="325">
        <f t="shared" si="5"/>
        <v>0</v>
      </c>
      <c r="F74" s="319"/>
      <c r="G74" s="337"/>
      <c r="H74" s="325">
        <f t="shared" si="6"/>
        <v>0</v>
      </c>
      <c r="I74" s="319"/>
      <c r="J74" s="337"/>
      <c r="K74" s="325">
        <f t="shared" si="7"/>
        <v>0</v>
      </c>
      <c r="L74" s="319"/>
      <c r="M74" s="337"/>
      <c r="N74" s="325">
        <f t="shared" si="8"/>
        <v>0</v>
      </c>
      <c r="O74" s="319"/>
      <c r="P74" s="337"/>
      <c r="Q74" s="325">
        <f t="shared" si="9"/>
        <v>0</v>
      </c>
    </row>
    <row r="75" spans="1:17" x14ac:dyDescent="0.2">
      <c r="A75" s="255"/>
      <c r="B75" s="335"/>
      <c r="C75" s="319"/>
      <c r="D75" s="337"/>
      <c r="E75" s="325">
        <f t="shared" si="5"/>
        <v>0</v>
      </c>
      <c r="F75" s="319"/>
      <c r="G75" s="337"/>
      <c r="H75" s="325">
        <f t="shared" si="6"/>
        <v>0</v>
      </c>
      <c r="I75" s="319"/>
      <c r="J75" s="337"/>
      <c r="K75" s="325">
        <f t="shared" si="7"/>
        <v>0</v>
      </c>
      <c r="L75" s="319"/>
      <c r="M75" s="337"/>
      <c r="N75" s="325">
        <f t="shared" si="8"/>
        <v>0</v>
      </c>
      <c r="O75" s="319"/>
      <c r="P75" s="337"/>
      <c r="Q75" s="325">
        <f t="shared" si="9"/>
        <v>0</v>
      </c>
    </row>
    <row r="76" spans="1:17" x14ac:dyDescent="0.2">
      <c r="A76" s="255"/>
      <c r="B76" s="335"/>
      <c r="C76" s="319"/>
      <c r="D76" s="337"/>
      <c r="E76" s="325">
        <f t="shared" si="5"/>
        <v>0</v>
      </c>
      <c r="F76" s="319"/>
      <c r="G76" s="337"/>
      <c r="H76" s="325">
        <f t="shared" si="6"/>
        <v>0</v>
      </c>
      <c r="I76" s="319"/>
      <c r="J76" s="337"/>
      <c r="K76" s="325">
        <f t="shared" si="7"/>
        <v>0</v>
      </c>
      <c r="L76" s="319"/>
      <c r="M76" s="337"/>
      <c r="N76" s="325">
        <f t="shared" si="8"/>
        <v>0</v>
      </c>
      <c r="O76" s="319"/>
      <c r="P76" s="337"/>
      <c r="Q76" s="325">
        <f t="shared" si="9"/>
        <v>0</v>
      </c>
    </row>
    <row r="77" spans="1:17" x14ac:dyDescent="0.2">
      <c r="C77" s="319"/>
      <c r="F77" s="319"/>
      <c r="I77" s="319"/>
      <c r="L77" s="319"/>
      <c r="O77" s="319"/>
    </row>
    <row r="78" spans="1:17" x14ac:dyDescent="0.2">
      <c r="A78" s="324" t="s">
        <v>178</v>
      </c>
      <c r="C78" s="319"/>
      <c r="E78" s="326">
        <f>SUM(E52:E77)</f>
        <v>0</v>
      </c>
      <c r="F78" s="319"/>
      <c r="H78" s="326">
        <f>SUM(H52:H77)</f>
        <v>0</v>
      </c>
      <c r="I78" s="319"/>
      <c r="K78" s="326">
        <f>SUM(K52:K77)</f>
        <v>0</v>
      </c>
      <c r="L78" s="319"/>
      <c r="N78" s="326">
        <f>SUM(N52:N77)</f>
        <v>0</v>
      </c>
      <c r="O78" s="319"/>
      <c r="Q78" s="326">
        <f>SUM(Q52:Q77)</f>
        <v>0</v>
      </c>
    </row>
  </sheetData>
  <sheetProtection sheet="1" selectLockedCells="1"/>
  <mergeCells count="13">
    <mergeCell ref="A1:P1"/>
    <mergeCell ref="A3:P3"/>
    <mergeCell ref="A6:E6"/>
    <mergeCell ref="D11:E11"/>
    <mergeCell ref="G11:H11"/>
    <mergeCell ref="J11:K11"/>
    <mergeCell ref="M11:N11"/>
    <mergeCell ref="P11:Q11"/>
    <mergeCell ref="D49:E49"/>
    <mergeCell ref="G49:H49"/>
    <mergeCell ref="J49:K49"/>
    <mergeCell ref="M49:N49"/>
    <mergeCell ref="P49:Q4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7</vt:i4>
      </vt:variant>
    </vt:vector>
  </HeadingPairs>
  <TitlesOfParts>
    <vt:vector size="22" baseType="lpstr">
      <vt:lpstr>Disclaimer</vt:lpstr>
      <vt:lpstr>Budget Summary</vt:lpstr>
      <vt:lpstr>Yr 1</vt:lpstr>
      <vt:lpstr>Yr 2</vt:lpstr>
      <vt:lpstr>Yr 3</vt:lpstr>
      <vt:lpstr>Yr 4</vt:lpstr>
      <vt:lpstr>Yr 5</vt:lpstr>
      <vt:lpstr>Reg Salary-% effort</vt:lpstr>
      <vt:lpstr>Reg Salary-person mths</vt:lpstr>
      <vt:lpstr>Subcontracts</vt:lpstr>
      <vt:lpstr>Tuition</vt:lpstr>
      <vt:lpstr>Salary Rates</vt:lpstr>
      <vt:lpstr>Yr 1 Justification</vt:lpstr>
      <vt:lpstr>Yr 2 Just</vt:lpstr>
      <vt:lpstr>Yr 3 Just</vt:lpstr>
      <vt:lpstr>Auto_Open21</vt:lpstr>
      <vt:lpstr>'Budget Summary'!Print_Area</vt:lpstr>
      <vt:lpstr>'Yr 1'!Print_Area</vt:lpstr>
      <vt:lpstr>'Yr 2'!Print_Area</vt:lpstr>
      <vt:lpstr>'Yr 3'!Print_Area</vt:lpstr>
      <vt:lpstr>'Yr 4'!Print_Area</vt:lpstr>
      <vt:lpstr>'Yr 5'!Print_Area</vt:lpstr>
    </vt:vector>
  </TitlesOfParts>
  <Company>UNO, Office of Research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Employee</dc:creator>
  <cp:lastModifiedBy>Julie Elise Landry</cp:lastModifiedBy>
  <cp:lastPrinted>2011-07-19T15:09:04Z</cp:lastPrinted>
  <dcterms:created xsi:type="dcterms:W3CDTF">1999-06-28T19:53:29Z</dcterms:created>
  <dcterms:modified xsi:type="dcterms:W3CDTF">2019-08-22T19:42:28Z</dcterms:modified>
</cp:coreProperties>
</file>