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lagsjournal" sheetId="1" r:id="rId1"/>
    <sheet name="Kontoplan" sheetId="2" r:id="rId2"/>
    <sheet name="Mva-koder" sheetId="3" r:id="rId3"/>
    <sheet name="Oppsummering" sheetId="4" r:id="rId4"/>
    <sheet name="Slik bruker du malen" sheetId="5" r:id="rId5"/>
  </sheets>
  <calcPr calcId="171027" fullCalcOnLoad="1"/>
</workbook>
</file>

<file path=xl/styles.xml><?xml version="1.0" encoding="utf-8"?>
<styleSheet xmlns="http://schemas.openxmlformats.org/spreadsheetml/2006/main">
  <numFmts count="4">
    <numFmt numFmtId="164" formatCode="#,##0;-#,##0"/>
    <numFmt numFmtId="165" formatCode="dd.mm.yyyy"/>
    <numFmt numFmtId="166" formatCode="0.0%"/>
    <numFmt numFmtId="167" formatCode="hh:mm"/>
  </numFmts>
  <fonts count="6">
    <font>
      <sz val="11"/>
      <name val="Calibri"/>
      <family val="2"/>
    </font>
    <font>
      <b/>
      <sz val="11"/>
      <name val="Calibri"/>
      <family val="2"/>
    </font>
    <font>
      <b/>
      <sz val="14"/>
      <color rgb="FF16324F"/>
      <name val="Calibri"/>
      <family val="2"/>
    </font>
    <font>
      <b/>
      <sz val="11"/>
      <color rgb="FFFFFFFF"/>
      <name val="Calibri"/>
      <family val="2"/>
    </font>
    <font>
      <i/>
      <sz val="10"/>
      <color rgb="FF5A6672"/>
      <name val="Calibri"/>
      <family val="2"/>
    </font>
    <font>
      <sz val="11"/>
      <color rgb="FF0B4F6C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6324F"/>
        <bgColor indexed="64"/>
      </patternFill>
    </fill>
    <fill>
      <patternFill patternType="solid">
        <fgColor rgb="FFEAF2F8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BFC8D2"/>
      </bottom>
      <diagonal/>
    </border>
    <border>
      <left/>
      <right/>
      <top style="thin">
        <color rgb="FF16324F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4" fillId="0" borderId="0" xfId="0" applyFont="1" applyAlignment="1">
      <alignment vertical="top" wrapText="1"/>
    </xf>
    <xf numFmtId="0" fontId="3" fillId="2" borderId="0" xfId="0" applyFont="1" applyFill="1" applyAlignment="1">
      <alignment horizontal="left" vertical="center" wrapText="1"/>
    </xf>
    <xf numFmtId="0" fontId="1" fillId="0" borderId="0" xfId="0" applyFont="1"/>
    <xf numFmtId="0" fontId="1" fillId="3" borderId="1" xfId="0" applyFont="1" applyFill="1" applyBorder="1"/>
    <xf numFmtId="164" fontId="0" fillId="0" borderId="0" xfId="0" applyNumberFormat="1"/>
    <xf numFmtId="164" fontId="1" fillId="0" borderId="0" xfId="0" applyNumberFormat="1" applyFont="1"/>
    <xf numFmtId="164" fontId="1" fillId="0" borderId="2" xfId="0" applyNumberFormat="1" applyFont="1" applyBorder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2" fontId="0" fillId="0" borderId="0" xfId="0" applyNumberFormat="1"/>
    <xf numFmtId="2" fontId="1" fillId="0" borderId="0" xfId="0" applyNumberFormat="1" applyFont="1"/>
    <xf numFmtId="49" fontId="0" fillId="0" borderId="0" xfId="0" applyNumberFormat="1"/>
    <xf numFmtId="0" fontId="0" fillId="0" borderId="0" xfId="0" applyAlignment="1">
      <alignment vertical="top" wrapText="1"/>
    </xf>
    <xf numFmtId="0" fontId="5" fillId="3" borderId="0" xfId="0" applyFont="1" applyFill="1"/>
    <xf numFmtId="164" fontId="5" fillId="3" borderId="0" xfId="0" applyNumberFormat="1" applyFont="1" applyFill="1"/>
    <xf numFmtId="2" fontId="5" fillId="3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xSplit="3" ySplit="8" topLeftCell="C9" activePane="bottomRight" state="frozen"/>
    </sheetView>
  </sheetViews>
  <sheetFormatPr defaultRowHeight="15"/>
  <cols>
    <col min="1" max="1" width="9" customWidth="1"/>
    <col min="2" max="2" width="12" customWidth="1"/>
    <col min="3" max="3" width="40" customWidth="1"/>
    <col min="4" max="4" width="24" customWidth="1"/>
    <col min="5" max="5" width="8" customWidth="1"/>
    <col min="6" max="6" width="34" customWidth="1"/>
    <col min="7" max="7" width="10" customWidth="1"/>
    <col min="8" max="8" width="10" customWidth="1"/>
    <col min="9" max="9" width="14" customWidth="1"/>
    <col min="10" max="10" width="14" customWidth="1"/>
    <col min="11" max="11" width="14" customWidth="1"/>
    <col min="12" max="12" width="16" customWidth="1"/>
    <col min="13" max="13" width="3" customWidth="1"/>
    <col min="14" max="14" width="24" customWidth="1"/>
    <col min="15" max="15" width="14" customWidth="1"/>
  </cols>
  <sheetData>
    <row r="1">
      <c r="A1" s="1" t="inlineStr">
        <is>
          <t xml:space="preserve">Bilagsjournal</t>
        </is>
      </c>
    </row>
    <row r="2">
      <c r="A2" s="2" t="inlineStr">
        <is>
          <t xml:space="preserve">Én linje per bilag. Fyll ut de blå kolonnene. Kontonavn, mva-sats, mva-beløp og beløp uten mva regnes ut automatisk.</t>
        </is>
      </c>
    </row>
    <row r="3">
      <c r="A3" s="2" t="inlineStr">
        <is>
          <t xml:space="preserve">Beløpene i «Inn» og «Ut» skrives inklusive mva, akkurat som de står på bilaget.</t>
        </is>
      </c>
    </row>
    <row r="4">
      <c r="N4" s="4" t="inlineStr">
        <is>
          <t xml:space="preserve">Sum inn (kr)</t>
        </is>
      </c>
      <c r="O4" s="7">
        <f>SUM(I:I)</f>
      </c>
    </row>
    <row r="5">
      <c r="N5" s="4" t="inlineStr">
        <is>
          <t xml:space="preserve">Sum ut (kr)</t>
        </is>
      </c>
      <c r="O5" s="7">
        <f>SUM(J:J)</f>
      </c>
    </row>
    <row r="6">
      <c r="N6" s="4" t="inlineStr">
        <is>
          <t xml:space="preserve">Sum mva (kr)</t>
        </is>
      </c>
      <c r="O6" s="7">
        <f>SUM(K:K)</f>
      </c>
    </row>
    <row r="7">
      <c r="N7" s="4" t="inlineStr">
        <is>
          <t xml:space="preserve">Inn minus ut (kr)</t>
        </is>
      </c>
      <c r="O7" s="7">
        <f>O4-O5</f>
      </c>
    </row>
    <row r="8" ht="30" customHeight="1">
      <c r="A8" s="3" t="inlineStr">
        <is>
          <t xml:space="preserve">Bilagsnr</t>
        </is>
      </c>
      <c r="B8" s="3" t="inlineStr">
        <is>
          <t xml:space="preserve">Dato</t>
        </is>
      </c>
      <c r="C8" s="3" t="inlineStr">
        <is>
          <t xml:space="preserve">Beskrivelse</t>
        </is>
      </c>
      <c r="D8" s="3" t="inlineStr">
        <is>
          <t xml:space="preserve">Motpart</t>
        </is>
      </c>
      <c r="E8" s="3" t="inlineStr">
        <is>
          <t xml:space="preserve">Konto</t>
        </is>
      </c>
      <c r="F8" s="3" t="inlineStr">
        <is>
          <t xml:space="preserve">Kontonavn</t>
        </is>
      </c>
      <c r="G8" s="3" t="inlineStr">
        <is>
          <t xml:space="preserve">Mva-kode</t>
        </is>
      </c>
      <c r="H8" s="3" t="inlineStr">
        <is>
          <t xml:space="preserve">Mva-sats</t>
        </is>
      </c>
      <c r="I8" s="3" t="inlineStr">
        <is>
          <t xml:space="preserve">Inn (kr)</t>
        </is>
      </c>
      <c r="J8" s="3" t="inlineStr">
        <is>
          <t xml:space="preserve">Ut (kr)</t>
        </is>
      </c>
      <c r="K8" s="3" t="inlineStr">
        <is>
          <t xml:space="preserve">Mva-beløp (kr)</t>
        </is>
      </c>
      <c r="L8" s="3" t="inlineStr">
        <is>
          <t xml:space="preserve">Beløp uten mva (kr)</t>
        </is>
      </c>
    </row>
    <row r="9">
      <c r="A9" s="16">
        <v>1</v>
      </c>
      <c r="B9" s="9">
        <v>46025</v>
      </c>
      <c r="C9" s="16" t="inlineStr">
        <is>
          <t xml:space="preserve">Salgsfaktura 1001, Nordvik AS</t>
        </is>
      </c>
      <c r="D9" s="16" t="inlineStr">
        <is>
          <t xml:space="preserve">Nordvik AS</t>
        </is>
      </c>
      <c r="E9" s="16">
        <v>3000</v>
      </c>
      <c r="F9" s="14">
        <f>IF($E9="","",IFERROR(VLOOKUP($E9,Kontoplan!$A:$B,2,FALSE),"Ukjent konto"))</f>
      </c>
      <c r="G9" s="16" t="inlineStr">
        <is>
          <t xml:space="preserve">25</t>
        </is>
      </c>
      <c r="H9" s="10">
        <f>IF($G9="","",IFERROR(VLOOKUP($G9,'Mva-koder'!$A:$C,3,FALSE),""))</f>
      </c>
      <c r="I9" s="17">
        <v>31250</v>
      </c>
      <c r="J9" s="17"/>
      <c r="K9" s="6">
        <f>IF(AND($I9="",$J9=""),"",ROUND(($I9-$J9)*N($H9)/(1+N($H9)),2))</f>
      </c>
      <c r="L9" s="6">
        <f>IF(AND($I9="",$J9=""),"",($I9-$J9)-N($K9))</f>
      </c>
    </row>
    <row r="10">
      <c r="A10" s="16">
        <v>2</v>
      </c>
      <c r="B10" s="9">
        <v>46027</v>
      </c>
      <c r="C10" s="16" t="inlineStr">
        <is>
          <t xml:space="preserve">Leie av lokale, januar</t>
        </is>
      </c>
      <c r="D10" s="16" t="inlineStr">
        <is>
          <t xml:space="preserve">Storgata Eiendom AS</t>
        </is>
      </c>
      <c r="E10" s="16">
        <v>6300</v>
      </c>
      <c r="F10" s="14">
        <f>IF($E10="","",IFERROR(VLOOKUP($E10,Kontoplan!$A:$B,2,FALSE),"Ukjent konto"))</f>
      </c>
      <c r="G10" s="16" t="inlineStr">
        <is>
          <t xml:space="preserve">25</t>
        </is>
      </c>
      <c r="H10" s="10">
        <f>IF($G10="","",IFERROR(VLOOKUP($G10,'Mva-koder'!$A:$C,3,FALSE),""))</f>
      </c>
      <c r="I10" s="17"/>
      <c r="J10" s="17">
        <v>9375</v>
      </c>
      <c r="K10" s="6">
        <f>IF(AND($I10="",$J10=""),"",ROUND(($I10-$J10)*N($H10)/(1+N($H10)),2))</f>
      </c>
      <c r="L10" s="6">
        <f>IF(AND($I10="",$J10=""),"",($I10-$J10)-N($K10))</f>
      </c>
    </row>
    <row r="11">
      <c r="A11" s="16">
        <v>3</v>
      </c>
      <c r="B11" s="9">
        <v>46029</v>
      </c>
      <c r="C11" s="16" t="inlineStr">
        <is>
          <t xml:space="preserve">Bærbar PC</t>
        </is>
      </c>
      <c r="D11" s="16" t="inlineStr">
        <is>
          <t xml:space="preserve">Komplett AS</t>
        </is>
      </c>
      <c r="E11" s="16">
        <v>6551</v>
      </c>
      <c r="F11" s="14">
        <f>IF($E11="","",IFERROR(VLOOKUP($E11,Kontoplan!$A:$B,2,FALSE),"Ukjent konto"))</f>
      </c>
      <c r="G11" s="16" t="inlineStr">
        <is>
          <t xml:space="preserve">25</t>
        </is>
      </c>
      <c r="H11" s="10">
        <f>IF($G11="","",IFERROR(VLOOKUP($G11,'Mva-koder'!$A:$C,3,FALSE),""))</f>
      </c>
      <c r="I11" s="17"/>
      <c r="J11" s="17">
        <v>14990</v>
      </c>
      <c r="K11" s="6">
        <f>IF(AND($I11="",$J11=""),"",ROUND(($I11-$J11)*N($H11)/(1+N($H11)),2))</f>
      </c>
      <c r="L11" s="6">
        <f>IF(AND($I11="",$J11=""),"",($I11-$J11)-N($K11))</f>
      </c>
    </row>
    <row r="12">
      <c r="A12" s="16">
        <v>4</v>
      </c>
      <c r="B12" s="9">
        <v>46031</v>
      </c>
      <c r="C12" s="16" t="inlineStr">
        <is>
          <t xml:space="preserve">Regnskapsprogram, årsabonnement</t>
        </is>
      </c>
      <c r="D12" s="16" t="inlineStr">
        <is>
          <t xml:space="preserve">Conta AS</t>
        </is>
      </c>
      <c r="E12" s="16">
        <v>6552</v>
      </c>
      <c r="F12" s="14">
        <f>IF($E12="","",IFERROR(VLOOKUP($E12,Kontoplan!$A:$B,2,FALSE),"Ukjent konto"))</f>
      </c>
      <c r="G12" s="16" t="inlineStr">
        <is>
          <t xml:space="preserve">25</t>
        </is>
      </c>
      <c r="H12" s="10">
        <f>IF($G12="","",IFERROR(VLOOKUP($G12,'Mva-koder'!$A:$C,3,FALSE),""))</f>
      </c>
      <c r="I12" s="17"/>
      <c r="J12" s="17">
        <v>3588</v>
      </c>
      <c r="K12" s="6">
        <f>IF(AND($I12="",$J12=""),"",ROUND(($I12-$J12)*N($H12)/(1+N($H12)),2))</f>
      </c>
      <c r="L12" s="6">
        <f>IF(AND($I12="",$J12=""),"",($I12-$J12)-N($K12))</f>
      </c>
    </row>
    <row r="13">
      <c r="A13" s="16">
        <v>5</v>
      </c>
      <c r="B13" s="9">
        <v>46034</v>
      </c>
      <c r="C13" s="16" t="inlineStr">
        <is>
          <t xml:space="preserve">Salgsfaktura 1002, Fjelltun AS</t>
        </is>
      </c>
      <c r="D13" s="16" t="inlineStr">
        <is>
          <t xml:space="preserve">Fjelltun AS</t>
        </is>
      </c>
      <c r="E13" s="16">
        <v>3000</v>
      </c>
      <c r="F13" s="14">
        <f>IF($E13="","",IFERROR(VLOOKUP($E13,Kontoplan!$A:$B,2,FALSE),"Ukjent konto"))</f>
      </c>
      <c r="G13" s="16" t="inlineStr">
        <is>
          <t xml:space="preserve">25</t>
        </is>
      </c>
      <c r="H13" s="10">
        <f>IF($G13="","",IFERROR(VLOOKUP($G13,'Mva-koder'!$A:$C,3,FALSE),""))</f>
      </c>
      <c r="I13" s="17">
        <v>18750</v>
      </c>
      <c r="J13" s="17"/>
      <c r="K13" s="6">
        <f>IF(AND($I13="",$J13=""),"",ROUND(($I13-$J13)*N($H13)/(1+N($H13)),2))</f>
      </c>
      <c r="L13" s="6">
        <f>IF(AND($I13="",$J13=""),"",($I13-$J13)-N($K13))</f>
      </c>
    </row>
    <row r="14">
      <c r="A14" s="16">
        <v>6</v>
      </c>
      <c r="B14" s="9">
        <v>46036</v>
      </c>
      <c r="C14" s="16" t="inlineStr">
        <is>
          <t xml:space="preserve">Togbillett Oslo til Bergen</t>
        </is>
      </c>
      <c r="D14" s="16" t="inlineStr">
        <is>
          <t xml:space="preserve">Vy</t>
        </is>
      </c>
      <c r="E14" s="16">
        <v>7140</v>
      </c>
      <c r="F14" s="14">
        <f>IF($E14="","",IFERROR(VLOOKUP($E14,Kontoplan!$A:$B,2,FALSE),"Ukjent konto"))</f>
      </c>
      <c r="G14" s="16" t="inlineStr">
        <is>
          <t xml:space="preserve">12</t>
        </is>
      </c>
      <c r="H14" s="10">
        <f>IF($G14="","",IFERROR(VLOOKUP($G14,'Mva-koder'!$A:$C,3,FALSE),""))</f>
      </c>
      <c r="I14" s="17"/>
      <c r="J14" s="17">
        <v>1249</v>
      </c>
      <c r="K14" s="6">
        <f>IF(AND($I14="",$J14=""),"",ROUND(($I14-$J14)*N($H14)/(1+N($H14)),2))</f>
      </c>
      <c r="L14" s="6">
        <f>IF(AND($I14="",$J14=""),"",($I14-$J14)-N($K14))</f>
      </c>
    </row>
    <row r="15">
      <c r="A15" s="16">
        <v>7</v>
      </c>
      <c r="B15" s="9">
        <v>46037</v>
      </c>
      <c r="C15" s="16" t="inlineStr">
        <is>
          <t xml:space="preserve">Kaffe og frukt til kontoret</t>
        </is>
      </c>
      <c r="D15" s="16" t="inlineStr">
        <is>
          <t xml:space="preserve">Rema 1000</t>
        </is>
      </c>
      <c r="E15" s="16">
        <v>6800</v>
      </c>
      <c r="F15" s="14">
        <f>IF($E15="","",IFERROR(VLOOKUP($E15,Kontoplan!$A:$B,2,FALSE),"Ukjent konto"))</f>
      </c>
      <c r="G15" s="16" t="inlineStr">
        <is>
          <t xml:space="preserve">15</t>
        </is>
      </c>
      <c r="H15" s="10">
        <f>IF($G15="","",IFERROR(VLOOKUP($G15,'Mva-koder'!$A:$C,3,FALSE),""))</f>
      </c>
      <c r="I15" s="17"/>
      <c r="J15" s="17">
        <v>742</v>
      </c>
      <c r="K15" s="6">
        <f>IF(AND($I15="",$J15=""),"",ROUND(($I15-$J15)*N($H15)/(1+N($H15)),2))</f>
      </c>
      <c r="L15" s="6">
        <f>IF(AND($I15="",$J15=""),"",($I15-$J15)-N($K15))</f>
      </c>
    </row>
    <row r="16">
      <c r="A16" s="16">
        <v>8</v>
      </c>
      <c r="B16" s="9">
        <v>46042</v>
      </c>
      <c r="C16" s="16" t="inlineStr">
        <is>
          <t xml:space="preserve">Mobilabonnement, januar</t>
        </is>
      </c>
      <c r="D16" s="16" t="inlineStr">
        <is>
          <t xml:space="preserve">Telenor</t>
        </is>
      </c>
      <c r="E16" s="16">
        <v>6900</v>
      </c>
      <c r="F16" s="14">
        <f>IF($E16="","",IFERROR(VLOOKUP($E16,Kontoplan!$A:$B,2,FALSE),"Ukjent konto"))</f>
      </c>
      <c r="G16" s="16" t="inlineStr">
        <is>
          <t xml:space="preserve">25</t>
        </is>
      </c>
      <c r="H16" s="10">
        <f>IF($G16="","",IFERROR(VLOOKUP($G16,'Mva-koder'!$A:$C,3,FALSE),""))</f>
      </c>
      <c r="I16" s="17"/>
      <c r="J16" s="17">
        <v>499</v>
      </c>
      <c r="K16" s="6">
        <f>IF(AND($I16="",$J16=""),"",ROUND(($I16-$J16)*N($H16)/(1+N($H16)),2))</f>
      </c>
      <c r="L16" s="6">
        <f>IF(AND($I16="",$J16=""),"",($I16-$J16)-N($K16))</f>
      </c>
    </row>
    <row r="17">
      <c r="A17" s="16">
        <v>9</v>
      </c>
      <c r="B17" s="9">
        <v>46044</v>
      </c>
      <c r="C17" s="16" t="inlineStr">
        <is>
          <t xml:space="preserve">Salgsfaktura 1003, kurs uten mva</t>
        </is>
      </c>
      <c r="D17" s="16" t="inlineStr">
        <is>
          <t xml:space="preserve">Bygdeskolen</t>
        </is>
      </c>
      <c r="E17" s="16">
        <v>3200</v>
      </c>
      <c r="F17" s="14">
        <f>IF($E17="","",IFERROR(VLOOKUP($E17,Kontoplan!$A:$B,2,FALSE),"Ukjent konto"))</f>
      </c>
      <c r="G17" s="16" t="inlineStr">
        <is>
          <t xml:space="preserve">0</t>
        </is>
      </c>
      <c r="H17" s="10">
        <f>IF($G17="","",IFERROR(VLOOKUP($G17,'Mva-koder'!$A:$C,3,FALSE),""))</f>
      </c>
      <c r="I17" s="17">
        <v>12000</v>
      </c>
      <c r="J17" s="17"/>
      <c r="K17" s="6">
        <f>IF(AND($I17="",$J17=""),"",ROUND(($I17-$J17)*N($H17)/(1+N($H17)),2))</f>
      </c>
      <c r="L17" s="6">
        <f>IF(AND($I17="",$J17=""),"",($I17-$J17)-N($K17))</f>
      </c>
    </row>
    <row r="18">
      <c r="A18" s="16">
        <v>10</v>
      </c>
      <c r="B18" s="9">
        <v>46048</v>
      </c>
      <c r="C18" s="16" t="inlineStr">
        <is>
          <t xml:space="preserve">Underleverandør, designoppdrag</t>
        </is>
      </c>
      <c r="D18" s="16" t="inlineStr">
        <is>
          <t xml:space="preserve">Studio Vest ENK</t>
        </is>
      </c>
      <c r="E18" s="16">
        <v>4500</v>
      </c>
      <c r="F18" s="14">
        <f>IF($E18="","",IFERROR(VLOOKUP($E18,Kontoplan!$A:$B,2,FALSE),"Ukjent konto"))</f>
      </c>
      <c r="G18" s="16" t="inlineStr">
        <is>
          <t xml:space="preserve">25</t>
        </is>
      </c>
      <c r="H18" s="10">
        <f>IF($G18="","",IFERROR(VLOOKUP($G18,'Mva-koder'!$A:$C,3,FALSE),""))</f>
      </c>
      <c r="I18" s="17"/>
      <c r="J18" s="17">
        <v>18750</v>
      </c>
      <c r="K18" s="6">
        <f>IF(AND($I18="",$J18=""),"",ROUND(($I18-$J18)*N($H18)/(1+N($H18)),2))</f>
      </c>
      <c r="L18" s="6">
        <f>IF(AND($I18="",$J18=""),"",($I18-$J18)-N($K18))</f>
      </c>
    </row>
    <row r="19">
      <c r="A19" s="16">
        <v>11</v>
      </c>
      <c r="B19" s="9">
        <v>46050</v>
      </c>
      <c r="C19" s="16" t="inlineStr">
        <is>
          <t xml:space="preserve">Gebyr bedriftskonto</t>
        </is>
      </c>
      <c r="D19" s="16" t="inlineStr">
        <is>
          <t xml:space="preserve">DNB</t>
        </is>
      </c>
      <c r="E19" s="16">
        <v>7770</v>
      </c>
      <c r="F19" s="14">
        <f>IF($E19="","",IFERROR(VLOOKUP($E19,Kontoplan!$A:$B,2,FALSE),"Ukjent konto"))</f>
      </c>
      <c r="G19" s="16" t="inlineStr">
        <is>
          <t xml:space="preserve">0</t>
        </is>
      </c>
      <c r="H19" s="10">
        <f>IF($G19="","",IFERROR(VLOOKUP($G19,'Mva-koder'!$A:$C,3,FALSE),""))</f>
      </c>
      <c r="I19" s="17"/>
      <c r="J19" s="17">
        <v>79</v>
      </c>
      <c r="K19" s="6">
        <f>IF(AND($I19="",$J19=""),"",ROUND(($I19-$J19)*N($H19)/(1+N($H19)),2))</f>
      </c>
      <c r="L19" s="6">
        <f>IF(AND($I19="",$J19=""),"",($I19-$J19)-N($K19))</f>
      </c>
    </row>
    <row r="20">
      <c r="A20" s="16">
        <v>12</v>
      </c>
      <c r="B20" s="9">
        <v>46052</v>
      </c>
      <c r="C20" s="16" t="inlineStr">
        <is>
          <t xml:space="preserve">Salgsfaktura 1004, Nordvik AS</t>
        </is>
      </c>
      <c r="D20" s="16" t="inlineStr">
        <is>
          <t xml:space="preserve">Nordvik AS</t>
        </is>
      </c>
      <c r="E20" s="16">
        <v>3000</v>
      </c>
      <c r="F20" s="14">
        <f>IF($E20="","",IFERROR(VLOOKUP($E20,Kontoplan!$A:$B,2,FALSE),"Ukjent konto"))</f>
      </c>
      <c r="G20" s="16" t="inlineStr">
        <is>
          <t xml:space="preserve">25</t>
        </is>
      </c>
      <c r="H20" s="10">
        <f>IF($G20="","",IFERROR(VLOOKUP($G20,'Mva-koder'!$A:$C,3,FALSE),""))</f>
      </c>
      <c r="I20" s="17">
        <v>43750</v>
      </c>
      <c r="J20" s="17"/>
      <c r="K20" s="6">
        <f>IF(AND($I20="",$J20=""),"",ROUND(($I20-$J20)*N($H20)/(1+N($H20)),2))</f>
      </c>
      <c r="L20" s="6">
        <f>IF(AND($I20="",$J20=""),"",($I20-$J20)-N($K20))</f>
      </c>
    </row>
    <row r="21">
      <c r="A21" s="16"/>
      <c r="B21" s="9"/>
      <c r="C21" s="16"/>
      <c r="D21" s="16"/>
      <c r="E21" s="16"/>
      <c r="F21" s="14">
        <f>IF($E21="","",IFERROR(VLOOKUP($E21,Kontoplan!$A:$B,2,FALSE),"Ukjent konto"))</f>
      </c>
      <c r="G21" s="16"/>
      <c r="H21" s="10">
        <f>IF($G21="","",IFERROR(VLOOKUP($G21,'Mva-koder'!$A:$C,3,FALSE),""))</f>
      </c>
      <c r="I21" s="17"/>
      <c r="J21" s="17"/>
      <c r="K21" s="6">
        <f>IF(AND($I21="",$J21=""),"",ROUND(($I21-$J21)*N($H21)/(1+N($H21)),2))</f>
      </c>
      <c r="L21" s="6">
        <f>IF(AND($I21="",$J21=""),"",($I21-$J21)-N($K21))</f>
      </c>
    </row>
    <row r="22">
      <c r="A22" s="16"/>
      <c r="B22" s="9"/>
      <c r="C22" s="16"/>
      <c r="D22" s="16"/>
      <c r="E22" s="16"/>
      <c r="F22" s="14">
        <f>IF($E22="","",IFERROR(VLOOKUP($E22,Kontoplan!$A:$B,2,FALSE),"Ukjent konto"))</f>
      </c>
      <c r="G22" s="16"/>
      <c r="H22" s="10">
        <f>IF($G22="","",IFERROR(VLOOKUP($G22,'Mva-koder'!$A:$C,3,FALSE),""))</f>
      </c>
      <c r="I22" s="17"/>
      <c r="J22" s="17"/>
      <c r="K22" s="6">
        <f>IF(AND($I22="",$J22=""),"",ROUND(($I22-$J22)*N($H22)/(1+N($H22)),2))</f>
      </c>
      <c r="L22" s="6">
        <f>IF(AND($I22="",$J22=""),"",($I22-$J22)-N($K22))</f>
      </c>
    </row>
    <row r="23">
      <c r="A23" s="16"/>
      <c r="B23" s="9"/>
      <c r="C23" s="16"/>
      <c r="D23" s="16"/>
      <c r="E23" s="16"/>
      <c r="F23" s="14">
        <f>IF($E23="","",IFERROR(VLOOKUP($E23,Kontoplan!$A:$B,2,FALSE),"Ukjent konto"))</f>
      </c>
      <c r="G23" s="16"/>
      <c r="H23" s="10">
        <f>IF($G23="","",IFERROR(VLOOKUP($G23,'Mva-koder'!$A:$C,3,FALSE),""))</f>
      </c>
      <c r="I23" s="17"/>
      <c r="J23" s="17"/>
      <c r="K23" s="6">
        <f>IF(AND($I23="",$J23=""),"",ROUND(($I23-$J23)*N($H23)/(1+N($H23)),2))</f>
      </c>
      <c r="L23" s="6">
        <f>IF(AND($I23="",$J23=""),"",($I23-$J23)-N($K23))</f>
      </c>
    </row>
    <row r="24">
      <c r="A24" s="16"/>
      <c r="B24" s="9"/>
      <c r="C24" s="16"/>
      <c r="D24" s="16"/>
      <c r="E24" s="16"/>
      <c r="F24" s="14">
        <f>IF($E24="","",IFERROR(VLOOKUP($E24,Kontoplan!$A:$B,2,FALSE),"Ukjent konto"))</f>
      </c>
      <c r="G24" s="16"/>
      <c r="H24" s="10">
        <f>IF($G24="","",IFERROR(VLOOKUP($G24,'Mva-koder'!$A:$C,3,FALSE),""))</f>
      </c>
      <c r="I24" s="17"/>
      <c r="J24" s="17"/>
      <c r="K24" s="6">
        <f>IF(AND($I24="",$J24=""),"",ROUND(($I24-$J24)*N($H24)/(1+N($H24)),2))</f>
      </c>
      <c r="L24" s="6">
        <f>IF(AND($I24="",$J24=""),"",($I24-$J24)-N($K24))</f>
      </c>
    </row>
    <row r="25">
      <c r="A25" s="16"/>
      <c r="B25" s="9"/>
      <c r="C25" s="16"/>
      <c r="D25" s="16"/>
      <c r="E25" s="16"/>
      <c r="F25" s="14">
        <f>IF($E25="","",IFERROR(VLOOKUP($E25,Kontoplan!$A:$B,2,FALSE),"Ukjent konto"))</f>
      </c>
      <c r="G25" s="16"/>
      <c r="H25" s="10">
        <f>IF($G25="","",IFERROR(VLOOKUP($G25,'Mva-koder'!$A:$C,3,FALSE),""))</f>
      </c>
      <c r="I25" s="17"/>
      <c r="J25" s="17"/>
      <c r="K25" s="6">
        <f>IF(AND($I25="",$J25=""),"",ROUND(($I25-$J25)*N($H25)/(1+N($H25)),2))</f>
      </c>
      <c r="L25" s="6">
        <f>IF(AND($I25="",$J25=""),"",($I25-$J25)-N($K25))</f>
      </c>
    </row>
    <row r="26">
      <c r="A26" s="16"/>
      <c r="B26" s="9"/>
      <c r="C26" s="16"/>
      <c r="D26" s="16"/>
      <c r="E26" s="16"/>
      <c r="F26" s="14">
        <f>IF($E26="","",IFERROR(VLOOKUP($E26,Kontoplan!$A:$B,2,FALSE),"Ukjent konto"))</f>
      </c>
      <c r="G26" s="16"/>
      <c r="H26" s="10">
        <f>IF($G26="","",IFERROR(VLOOKUP($G26,'Mva-koder'!$A:$C,3,FALSE),""))</f>
      </c>
      <c r="I26" s="17"/>
      <c r="J26" s="17"/>
      <c r="K26" s="6">
        <f>IF(AND($I26="",$J26=""),"",ROUND(($I26-$J26)*N($H26)/(1+N($H26)),2))</f>
      </c>
      <c r="L26" s="6">
        <f>IF(AND($I26="",$J26=""),"",($I26-$J26)-N($K26))</f>
      </c>
    </row>
    <row r="27">
      <c r="A27" s="16"/>
      <c r="B27" s="9"/>
      <c r="C27" s="16"/>
      <c r="D27" s="16"/>
      <c r="E27" s="16"/>
      <c r="F27" s="14">
        <f>IF($E27="","",IFERROR(VLOOKUP($E27,Kontoplan!$A:$B,2,FALSE),"Ukjent konto"))</f>
      </c>
      <c r="G27" s="16"/>
      <c r="H27" s="10">
        <f>IF($G27="","",IFERROR(VLOOKUP($G27,'Mva-koder'!$A:$C,3,FALSE),""))</f>
      </c>
      <c r="I27" s="17"/>
      <c r="J27" s="17"/>
      <c r="K27" s="6">
        <f>IF(AND($I27="",$J27=""),"",ROUND(($I27-$J27)*N($H27)/(1+N($H27)),2))</f>
      </c>
      <c r="L27" s="6">
        <f>IF(AND($I27="",$J27=""),"",($I27-$J27)-N($K27))</f>
      </c>
    </row>
    <row r="28">
      <c r="A28" s="16"/>
      <c r="B28" s="9"/>
      <c r="C28" s="16"/>
      <c r="D28" s="16"/>
      <c r="E28" s="16"/>
      <c r="F28" s="14">
        <f>IF($E28="","",IFERROR(VLOOKUP($E28,Kontoplan!$A:$B,2,FALSE),"Ukjent konto"))</f>
      </c>
      <c r="G28" s="16"/>
      <c r="H28" s="10">
        <f>IF($G28="","",IFERROR(VLOOKUP($G28,'Mva-koder'!$A:$C,3,FALSE),""))</f>
      </c>
      <c r="I28" s="17"/>
      <c r="J28" s="17"/>
      <c r="K28" s="6">
        <f>IF(AND($I28="",$J28=""),"",ROUND(($I28-$J28)*N($H28)/(1+N($H28)),2))</f>
      </c>
      <c r="L28" s="6">
        <f>IF(AND($I28="",$J28=""),"",($I28-$J28)-N($K28))</f>
      </c>
    </row>
    <row r="29">
      <c r="A29" s="16"/>
      <c r="B29" s="9"/>
      <c r="C29" s="16"/>
      <c r="D29" s="16"/>
      <c r="E29" s="16"/>
      <c r="F29" s="14">
        <f>IF($E29="","",IFERROR(VLOOKUP($E29,Kontoplan!$A:$B,2,FALSE),"Ukjent konto"))</f>
      </c>
      <c r="G29" s="16"/>
      <c r="H29" s="10">
        <f>IF($G29="","",IFERROR(VLOOKUP($G29,'Mva-koder'!$A:$C,3,FALSE),""))</f>
      </c>
      <c r="I29" s="17"/>
      <c r="J29" s="17"/>
      <c r="K29" s="6">
        <f>IF(AND($I29="",$J29=""),"",ROUND(($I29-$J29)*N($H29)/(1+N($H29)),2))</f>
      </c>
      <c r="L29" s="6">
        <f>IF(AND($I29="",$J29=""),"",($I29-$J29)-N($K29))</f>
      </c>
    </row>
    <row r="30">
      <c r="A30" s="16"/>
      <c r="B30" s="9"/>
      <c r="C30" s="16"/>
      <c r="D30" s="16"/>
      <c r="E30" s="16"/>
      <c r="F30" s="14">
        <f>IF($E30="","",IFERROR(VLOOKUP($E30,Kontoplan!$A:$B,2,FALSE),"Ukjent konto"))</f>
      </c>
      <c r="G30" s="16"/>
      <c r="H30" s="10">
        <f>IF($G30="","",IFERROR(VLOOKUP($G30,'Mva-koder'!$A:$C,3,FALSE),""))</f>
      </c>
      <c r="I30" s="17"/>
      <c r="J30" s="17"/>
      <c r="K30" s="6">
        <f>IF(AND($I30="",$J30=""),"",ROUND(($I30-$J30)*N($H30)/(1+N($H30)),2))</f>
      </c>
      <c r="L30" s="6">
        <f>IF(AND($I30="",$J30=""),"",($I30-$J30)-N($K30))</f>
      </c>
    </row>
    <row r="31">
      <c r="A31" s="16"/>
      <c r="B31" s="9"/>
      <c r="C31" s="16"/>
      <c r="D31" s="16"/>
      <c r="E31" s="16"/>
      <c r="F31" s="14">
        <f>IF($E31="","",IFERROR(VLOOKUP($E31,Kontoplan!$A:$B,2,FALSE),"Ukjent konto"))</f>
      </c>
      <c r="G31" s="16"/>
      <c r="H31" s="10">
        <f>IF($G31="","",IFERROR(VLOOKUP($G31,'Mva-koder'!$A:$C,3,FALSE),""))</f>
      </c>
      <c r="I31" s="17"/>
      <c r="J31" s="17"/>
      <c r="K31" s="6">
        <f>IF(AND($I31="",$J31=""),"",ROUND(($I31-$J31)*N($H31)/(1+N($H31)),2))</f>
      </c>
      <c r="L31" s="6">
        <f>IF(AND($I31="",$J31=""),"",($I31-$J31)-N($K31))</f>
      </c>
    </row>
    <row r="32">
      <c r="A32" s="16"/>
      <c r="B32" s="9"/>
      <c r="C32" s="16"/>
      <c r="D32" s="16"/>
      <c r="E32" s="16"/>
      <c r="F32" s="14">
        <f>IF($E32="","",IFERROR(VLOOKUP($E32,Kontoplan!$A:$B,2,FALSE),"Ukjent konto"))</f>
      </c>
      <c r="G32" s="16"/>
      <c r="H32" s="10">
        <f>IF($G32="","",IFERROR(VLOOKUP($G32,'Mva-koder'!$A:$C,3,FALSE),""))</f>
      </c>
      <c r="I32" s="17"/>
      <c r="J32" s="17"/>
      <c r="K32" s="6">
        <f>IF(AND($I32="",$J32=""),"",ROUND(($I32-$J32)*N($H32)/(1+N($H32)),2))</f>
      </c>
      <c r="L32" s="6">
        <f>IF(AND($I32="",$J32=""),"",($I32-$J32)-N($K32))</f>
      </c>
    </row>
    <row r="33">
      <c r="A33" s="16"/>
      <c r="B33" s="9"/>
      <c r="C33" s="16"/>
      <c r="D33" s="16"/>
      <c r="E33" s="16"/>
      <c r="F33" s="14">
        <f>IF($E33="","",IFERROR(VLOOKUP($E33,Kontoplan!$A:$B,2,FALSE),"Ukjent konto"))</f>
      </c>
      <c r="G33" s="16"/>
      <c r="H33" s="10">
        <f>IF($G33="","",IFERROR(VLOOKUP($G33,'Mva-koder'!$A:$C,3,FALSE),""))</f>
      </c>
      <c r="I33" s="17"/>
      <c r="J33" s="17"/>
      <c r="K33" s="6">
        <f>IF(AND($I33="",$J33=""),"",ROUND(($I33-$J33)*N($H33)/(1+N($H33)),2))</f>
      </c>
      <c r="L33" s="6">
        <f>IF(AND($I33="",$J33=""),"",($I33-$J33)-N($K33))</f>
      </c>
    </row>
    <row r="34">
      <c r="A34" s="16"/>
      <c r="B34" s="9"/>
      <c r="C34" s="16"/>
      <c r="D34" s="16"/>
      <c r="E34" s="16"/>
      <c r="F34" s="14">
        <f>IF($E34="","",IFERROR(VLOOKUP($E34,Kontoplan!$A:$B,2,FALSE),"Ukjent konto"))</f>
      </c>
      <c r="G34" s="16"/>
      <c r="H34" s="10">
        <f>IF($G34="","",IFERROR(VLOOKUP($G34,'Mva-koder'!$A:$C,3,FALSE),""))</f>
      </c>
      <c r="I34" s="17"/>
      <c r="J34" s="17"/>
      <c r="K34" s="6">
        <f>IF(AND($I34="",$J34=""),"",ROUND(($I34-$J34)*N($H34)/(1+N($H34)),2))</f>
      </c>
      <c r="L34" s="6">
        <f>IF(AND($I34="",$J34=""),"",($I34-$J34)-N($K34))</f>
      </c>
    </row>
    <row r="35">
      <c r="A35" s="16"/>
      <c r="B35" s="9"/>
      <c r="C35" s="16"/>
      <c r="D35" s="16"/>
      <c r="E35" s="16"/>
      <c r="F35" s="14">
        <f>IF($E35="","",IFERROR(VLOOKUP($E35,Kontoplan!$A:$B,2,FALSE),"Ukjent konto"))</f>
      </c>
      <c r="G35" s="16"/>
      <c r="H35" s="10">
        <f>IF($G35="","",IFERROR(VLOOKUP($G35,'Mva-koder'!$A:$C,3,FALSE),""))</f>
      </c>
      <c r="I35" s="17"/>
      <c r="J35" s="17"/>
      <c r="K35" s="6">
        <f>IF(AND($I35="",$J35=""),"",ROUND(($I35-$J35)*N($H35)/(1+N($H35)),2))</f>
      </c>
      <c r="L35" s="6">
        <f>IF(AND($I35="",$J35=""),"",($I35-$J35)-N($K35))</f>
      </c>
    </row>
    <row r="36">
      <c r="A36" s="16"/>
      <c r="B36" s="9"/>
      <c r="C36" s="16"/>
      <c r="D36" s="16"/>
      <c r="E36" s="16"/>
      <c r="F36" s="14">
        <f>IF($E36="","",IFERROR(VLOOKUP($E36,Kontoplan!$A:$B,2,FALSE),"Ukjent konto"))</f>
      </c>
      <c r="G36" s="16"/>
      <c r="H36" s="10">
        <f>IF($G36="","",IFERROR(VLOOKUP($G36,'Mva-koder'!$A:$C,3,FALSE),""))</f>
      </c>
      <c r="I36" s="17"/>
      <c r="J36" s="17"/>
      <c r="K36" s="6">
        <f>IF(AND($I36="",$J36=""),"",ROUND(($I36-$J36)*N($H36)/(1+N($H36)),2))</f>
      </c>
      <c r="L36" s="6">
        <f>IF(AND($I36="",$J36=""),"",($I36-$J36)-N($K36))</f>
      </c>
    </row>
    <row r="37">
      <c r="A37" s="16"/>
      <c r="B37" s="9"/>
      <c r="C37" s="16"/>
      <c r="D37" s="16"/>
      <c r="E37" s="16"/>
      <c r="F37" s="14">
        <f>IF($E37="","",IFERROR(VLOOKUP($E37,Kontoplan!$A:$B,2,FALSE),"Ukjent konto"))</f>
      </c>
      <c r="G37" s="16"/>
      <c r="H37" s="10">
        <f>IF($G37="","",IFERROR(VLOOKUP($G37,'Mva-koder'!$A:$C,3,FALSE),""))</f>
      </c>
      <c r="I37" s="17"/>
      <c r="J37" s="17"/>
      <c r="K37" s="6">
        <f>IF(AND($I37="",$J37=""),"",ROUND(($I37-$J37)*N($H37)/(1+N($H37)),2))</f>
      </c>
      <c r="L37" s="6">
        <f>IF(AND($I37="",$J37=""),"",($I37-$J37)-N($K37))</f>
      </c>
    </row>
    <row r="38">
      <c r="A38" s="16"/>
      <c r="B38" s="9"/>
      <c r="C38" s="16"/>
      <c r="D38" s="16"/>
      <c r="E38" s="16"/>
      <c r="F38" s="14">
        <f>IF($E38="","",IFERROR(VLOOKUP($E38,Kontoplan!$A:$B,2,FALSE),"Ukjent konto"))</f>
      </c>
      <c r="G38" s="16"/>
      <c r="H38" s="10">
        <f>IF($G38="","",IFERROR(VLOOKUP($G38,'Mva-koder'!$A:$C,3,FALSE),""))</f>
      </c>
      <c r="I38" s="17"/>
      <c r="J38" s="17"/>
      <c r="K38" s="6">
        <f>IF(AND($I38="",$J38=""),"",ROUND(($I38-$J38)*N($H38)/(1+N($H38)),2))</f>
      </c>
      <c r="L38" s="6">
        <f>IF(AND($I38="",$J38=""),"",($I38-$J38)-N($K38))</f>
      </c>
    </row>
    <row r="39">
      <c r="A39" s="16"/>
      <c r="B39" s="9"/>
      <c r="C39" s="16"/>
      <c r="D39" s="16"/>
      <c r="E39" s="16"/>
      <c r="F39" s="14">
        <f>IF($E39="","",IFERROR(VLOOKUP($E39,Kontoplan!$A:$B,2,FALSE),"Ukjent konto"))</f>
      </c>
      <c r="G39" s="16"/>
      <c r="H39" s="10">
        <f>IF($G39="","",IFERROR(VLOOKUP($G39,'Mva-koder'!$A:$C,3,FALSE),""))</f>
      </c>
      <c r="I39" s="17"/>
      <c r="J39" s="17"/>
      <c r="K39" s="6">
        <f>IF(AND($I39="",$J39=""),"",ROUND(($I39-$J39)*N($H39)/(1+N($H39)),2))</f>
      </c>
      <c r="L39" s="6">
        <f>IF(AND($I39="",$J39=""),"",($I39-$J39)-N($K39))</f>
      </c>
    </row>
    <row r="40">
      <c r="A40" s="16"/>
      <c r="B40" s="9"/>
      <c r="C40" s="16"/>
      <c r="D40" s="16"/>
      <c r="E40" s="16"/>
      <c r="F40" s="14">
        <f>IF($E40="","",IFERROR(VLOOKUP($E40,Kontoplan!$A:$B,2,FALSE),"Ukjent konto"))</f>
      </c>
      <c r="G40" s="16"/>
      <c r="H40" s="10">
        <f>IF($G40="","",IFERROR(VLOOKUP($G40,'Mva-koder'!$A:$C,3,FALSE),""))</f>
      </c>
      <c r="I40" s="17"/>
      <c r="J40" s="17"/>
      <c r="K40" s="6">
        <f>IF(AND($I40="",$J40=""),"",ROUND(($I40-$J40)*N($H40)/(1+N($H40)),2))</f>
      </c>
      <c r="L40" s="6">
        <f>IF(AND($I40="",$J40=""),"",($I40-$J40)-N($K40))</f>
      </c>
    </row>
    <row r="41">
      <c r="A41" s="16"/>
      <c r="B41" s="9"/>
      <c r="C41" s="16"/>
      <c r="D41" s="16"/>
      <c r="E41" s="16"/>
      <c r="F41" s="14">
        <f>IF($E41="","",IFERROR(VLOOKUP($E41,Kontoplan!$A:$B,2,FALSE),"Ukjent konto"))</f>
      </c>
      <c r="G41" s="16"/>
      <c r="H41" s="10">
        <f>IF($G41="","",IFERROR(VLOOKUP($G41,'Mva-koder'!$A:$C,3,FALSE),""))</f>
      </c>
      <c r="I41" s="17"/>
      <c r="J41" s="17"/>
      <c r="K41" s="6">
        <f>IF(AND($I41="",$J41=""),"",ROUND(($I41-$J41)*N($H41)/(1+N($H41)),2))</f>
      </c>
      <c r="L41" s="6">
        <f>IF(AND($I41="",$J41=""),"",($I41-$J41)-N($K41))</f>
      </c>
    </row>
    <row r="42">
      <c r="A42" s="16"/>
      <c r="B42" s="9"/>
      <c r="C42" s="16"/>
      <c r="D42" s="16"/>
      <c r="E42" s="16"/>
      <c r="F42" s="14">
        <f>IF($E42="","",IFERROR(VLOOKUP($E42,Kontoplan!$A:$B,2,FALSE),"Ukjent konto"))</f>
      </c>
      <c r="G42" s="16"/>
      <c r="H42" s="10">
        <f>IF($G42="","",IFERROR(VLOOKUP($G42,'Mva-koder'!$A:$C,3,FALSE),""))</f>
      </c>
      <c r="I42" s="17"/>
      <c r="J42" s="17"/>
      <c r="K42" s="6">
        <f>IF(AND($I42="",$J42=""),"",ROUND(($I42-$J42)*N($H42)/(1+N($H42)),2))</f>
      </c>
      <c r="L42" s="6">
        <f>IF(AND($I42="",$J42=""),"",($I42-$J42)-N($K42))</f>
      </c>
    </row>
    <row r="43">
      <c r="A43" s="16"/>
      <c r="B43" s="9"/>
      <c r="C43" s="16"/>
      <c r="D43" s="16"/>
      <c r="E43" s="16"/>
      <c r="F43" s="14">
        <f>IF($E43="","",IFERROR(VLOOKUP($E43,Kontoplan!$A:$B,2,FALSE),"Ukjent konto"))</f>
      </c>
      <c r="G43" s="16"/>
      <c r="H43" s="10">
        <f>IF($G43="","",IFERROR(VLOOKUP($G43,'Mva-koder'!$A:$C,3,FALSE),""))</f>
      </c>
      <c r="I43" s="17"/>
      <c r="J43" s="17"/>
      <c r="K43" s="6">
        <f>IF(AND($I43="",$J43=""),"",ROUND(($I43-$J43)*N($H43)/(1+N($H43)),2))</f>
      </c>
      <c r="L43" s="6">
        <f>IF(AND($I43="",$J43=""),"",($I43-$J43)-N($K43))</f>
      </c>
    </row>
    <row r="44">
      <c r="A44" s="16"/>
      <c r="B44" s="9"/>
      <c r="C44" s="16"/>
      <c r="D44" s="16"/>
      <c r="E44" s="16"/>
      <c r="F44" s="14">
        <f>IF($E44="","",IFERROR(VLOOKUP($E44,Kontoplan!$A:$B,2,FALSE),"Ukjent konto"))</f>
      </c>
      <c r="G44" s="16"/>
      <c r="H44" s="10">
        <f>IF($G44="","",IFERROR(VLOOKUP($G44,'Mva-koder'!$A:$C,3,FALSE),""))</f>
      </c>
      <c r="I44" s="17"/>
      <c r="J44" s="17"/>
      <c r="K44" s="6">
        <f>IF(AND($I44="",$J44=""),"",ROUND(($I44-$J44)*N($H44)/(1+N($H44)),2))</f>
      </c>
      <c r="L44" s="6">
        <f>IF(AND($I44="",$J44=""),"",($I44-$J44)-N($K44))</f>
      </c>
    </row>
    <row r="45">
      <c r="A45" s="16"/>
      <c r="B45" s="9"/>
      <c r="C45" s="16"/>
      <c r="D45" s="16"/>
      <c r="E45" s="16"/>
      <c r="F45" s="14">
        <f>IF($E45="","",IFERROR(VLOOKUP($E45,Kontoplan!$A:$B,2,FALSE),"Ukjent konto"))</f>
      </c>
      <c r="G45" s="16"/>
      <c r="H45" s="10">
        <f>IF($G45="","",IFERROR(VLOOKUP($G45,'Mva-koder'!$A:$C,3,FALSE),""))</f>
      </c>
      <c r="I45" s="17"/>
      <c r="J45" s="17"/>
      <c r="K45" s="6">
        <f>IF(AND($I45="",$J45=""),"",ROUND(($I45-$J45)*N($H45)/(1+N($H45)),2))</f>
      </c>
      <c r="L45" s="6">
        <f>IF(AND($I45="",$J45=""),"",($I45-$J45)-N($K45))</f>
      </c>
    </row>
    <row r="46">
      <c r="A46" s="16"/>
      <c r="B46" s="9"/>
      <c r="C46" s="16"/>
      <c r="D46" s="16"/>
      <c r="E46" s="16"/>
      <c r="F46" s="14">
        <f>IF($E46="","",IFERROR(VLOOKUP($E46,Kontoplan!$A:$B,2,FALSE),"Ukjent konto"))</f>
      </c>
      <c r="G46" s="16"/>
      <c r="H46" s="10">
        <f>IF($G46="","",IFERROR(VLOOKUP($G46,'Mva-koder'!$A:$C,3,FALSE),""))</f>
      </c>
      <c r="I46" s="17"/>
      <c r="J46" s="17"/>
      <c r="K46" s="6">
        <f>IF(AND($I46="",$J46=""),"",ROUND(($I46-$J46)*N($H46)/(1+N($H46)),2))</f>
      </c>
      <c r="L46" s="6">
        <f>IF(AND($I46="",$J46=""),"",($I46-$J46)-N($K46))</f>
      </c>
    </row>
    <row r="47">
      <c r="A47" s="16"/>
      <c r="B47" s="9"/>
      <c r="C47" s="16"/>
      <c r="D47" s="16"/>
      <c r="E47" s="16"/>
      <c r="F47" s="14">
        <f>IF($E47="","",IFERROR(VLOOKUP($E47,Kontoplan!$A:$B,2,FALSE),"Ukjent konto"))</f>
      </c>
      <c r="G47" s="16"/>
      <c r="H47" s="10">
        <f>IF($G47="","",IFERROR(VLOOKUP($G47,'Mva-koder'!$A:$C,3,FALSE),""))</f>
      </c>
      <c r="I47" s="17"/>
      <c r="J47" s="17"/>
      <c r="K47" s="6">
        <f>IF(AND($I47="",$J47=""),"",ROUND(($I47-$J47)*N($H47)/(1+N($H47)),2))</f>
      </c>
      <c r="L47" s="6">
        <f>IF(AND($I47="",$J47=""),"",($I47-$J47)-N($K47))</f>
      </c>
    </row>
    <row r="48">
      <c r="A48" s="16"/>
      <c r="B48" s="9"/>
      <c r="C48" s="16"/>
      <c r="D48" s="16"/>
      <c r="E48" s="16"/>
      <c r="F48" s="14">
        <f>IF($E48="","",IFERROR(VLOOKUP($E48,Kontoplan!$A:$B,2,FALSE),"Ukjent konto"))</f>
      </c>
      <c r="G48" s="16"/>
      <c r="H48" s="10">
        <f>IF($G48="","",IFERROR(VLOOKUP($G48,'Mva-koder'!$A:$C,3,FALSE),""))</f>
      </c>
      <c r="I48" s="17"/>
      <c r="J48" s="17"/>
      <c r="K48" s="6">
        <f>IF(AND($I48="",$J48=""),"",ROUND(($I48-$J48)*N($H48)/(1+N($H48)),2))</f>
      </c>
      <c r="L48" s="6">
        <f>IF(AND($I48="",$J48=""),"",($I48-$J48)-N($K48))</f>
      </c>
    </row>
    <row r="49">
      <c r="A49" s="16"/>
      <c r="B49" s="9"/>
      <c r="C49" s="16"/>
      <c r="D49" s="16"/>
      <c r="E49" s="16"/>
      <c r="F49" s="14">
        <f>IF($E49="","",IFERROR(VLOOKUP($E49,Kontoplan!$A:$B,2,FALSE),"Ukjent konto"))</f>
      </c>
      <c r="G49" s="16"/>
      <c r="H49" s="10">
        <f>IF($G49="","",IFERROR(VLOOKUP($G49,'Mva-koder'!$A:$C,3,FALSE),""))</f>
      </c>
      <c r="I49" s="17"/>
      <c r="J49" s="17"/>
      <c r="K49" s="6">
        <f>IF(AND($I49="",$J49=""),"",ROUND(($I49-$J49)*N($H49)/(1+N($H49)),2))</f>
      </c>
      <c r="L49" s="6">
        <f>IF(AND($I49="",$J49=""),"",($I49-$J49)-N($K49))</f>
      </c>
    </row>
    <row r="50">
      <c r="A50" s="16"/>
      <c r="B50" s="9"/>
      <c r="C50" s="16"/>
      <c r="D50" s="16"/>
      <c r="E50" s="16"/>
      <c r="F50" s="14">
        <f>IF($E50="","",IFERROR(VLOOKUP($E50,Kontoplan!$A:$B,2,FALSE),"Ukjent konto"))</f>
      </c>
      <c r="G50" s="16"/>
      <c r="H50" s="10">
        <f>IF($G50="","",IFERROR(VLOOKUP($G50,'Mva-koder'!$A:$C,3,FALSE),""))</f>
      </c>
      <c r="I50" s="17"/>
      <c r="J50" s="17"/>
      <c r="K50" s="6">
        <f>IF(AND($I50="",$J50=""),"",ROUND(($I50-$J50)*N($H50)/(1+N($H50)),2))</f>
      </c>
      <c r="L50" s="6">
        <f>IF(AND($I50="",$J50=""),"",($I50-$J50)-N($K50))</f>
      </c>
    </row>
    <row r="51">
      <c r="A51" s="16"/>
      <c r="B51" s="9"/>
      <c r="C51" s="16"/>
      <c r="D51" s="16"/>
      <c r="E51" s="16"/>
      <c r="F51" s="14">
        <f>IF($E51="","",IFERROR(VLOOKUP($E51,Kontoplan!$A:$B,2,FALSE),"Ukjent konto"))</f>
      </c>
      <c r="G51" s="16"/>
      <c r="H51" s="10">
        <f>IF($G51="","",IFERROR(VLOOKUP($G51,'Mva-koder'!$A:$C,3,FALSE),""))</f>
      </c>
      <c r="I51" s="17"/>
      <c r="J51" s="17"/>
      <c r="K51" s="6">
        <f>IF(AND($I51="",$J51=""),"",ROUND(($I51-$J51)*N($H51)/(1+N($H51)),2))</f>
      </c>
      <c r="L51" s="6">
        <f>IF(AND($I51="",$J51=""),"",($I51-$J51)-N($K51))</f>
      </c>
    </row>
    <row r="52">
      <c r="A52" s="16"/>
      <c r="B52" s="9"/>
      <c r="C52" s="16"/>
      <c r="D52" s="16"/>
      <c r="E52" s="16"/>
      <c r="F52" s="14">
        <f>IF($E52="","",IFERROR(VLOOKUP($E52,Kontoplan!$A:$B,2,FALSE),"Ukjent konto"))</f>
      </c>
      <c r="G52" s="16"/>
      <c r="H52" s="10">
        <f>IF($G52="","",IFERROR(VLOOKUP($G52,'Mva-koder'!$A:$C,3,FALSE),""))</f>
      </c>
      <c r="I52" s="17"/>
      <c r="J52" s="17"/>
      <c r="K52" s="6">
        <f>IF(AND($I52="",$J52=""),"",ROUND(($I52-$J52)*N($H52)/(1+N($H52)),2))</f>
      </c>
      <c r="L52" s="6">
        <f>IF(AND($I52="",$J52=""),"",($I52-$J52)-N($K52))</f>
      </c>
    </row>
    <row r="53">
      <c r="A53" s="16"/>
      <c r="B53" s="9"/>
      <c r="C53" s="16"/>
      <c r="D53" s="16"/>
      <c r="E53" s="16"/>
      <c r="F53" s="14">
        <f>IF($E53="","",IFERROR(VLOOKUP($E53,Kontoplan!$A:$B,2,FALSE),"Ukjent konto"))</f>
      </c>
      <c r="G53" s="16"/>
      <c r="H53" s="10">
        <f>IF($G53="","",IFERROR(VLOOKUP($G53,'Mva-koder'!$A:$C,3,FALSE),""))</f>
      </c>
      <c r="I53" s="17"/>
      <c r="J53" s="17"/>
      <c r="K53" s="6">
        <f>IF(AND($I53="",$J53=""),"",ROUND(($I53-$J53)*N($H53)/(1+N($H53)),2))</f>
      </c>
      <c r="L53" s="6">
        <f>IF(AND($I53="",$J53=""),"",($I53-$J53)-N($K53))</f>
      </c>
    </row>
    <row r="54">
      <c r="A54" s="16"/>
      <c r="B54" s="9"/>
      <c r="C54" s="16"/>
      <c r="D54" s="16"/>
      <c r="E54" s="16"/>
      <c r="F54" s="14">
        <f>IF($E54="","",IFERROR(VLOOKUP($E54,Kontoplan!$A:$B,2,FALSE),"Ukjent konto"))</f>
      </c>
      <c r="G54" s="16"/>
      <c r="H54" s="10">
        <f>IF($G54="","",IFERROR(VLOOKUP($G54,'Mva-koder'!$A:$C,3,FALSE),""))</f>
      </c>
      <c r="I54" s="17"/>
      <c r="J54" s="17"/>
      <c r="K54" s="6">
        <f>IF(AND($I54="",$J54=""),"",ROUND(($I54-$J54)*N($H54)/(1+N($H54)),2))</f>
      </c>
      <c r="L54" s="6">
        <f>IF(AND($I54="",$J54=""),"",($I54-$J54)-N($K54))</f>
      </c>
    </row>
    <row r="55">
      <c r="A55" s="16"/>
      <c r="B55" s="9"/>
      <c r="C55" s="16"/>
      <c r="D55" s="16"/>
      <c r="E55" s="16"/>
      <c r="F55" s="14">
        <f>IF($E55="","",IFERROR(VLOOKUP($E55,Kontoplan!$A:$B,2,FALSE),"Ukjent konto"))</f>
      </c>
      <c r="G55" s="16"/>
      <c r="H55" s="10">
        <f>IF($G55="","",IFERROR(VLOOKUP($G55,'Mva-koder'!$A:$C,3,FALSE),""))</f>
      </c>
      <c r="I55" s="17"/>
      <c r="J55" s="17"/>
      <c r="K55" s="6">
        <f>IF(AND($I55="",$J55=""),"",ROUND(($I55-$J55)*N($H55)/(1+N($H55)),2))</f>
      </c>
      <c r="L55" s="6">
        <f>IF(AND($I55="",$J55=""),"",($I55-$J55)-N($K55))</f>
      </c>
    </row>
    <row r="56">
      <c r="A56" s="16"/>
      <c r="B56" s="9"/>
      <c r="C56" s="16"/>
      <c r="D56" s="16"/>
      <c r="E56" s="16"/>
      <c r="F56" s="14">
        <f>IF($E56="","",IFERROR(VLOOKUP($E56,Kontoplan!$A:$B,2,FALSE),"Ukjent konto"))</f>
      </c>
      <c r="G56" s="16"/>
      <c r="H56" s="10">
        <f>IF($G56="","",IFERROR(VLOOKUP($G56,'Mva-koder'!$A:$C,3,FALSE),""))</f>
      </c>
      <c r="I56" s="17"/>
      <c r="J56" s="17"/>
      <c r="K56" s="6">
        <f>IF(AND($I56="",$J56=""),"",ROUND(($I56-$J56)*N($H56)/(1+N($H56)),2))</f>
      </c>
      <c r="L56" s="6">
        <f>IF(AND($I56="",$J56=""),"",($I56-$J56)-N($K56))</f>
      </c>
    </row>
    <row r="57">
      <c r="A57" s="16"/>
      <c r="B57" s="9"/>
      <c r="C57" s="16"/>
      <c r="D57" s="16"/>
      <c r="E57" s="16"/>
      <c r="F57" s="14">
        <f>IF($E57="","",IFERROR(VLOOKUP($E57,Kontoplan!$A:$B,2,FALSE),"Ukjent konto"))</f>
      </c>
      <c r="G57" s="16"/>
      <c r="H57" s="10">
        <f>IF($G57="","",IFERROR(VLOOKUP($G57,'Mva-koder'!$A:$C,3,FALSE),""))</f>
      </c>
      <c r="I57" s="17"/>
      <c r="J57" s="17"/>
      <c r="K57" s="6">
        <f>IF(AND($I57="",$J57=""),"",ROUND(($I57-$J57)*N($H57)/(1+N($H57)),2))</f>
      </c>
      <c r="L57" s="6">
        <f>IF(AND($I57="",$J57=""),"",($I57-$J57)-N($K57))</f>
      </c>
    </row>
    <row r="58">
      <c r="A58" s="16"/>
      <c r="B58" s="9"/>
      <c r="C58" s="16"/>
      <c r="D58" s="16"/>
      <c r="E58" s="16"/>
      <c r="F58" s="14">
        <f>IF($E58="","",IFERROR(VLOOKUP($E58,Kontoplan!$A:$B,2,FALSE),"Ukjent konto"))</f>
      </c>
      <c r="G58" s="16"/>
      <c r="H58" s="10">
        <f>IF($G58="","",IFERROR(VLOOKUP($G58,'Mva-koder'!$A:$C,3,FALSE),""))</f>
      </c>
      <c r="I58" s="17"/>
      <c r="J58" s="17"/>
      <c r="K58" s="6">
        <f>IF(AND($I58="",$J58=""),"",ROUND(($I58-$J58)*N($H58)/(1+N($H58)),2))</f>
      </c>
      <c r="L58" s="6">
        <f>IF(AND($I58="",$J58=""),"",($I58-$J58)-N($K58))</f>
      </c>
    </row>
    <row r="59">
      <c r="A59" s="16"/>
      <c r="B59" s="9"/>
      <c r="C59" s="16"/>
      <c r="D59" s="16"/>
      <c r="E59" s="16"/>
      <c r="F59" s="14">
        <f>IF($E59="","",IFERROR(VLOOKUP($E59,Kontoplan!$A:$B,2,FALSE),"Ukjent konto"))</f>
      </c>
      <c r="G59" s="16"/>
      <c r="H59" s="10">
        <f>IF($G59="","",IFERROR(VLOOKUP($G59,'Mva-koder'!$A:$C,3,FALSE),""))</f>
      </c>
      <c r="I59" s="17"/>
      <c r="J59" s="17"/>
      <c r="K59" s="6">
        <f>IF(AND($I59="",$J59=""),"",ROUND(($I59-$J59)*N($H59)/(1+N($H59)),2))</f>
      </c>
      <c r="L59" s="6">
        <f>IF(AND($I59="",$J59=""),"",($I59-$J59)-N($K59))</f>
      </c>
    </row>
    <row r="60">
      <c r="A60" s="16"/>
      <c r="B60" s="9"/>
      <c r="C60" s="16"/>
      <c r="D60" s="16"/>
      <c r="E60" s="16"/>
      <c r="F60" s="14">
        <f>IF($E60="","",IFERROR(VLOOKUP($E60,Kontoplan!$A:$B,2,FALSE),"Ukjent konto"))</f>
      </c>
      <c r="G60" s="16"/>
      <c r="H60" s="10">
        <f>IF($G60="","",IFERROR(VLOOKUP($G60,'Mva-koder'!$A:$C,3,FALSE),""))</f>
      </c>
      <c r="I60" s="17"/>
      <c r="J60" s="17"/>
      <c r="K60" s="6">
        <f>IF(AND($I60="",$J60=""),"",ROUND(($I60-$J60)*N($H60)/(1+N($H60)),2))</f>
      </c>
      <c r="L60" s="6">
        <f>IF(AND($I60="",$J60=""),"",($I60-$J60)-N($K60))</f>
      </c>
    </row>
    <row r="61">
      <c r="A61" s="16"/>
      <c r="B61" s="9"/>
      <c r="C61" s="16"/>
      <c r="D61" s="16"/>
      <c r="E61" s="16"/>
      <c r="F61" s="14">
        <f>IF($E61="","",IFERROR(VLOOKUP($E61,Kontoplan!$A:$B,2,FALSE),"Ukjent konto"))</f>
      </c>
      <c r="G61" s="16"/>
      <c r="H61" s="10">
        <f>IF($G61="","",IFERROR(VLOOKUP($G61,'Mva-koder'!$A:$C,3,FALSE),""))</f>
      </c>
      <c r="I61" s="17"/>
      <c r="J61" s="17"/>
      <c r="K61" s="6">
        <f>IF(AND($I61="",$J61=""),"",ROUND(($I61-$J61)*N($H61)/(1+N($H61)),2))</f>
      </c>
      <c r="L61" s="6">
        <f>IF(AND($I61="",$J61=""),"",($I61-$J61)-N($K61))</f>
      </c>
    </row>
    <row r="62">
      <c r="A62" s="16"/>
      <c r="B62" s="9"/>
      <c r="C62" s="16"/>
      <c r="D62" s="16"/>
      <c r="E62" s="16"/>
      <c r="F62" s="14">
        <f>IF($E62="","",IFERROR(VLOOKUP($E62,Kontoplan!$A:$B,2,FALSE),"Ukjent konto"))</f>
      </c>
      <c r="G62" s="16"/>
      <c r="H62" s="10">
        <f>IF($G62="","",IFERROR(VLOOKUP($G62,'Mva-koder'!$A:$C,3,FALSE),""))</f>
      </c>
      <c r="I62" s="17"/>
      <c r="J62" s="17"/>
      <c r="K62" s="6">
        <f>IF(AND($I62="",$J62=""),"",ROUND(($I62-$J62)*N($H62)/(1+N($H62)),2))</f>
      </c>
      <c r="L62" s="6">
        <f>IF(AND($I62="",$J62=""),"",($I62-$J62)-N($K62))</f>
      </c>
    </row>
    <row r="63">
      <c r="A63" s="16"/>
      <c r="B63" s="9"/>
      <c r="C63" s="16"/>
      <c r="D63" s="16"/>
      <c r="E63" s="16"/>
      <c r="F63" s="14">
        <f>IF($E63="","",IFERROR(VLOOKUP($E63,Kontoplan!$A:$B,2,FALSE),"Ukjent konto"))</f>
      </c>
      <c r="G63" s="16"/>
      <c r="H63" s="10">
        <f>IF($G63="","",IFERROR(VLOOKUP($G63,'Mva-koder'!$A:$C,3,FALSE),""))</f>
      </c>
      <c r="I63" s="17"/>
      <c r="J63" s="17"/>
      <c r="K63" s="6">
        <f>IF(AND($I63="",$J63=""),"",ROUND(($I63-$J63)*N($H63)/(1+N($H63)),2))</f>
      </c>
      <c r="L63" s="6">
        <f>IF(AND($I63="",$J63=""),"",($I63-$J63)-N($K63))</f>
      </c>
    </row>
    <row r="64">
      <c r="A64" s="16"/>
      <c r="B64" s="9"/>
      <c r="C64" s="16"/>
      <c r="D64" s="16"/>
      <c r="E64" s="16"/>
      <c r="F64" s="14">
        <f>IF($E64="","",IFERROR(VLOOKUP($E64,Kontoplan!$A:$B,2,FALSE),"Ukjent konto"))</f>
      </c>
      <c r="G64" s="16"/>
      <c r="H64" s="10">
        <f>IF($G64="","",IFERROR(VLOOKUP($G64,'Mva-koder'!$A:$C,3,FALSE),""))</f>
      </c>
      <c r="I64" s="17"/>
      <c r="J64" s="17"/>
      <c r="K64" s="6">
        <f>IF(AND($I64="",$J64=""),"",ROUND(($I64-$J64)*N($H64)/(1+N($H64)),2))</f>
      </c>
      <c r="L64" s="6">
        <f>IF(AND($I64="",$J64=""),"",($I64-$J64)-N($K64))</f>
      </c>
    </row>
    <row r="65">
      <c r="A65" s="16"/>
      <c r="B65" s="9"/>
      <c r="C65" s="16"/>
      <c r="D65" s="16"/>
      <c r="E65" s="16"/>
      <c r="F65" s="14">
        <f>IF($E65="","",IFERROR(VLOOKUP($E65,Kontoplan!$A:$B,2,FALSE),"Ukjent konto"))</f>
      </c>
      <c r="G65" s="16"/>
      <c r="H65" s="10">
        <f>IF($G65="","",IFERROR(VLOOKUP($G65,'Mva-koder'!$A:$C,3,FALSE),""))</f>
      </c>
      <c r="I65" s="17"/>
      <c r="J65" s="17"/>
      <c r="K65" s="6">
        <f>IF(AND($I65="",$J65=""),"",ROUND(($I65-$J65)*N($H65)/(1+N($H65)),2))</f>
      </c>
      <c r="L65" s="6">
        <f>IF(AND($I65="",$J65=""),"",($I65-$J65)-N($K65))</f>
      </c>
    </row>
    <row r="66">
      <c r="A66" s="16"/>
      <c r="B66" s="9"/>
      <c r="C66" s="16"/>
      <c r="D66" s="16"/>
      <c r="E66" s="16"/>
      <c r="F66" s="14">
        <f>IF($E66="","",IFERROR(VLOOKUP($E66,Kontoplan!$A:$B,2,FALSE),"Ukjent konto"))</f>
      </c>
      <c r="G66" s="16"/>
      <c r="H66" s="10">
        <f>IF($G66="","",IFERROR(VLOOKUP($G66,'Mva-koder'!$A:$C,3,FALSE),""))</f>
      </c>
      <c r="I66" s="17"/>
      <c r="J66" s="17"/>
      <c r="K66" s="6">
        <f>IF(AND($I66="",$J66=""),"",ROUND(($I66-$J66)*N($H66)/(1+N($H66)),2))</f>
      </c>
      <c r="L66" s="6">
        <f>IF(AND($I66="",$J66=""),"",($I66-$J66)-N($K66))</f>
      </c>
    </row>
    <row r="67">
      <c r="A67" s="16"/>
      <c r="B67" s="9"/>
      <c r="C67" s="16"/>
      <c r="D67" s="16"/>
      <c r="E67" s="16"/>
      <c r="F67" s="14">
        <f>IF($E67="","",IFERROR(VLOOKUP($E67,Kontoplan!$A:$B,2,FALSE),"Ukjent konto"))</f>
      </c>
      <c r="G67" s="16"/>
      <c r="H67" s="10">
        <f>IF($G67="","",IFERROR(VLOOKUP($G67,'Mva-koder'!$A:$C,3,FALSE),""))</f>
      </c>
      <c r="I67" s="17"/>
      <c r="J67" s="17"/>
      <c r="K67" s="6">
        <f>IF(AND($I67="",$J67=""),"",ROUND(($I67-$J67)*N($H67)/(1+N($H67)),2))</f>
      </c>
      <c r="L67" s="6">
        <f>IF(AND($I67="",$J67=""),"",($I67-$J67)-N($K67))</f>
      </c>
    </row>
    <row r="68">
      <c r="A68" s="16"/>
      <c r="B68" s="9"/>
      <c r="C68" s="16"/>
      <c r="D68" s="16"/>
      <c r="E68" s="16"/>
      <c r="F68" s="14">
        <f>IF($E68="","",IFERROR(VLOOKUP($E68,Kontoplan!$A:$B,2,FALSE),"Ukjent konto"))</f>
      </c>
      <c r="G68" s="16"/>
      <c r="H68" s="10">
        <f>IF($G68="","",IFERROR(VLOOKUP($G68,'Mva-koder'!$A:$C,3,FALSE),""))</f>
      </c>
      <c r="I68" s="17"/>
      <c r="J68" s="17"/>
      <c r="K68" s="6">
        <f>IF(AND($I68="",$J68=""),"",ROUND(($I68-$J68)*N($H68)/(1+N($H68)),2))</f>
      </c>
      <c r="L68" s="6">
        <f>IF(AND($I68="",$J68=""),"",($I68-$J68)-N($K68))</f>
      </c>
    </row>
    <row r="69">
      <c r="A69" s="16"/>
      <c r="B69" s="9"/>
      <c r="C69" s="16"/>
      <c r="D69" s="16"/>
      <c r="E69" s="16"/>
      <c r="F69" s="14">
        <f>IF($E69="","",IFERROR(VLOOKUP($E69,Kontoplan!$A:$B,2,FALSE),"Ukjent konto"))</f>
      </c>
      <c r="G69" s="16"/>
      <c r="H69" s="10">
        <f>IF($G69="","",IFERROR(VLOOKUP($G69,'Mva-koder'!$A:$C,3,FALSE),""))</f>
      </c>
      <c r="I69" s="17"/>
      <c r="J69" s="17"/>
      <c r="K69" s="6">
        <f>IF(AND($I69="",$J69=""),"",ROUND(($I69-$J69)*N($H69)/(1+N($H69)),2))</f>
      </c>
      <c r="L69" s="6">
        <f>IF(AND($I69="",$J69=""),"",($I69-$J69)-N($K69))</f>
      </c>
    </row>
    <row r="70">
      <c r="A70" s="16"/>
      <c r="B70" s="9"/>
      <c r="C70" s="16"/>
      <c r="D70" s="16"/>
      <c r="E70" s="16"/>
      <c r="F70" s="14">
        <f>IF($E70="","",IFERROR(VLOOKUP($E70,Kontoplan!$A:$B,2,FALSE),"Ukjent konto"))</f>
      </c>
      <c r="G70" s="16"/>
      <c r="H70" s="10">
        <f>IF($G70="","",IFERROR(VLOOKUP($G70,'Mva-koder'!$A:$C,3,FALSE),""))</f>
      </c>
      <c r="I70" s="17"/>
      <c r="J70" s="17"/>
      <c r="K70" s="6">
        <f>IF(AND($I70="",$J70=""),"",ROUND(($I70-$J70)*N($H70)/(1+N($H70)),2))</f>
      </c>
      <c r="L70" s="6">
        <f>IF(AND($I70="",$J70=""),"",($I70-$J70)-N($K70))</f>
      </c>
    </row>
    <row r="71">
      <c r="A71" s="16"/>
      <c r="B71" s="9"/>
      <c r="C71" s="16"/>
      <c r="D71" s="16"/>
      <c r="E71" s="16"/>
      <c r="F71" s="14">
        <f>IF($E71="","",IFERROR(VLOOKUP($E71,Kontoplan!$A:$B,2,FALSE),"Ukjent konto"))</f>
      </c>
      <c r="G71" s="16"/>
      <c r="H71" s="10">
        <f>IF($G71="","",IFERROR(VLOOKUP($G71,'Mva-koder'!$A:$C,3,FALSE),""))</f>
      </c>
      <c r="I71" s="17"/>
      <c r="J71" s="17"/>
      <c r="K71" s="6">
        <f>IF(AND($I71="",$J71=""),"",ROUND(($I71-$J71)*N($H71)/(1+N($H71)),2))</f>
      </c>
      <c r="L71" s="6">
        <f>IF(AND($I71="",$J71=""),"",($I71-$J71)-N($K71))</f>
      </c>
    </row>
    <row r="72">
      <c r="A72" s="16"/>
      <c r="B72" s="9"/>
      <c r="C72" s="16"/>
      <c r="D72" s="16"/>
      <c r="E72" s="16"/>
      <c r="F72" s="14">
        <f>IF($E72="","",IFERROR(VLOOKUP($E72,Kontoplan!$A:$B,2,FALSE),"Ukjent konto"))</f>
      </c>
      <c r="G72" s="16"/>
      <c r="H72" s="10">
        <f>IF($G72="","",IFERROR(VLOOKUP($G72,'Mva-koder'!$A:$C,3,FALSE),""))</f>
      </c>
      <c r="I72" s="17"/>
      <c r="J72" s="17"/>
      <c r="K72" s="6">
        <f>IF(AND($I72="",$J72=""),"",ROUND(($I72-$J72)*N($H72)/(1+N($H72)),2))</f>
      </c>
      <c r="L72" s="6">
        <f>IF(AND($I72="",$J72=""),"",($I72-$J72)-N($K72))</f>
      </c>
    </row>
    <row r="73">
      <c r="A73" s="16"/>
      <c r="B73" s="9"/>
      <c r="C73" s="16"/>
      <c r="D73" s="16"/>
      <c r="E73" s="16"/>
      <c r="F73" s="14">
        <f>IF($E73="","",IFERROR(VLOOKUP($E73,Kontoplan!$A:$B,2,FALSE),"Ukjent konto"))</f>
      </c>
      <c r="G73" s="16"/>
      <c r="H73" s="10">
        <f>IF($G73="","",IFERROR(VLOOKUP($G73,'Mva-koder'!$A:$C,3,FALSE),""))</f>
      </c>
      <c r="I73" s="17"/>
      <c r="J73" s="17"/>
      <c r="K73" s="6">
        <f>IF(AND($I73="",$J73=""),"",ROUND(($I73-$J73)*N($H73)/(1+N($H73)),2))</f>
      </c>
      <c r="L73" s="6">
        <f>IF(AND($I73="",$J73=""),"",($I73-$J73)-N($K73))</f>
      </c>
    </row>
    <row r="74">
      <c r="A74" s="16"/>
      <c r="B74" s="9"/>
      <c r="C74" s="16"/>
      <c r="D74" s="16"/>
      <c r="E74" s="16"/>
      <c r="F74" s="14">
        <f>IF($E74="","",IFERROR(VLOOKUP($E74,Kontoplan!$A:$B,2,FALSE),"Ukjent konto"))</f>
      </c>
      <c r="G74" s="16"/>
      <c r="H74" s="10">
        <f>IF($G74="","",IFERROR(VLOOKUP($G74,'Mva-koder'!$A:$C,3,FALSE),""))</f>
      </c>
      <c r="I74" s="17"/>
      <c r="J74" s="17"/>
      <c r="K74" s="6">
        <f>IF(AND($I74="",$J74=""),"",ROUND(($I74-$J74)*N($H74)/(1+N($H74)),2))</f>
      </c>
      <c r="L74" s="6">
        <f>IF(AND($I74="",$J74=""),"",($I74-$J74)-N($K74))</f>
      </c>
    </row>
    <row r="75">
      <c r="A75" s="16"/>
      <c r="B75" s="9"/>
      <c r="C75" s="16"/>
      <c r="D75" s="16"/>
      <c r="E75" s="16"/>
      <c r="F75" s="14">
        <f>IF($E75="","",IFERROR(VLOOKUP($E75,Kontoplan!$A:$B,2,FALSE),"Ukjent konto"))</f>
      </c>
      <c r="G75" s="16"/>
      <c r="H75" s="10">
        <f>IF($G75="","",IFERROR(VLOOKUP($G75,'Mva-koder'!$A:$C,3,FALSE),""))</f>
      </c>
      <c r="I75" s="17"/>
      <c r="J75" s="17"/>
      <c r="K75" s="6">
        <f>IF(AND($I75="",$J75=""),"",ROUND(($I75-$J75)*N($H75)/(1+N($H75)),2))</f>
      </c>
      <c r="L75" s="6">
        <f>IF(AND($I75="",$J75=""),"",($I75-$J75)-N($K75))</f>
      </c>
    </row>
    <row r="76">
      <c r="A76" s="16"/>
      <c r="B76" s="9"/>
      <c r="C76" s="16"/>
      <c r="D76" s="16"/>
      <c r="E76" s="16"/>
      <c r="F76" s="14">
        <f>IF($E76="","",IFERROR(VLOOKUP($E76,Kontoplan!$A:$B,2,FALSE),"Ukjent konto"))</f>
      </c>
      <c r="G76" s="16"/>
      <c r="H76" s="10">
        <f>IF($G76="","",IFERROR(VLOOKUP($G76,'Mva-koder'!$A:$C,3,FALSE),""))</f>
      </c>
      <c r="I76" s="17"/>
      <c r="J76" s="17"/>
      <c r="K76" s="6">
        <f>IF(AND($I76="",$J76=""),"",ROUND(($I76-$J76)*N($H76)/(1+N($H76)),2))</f>
      </c>
      <c r="L76" s="6">
        <f>IF(AND($I76="",$J76=""),"",($I76-$J76)-N($K76))</f>
      </c>
    </row>
    <row r="77">
      <c r="A77" s="16"/>
      <c r="B77" s="9"/>
      <c r="C77" s="16"/>
      <c r="D77" s="16"/>
      <c r="E77" s="16"/>
      <c r="F77" s="14">
        <f>IF($E77="","",IFERROR(VLOOKUP($E77,Kontoplan!$A:$B,2,FALSE),"Ukjent konto"))</f>
      </c>
      <c r="G77" s="16"/>
      <c r="H77" s="10">
        <f>IF($G77="","",IFERROR(VLOOKUP($G77,'Mva-koder'!$A:$C,3,FALSE),""))</f>
      </c>
      <c r="I77" s="17"/>
      <c r="J77" s="17"/>
      <c r="K77" s="6">
        <f>IF(AND($I77="",$J77=""),"",ROUND(($I77-$J77)*N($H77)/(1+N($H77)),2))</f>
      </c>
      <c r="L77" s="6">
        <f>IF(AND($I77="",$J77=""),"",($I77-$J77)-N($K77))</f>
      </c>
    </row>
    <row r="78">
      <c r="A78" s="16"/>
      <c r="B78" s="9"/>
      <c r="C78" s="16"/>
      <c r="D78" s="16"/>
      <c r="E78" s="16"/>
      <c r="F78" s="14">
        <f>IF($E78="","",IFERROR(VLOOKUP($E78,Kontoplan!$A:$B,2,FALSE),"Ukjent konto"))</f>
      </c>
      <c r="G78" s="16"/>
      <c r="H78" s="10">
        <f>IF($G78="","",IFERROR(VLOOKUP($G78,'Mva-koder'!$A:$C,3,FALSE),""))</f>
      </c>
      <c r="I78" s="17"/>
      <c r="J78" s="17"/>
      <c r="K78" s="6">
        <f>IF(AND($I78="",$J78=""),"",ROUND(($I78-$J78)*N($H78)/(1+N($H78)),2))</f>
      </c>
      <c r="L78" s="6">
        <f>IF(AND($I78="",$J78=""),"",($I78-$J78)-N($K78))</f>
      </c>
    </row>
    <row r="79">
      <c r="A79" s="16"/>
      <c r="B79" s="9"/>
      <c r="C79" s="16"/>
      <c r="D79" s="16"/>
      <c r="E79" s="16"/>
      <c r="F79" s="14">
        <f>IF($E79="","",IFERROR(VLOOKUP($E79,Kontoplan!$A:$B,2,FALSE),"Ukjent konto"))</f>
      </c>
      <c r="G79" s="16"/>
      <c r="H79" s="10">
        <f>IF($G79="","",IFERROR(VLOOKUP($G79,'Mva-koder'!$A:$C,3,FALSE),""))</f>
      </c>
      <c r="I79" s="17"/>
      <c r="J79" s="17"/>
      <c r="K79" s="6">
        <f>IF(AND($I79="",$J79=""),"",ROUND(($I79-$J79)*N($H79)/(1+N($H79)),2))</f>
      </c>
      <c r="L79" s="6">
        <f>IF(AND($I79="",$J79=""),"",($I79-$J79)-N($K79))</f>
      </c>
    </row>
    <row r="80">
      <c r="A80" s="16"/>
      <c r="B80" s="9"/>
      <c r="C80" s="16"/>
      <c r="D80" s="16"/>
      <c r="E80" s="16"/>
      <c r="F80" s="14">
        <f>IF($E80="","",IFERROR(VLOOKUP($E80,Kontoplan!$A:$B,2,FALSE),"Ukjent konto"))</f>
      </c>
      <c r="G80" s="16"/>
      <c r="H80" s="10">
        <f>IF($G80="","",IFERROR(VLOOKUP($G80,'Mva-koder'!$A:$C,3,FALSE),""))</f>
      </c>
      <c r="I80" s="17"/>
      <c r="J80" s="17"/>
      <c r="K80" s="6">
        <f>IF(AND($I80="",$J80=""),"",ROUND(($I80-$J80)*N($H80)/(1+N($H80)),2))</f>
      </c>
      <c r="L80" s="6">
        <f>IF(AND($I80="",$J80=""),"",($I80-$J80)-N($K80))</f>
      </c>
    </row>
    <row r="81">
      <c r="A81" s="16"/>
      <c r="B81" s="9"/>
      <c r="C81" s="16"/>
      <c r="D81" s="16"/>
      <c r="E81" s="16"/>
      <c r="F81" s="14">
        <f>IF($E81="","",IFERROR(VLOOKUP($E81,Kontoplan!$A:$B,2,FALSE),"Ukjent konto"))</f>
      </c>
      <c r="G81" s="16"/>
      <c r="H81" s="10">
        <f>IF($G81="","",IFERROR(VLOOKUP($G81,'Mva-koder'!$A:$C,3,FALSE),""))</f>
      </c>
      <c r="I81" s="17"/>
      <c r="J81" s="17"/>
      <c r="K81" s="6">
        <f>IF(AND($I81="",$J81=""),"",ROUND(($I81-$J81)*N($H81)/(1+N($H81)),2))</f>
      </c>
      <c r="L81" s="6">
        <f>IF(AND($I81="",$J81=""),"",($I81-$J81)-N($K81))</f>
      </c>
    </row>
    <row r="82">
      <c r="A82" s="16"/>
      <c r="B82" s="9"/>
      <c r="C82" s="16"/>
      <c r="D82" s="16"/>
      <c r="E82" s="16"/>
      <c r="F82" s="14">
        <f>IF($E82="","",IFERROR(VLOOKUP($E82,Kontoplan!$A:$B,2,FALSE),"Ukjent konto"))</f>
      </c>
      <c r="G82" s="16"/>
      <c r="H82" s="10">
        <f>IF($G82="","",IFERROR(VLOOKUP($G82,'Mva-koder'!$A:$C,3,FALSE),""))</f>
      </c>
      <c r="I82" s="17"/>
      <c r="J82" s="17"/>
      <c r="K82" s="6">
        <f>IF(AND($I82="",$J82=""),"",ROUND(($I82-$J82)*N($H82)/(1+N($H82)),2))</f>
      </c>
      <c r="L82" s="6">
        <f>IF(AND($I82="",$J82=""),"",($I82-$J82)-N($K82))</f>
      </c>
    </row>
    <row r="83">
      <c r="A83" s="16"/>
      <c r="B83" s="9"/>
      <c r="C83" s="16"/>
      <c r="D83" s="16"/>
      <c r="E83" s="16"/>
      <c r="F83" s="14">
        <f>IF($E83="","",IFERROR(VLOOKUP($E83,Kontoplan!$A:$B,2,FALSE),"Ukjent konto"))</f>
      </c>
      <c r="G83" s="16"/>
      <c r="H83" s="10">
        <f>IF($G83="","",IFERROR(VLOOKUP($G83,'Mva-koder'!$A:$C,3,FALSE),""))</f>
      </c>
      <c r="I83" s="17"/>
      <c r="J83" s="17"/>
      <c r="K83" s="6">
        <f>IF(AND($I83="",$J83=""),"",ROUND(($I83-$J83)*N($H83)/(1+N($H83)),2))</f>
      </c>
      <c r="L83" s="6">
        <f>IF(AND($I83="",$J83=""),"",($I83-$J83)-N($K83))</f>
      </c>
    </row>
    <row r="84">
      <c r="A84" s="16"/>
      <c r="B84" s="9"/>
      <c r="C84" s="16"/>
      <c r="D84" s="16"/>
      <c r="E84" s="16"/>
      <c r="F84" s="14">
        <f>IF($E84="","",IFERROR(VLOOKUP($E84,Kontoplan!$A:$B,2,FALSE),"Ukjent konto"))</f>
      </c>
      <c r="G84" s="16"/>
      <c r="H84" s="10">
        <f>IF($G84="","",IFERROR(VLOOKUP($G84,'Mva-koder'!$A:$C,3,FALSE),""))</f>
      </c>
      <c r="I84" s="17"/>
      <c r="J84" s="17"/>
      <c r="K84" s="6">
        <f>IF(AND($I84="",$J84=""),"",ROUND(($I84-$J84)*N($H84)/(1+N($H84)),2))</f>
      </c>
      <c r="L84" s="6">
        <f>IF(AND($I84="",$J84=""),"",($I84-$J84)-N($K84))</f>
      </c>
    </row>
    <row r="85">
      <c r="A85" s="16"/>
      <c r="B85" s="9"/>
      <c r="C85" s="16"/>
      <c r="D85" s="16"/>
      <c r="E85" s="16"/>
      <c r="F85" s="14">
        <f>IF($E85="","",IFERROR(VLOOKUP($E85,Kontoplan!$A:$B,2,FALSE),"Ukjent konto"))</f>
      </c>
      <c r="G85" s="16"/>
      <c r="H85" s="10">
        <f>IF($G85="","",IFERROR(VLOOKUP($G85,'Mva-koder'!$A:$C,3,FALSE),""))</f>
      </c>
      <c r="I85" s="17"/>
      <c r="J85" s="17"/>
      <c r="K85" s="6">
        <f>IF(AND($I85="",$J85=""),"",ROUND(($I85-$J85)*N($H85)/(1+N($H85)),2))</f>
      </c>
      <c r="L85" s="6">
        <f>IF(AND($I85="",$J85=""),"",($I85-$J85)-N($K85))</f>
      </c>
    </row>
    <row r="86">
      <c r="A86" s="16"/>
      <c r="B86" s="9"/>
      <c r="C86" s="16"/>
      <c r="D86" s="16"/>
      <c r="E86" s="16"/>
      <c r="F86" s="14">
        <f>IF($E86="","",IFERROR(VLOOKUP($E86,Kontoplan!$A:$B,2,FALSE),"Ukjent konto"))</f>
      </c>
      <c r="G86" s="16"/>
      <c r="H86" s="10">
        <f>IF($G86="","",IFERROR(VLOOKUP($G86,'Mva-koder'!$A:$C,3,FALSE),""))</f>
      </c>
      <c r="I86" s="17"/>
      <c r="J86" s="17"/>
      <c r="K86" s="6">
        <f>IF(AND($I86="",$J86=""),"",ROUND(($I86-$J86)*N($H86)/(1+N($H86)),2))</f>
      </c>
      <c r="L86" s="6">
        <f>IF(AND($I86="",$J86=""),"",($I86-$J86)-N($K86))</f>
      </c>
    </row>
    <row r="87">
      <c r="A87" s="16"/>
      <c r="B87" s="9"/>
      <c r="C87" s="16"/>
      <c r="D87" s="16"/>
      <c r="E87" s="16"/>
      <c r="F87" s="14">
        <f>IF($E87="","",IFERROR(VLOOKUP($E87,Kontoplan!$A:$B,2,FALSE),"Ukjent konto"))</f>
      </c>
      <c r="G87" s="16"/>
      <c r="H87" s="10">
        <f>IF($G87="","",IFERROR(VLOOKUP($G87,'Mva-koder'!$A:$C,3,FALSE),""))</f>
      </c>
      <c r="I87" s="17"/>
      <c r="J87" s="17"/>
      <c r="K87" s="6">
        <f>IF(AND($I87="",$J87=""),"",ROUND(($I87-$J87)*N($H87)/(1+N($H87)),2))</f>
      </c>
      <c r="L87" s="6">
        <f>IF(AND($I87="",$J87=""),"",($I87-$J87)-N($K87))</f>
      </c>
    </row>
    <row r="88">
      <c r="A88" s="16"/>
      <c r="B88" s="9"/>
      <c r="C88" s="16"/>
      <c r="D88" s="16"/>
      <c r="E88" s="16"/>
      <c r="F88" s="14">
        <f>IF($E88="","",IFERROR(VLOOKUP($E88,Kontoplan!$A:$B,2,FALSE),"Ukjent konto"))</f>
      </c>
      <c r="G88" s="16"/>
      <c r="H88" s="10">
        <f>IF($G88="","",IFERROR(VLOOKUP($G88,'Mva-koder'!$A:$C,3,FALSE),""))</f>
      </c>
      <c r="I88" s="17"/>
      <c r="J88" s="17"/>
      <c r="K88" s="6">
        <f>IF(AND($I88="",$J88=""),"",ROUND(($I88-$J88)*N($H88)/(1+N($H88)),2))</f>
      </c>
      <c r="L88" s="6">
        <f>IF(AND($I88="",$J88=""),"",($I88-$J88)-N($K88))</f>
      </c>
    </row>
    <row r="89">
      <c r="A89" s="16"/>
      <c r="B89" s="9"/>
      <c r="C89" s="16"/>
      <c r="D89" s="16"/>
      <c r="E89" s="16"/>
      <c r="F89" s="14">
        <f>IF($E89="","",IFERROR(VLOOKUP($E89,Kontoplan!$A:$B,2,FALSE),"Ukjent konto"))</f>
      </c>
      <c r="G89" s="16"/>
      <c r="H89" s="10">
        <f>IF($G89="","",IFERROR(VLOOKUP($G89,'Mva-koder'!$A:$C,3,FALSE),""))</f>
      </c>
      <c r="I89" s="17"/>
      <c r="J89" s="17"/>
      <c r="K89" s="6">
        <f>IF(AND($I89="",$J89=""),"",ROUND(($I89-$J89)*N($H89)/(1+N($H89)),2))</f>
      </c>
      <c r="L89" s="6">
        <f>IF(AND($I89="",$J89=""),"",($I89-$J89)-N($K89))</f>
      </c>
    </row>
    <row r="90">
      <c r="A90" s="16"/>
      <c r="B90" s="9"/>
      <c r="C90" s="16"/>
      <c r="D90" s="16"/>
      <c r="E90" s="16"/>
      <c r="F90" s="14">
        <f>IF($E90="","",IFERROR(VLOOKUP($E90,Kontoplan!$A:$B,2,FALSE),"Ukjent konto"))</f>
      </c>
      <c r="G90" s="16"/>
      <c r="H90" s="10">
        <f>IF($G90="","",IFERROR(VLOOKUP($G90,'Mva-koder'!$A:$C,3,FALSE),""))</f>
      </c>
      <c r="I90" s="17"/>
      <c r="J90" s="17"/>
      <c r="K90" s="6">
        <f>IF(AND($I90="",$J90=""),"",ROUND(($I90-$J90)*N($H90)/(1+N($H90)),2))</f>
      </c>
      <c r="L90" s="6">
        <f>IF(AND($I90="",$J90=""),"",($I90-$J90)-N($K90))</f>
      </c>
    </row>
    <row r="91">
      <c r="A91" s="16"/>
      <c r="B91" s="9"/>
      <c r="C91" s="16"/>
      <c r="D91" s="16"/>
      <c r="E91" s="16"/>
      <c r="F91" s="14">
        <f>IF($E91="","",IFERROR(VLOOKUP($E91,Kontoplan!$A:$B,2,FALSE),"Ukjent konto"))</f>
      </c>
      <c r="G91" s="16"/>
      <c r="H91" s="10">
        <f>IF($G91="","",IFERROR(VLOOKUP($G91,'Mva-koder'!$A:$C,3,FALSE),""))</f>
      </c>
      <c r="I91" s="17"/>
      <c r="J91" s="17"/>
      <c r="K91" s="6">
        <f>IF(AND($I91="",$J91=""),"",ROUND(($I91-$J91)*N($H91)/(1+N($H91)),2))</f>
      </c>
      <c r="L91" s="6">
        <f>IF(AND($I91="",$J91=""),"",($I91-$J91)-N($K91))</f>
      </c>
    </row>
    <row r="92">
      <c r="A92" s="16"/>
      <c r="B92" s="9"/>
      <c r="C92" s="16"/>
      <c r="D92" s="16"/>
      <c r="E92" s="16"/>
      <c r="F92" s="14">
        <f>IF($E92="","",IFERROR(VLOOKUP($E92,Kontoplan!$A:$B,2,FALSE),"Ukjent konto"))</f>
      </c>
      <c r="G92" s="16"/>
      <c r="H92" s="10">
        <f>IF($G92="","",IFERROR(VLOOKUP($G92,'Mva-koder'!$A:$C,3,FALSE),""))</f>
      </c>
      <c r="I92" s="17"/>
      <c r="J92" s="17"/>
      <c r="K92" s="6">
        <f>IF(AND($I92="",$J92=""),"",ROUND(($I92-$J92)*N($H92)/(1+N($H92)),2))</f>
      </c>
      <c r="L92" s="6">
        <f>IF(AND($I92="",$J92=""),"",($I92-$J92)-N($K92))</f>
      </c>
    </row>
    <row r="93">
      <c r="A93" s="16"/>
      <c r="B93" s="9"/>
      <c r="C93" s="16"/>
      <c r="D93" s="16"/>
      <c r="E93" s="16"/>
      <c r="F93" s="14">
        <f>IF($E93="","",IFERROR(VLOOKUP($E93,Kontoplan!$A:$B,2,FALSE),"Ukjent konto"))</f>
      </c>
      <c r="G93" s="16"/>
      <c r="H93" s="10">
        <f>IF($G93="","",IFERROR(VLOOKUP($G93,'Mva-koder'!$A:$C,3,FALSE),""))</f>
      </c>
      <c r="I93" s="17"/>
      <c r="J93" s="17"/>
      <c r="K93" s="6">
        <f>IF(AND($I93="",$J93=""),"",ROUND(($I93-$J93)*N($H93)/(1+N($H93)),2))</f>
      </c>
      <c r="L93" s="6">
        <f>IF(AND($I93="",$J93=""),"",($I93-$J93)-N($K93))</f>
      </c>
    </row>
    <row r="94">
      <c r="A94" s="16"/>
      <c r="B94" s="9"/>
      <c r="C94" s="16"/>
      <c r="D94" s="16"/>
      <c r="E94" s="16"/>
      <c r="F94" s="14">
        <f>IF($E94="","",IFERROR(VLOOKUP($E94,Kontoplan!$A:$B,2,FALSE),"Ukjent konto"))</f>
      </c>
      <c r="G94" s="16"/>
      <c r="H94" s="10">
        <f>IF($G94="","",IFERROR(VLOOKUP($G94,'Mva-koder'!$A:$C,3,FALSE),""))</f>
      </c>
      <c r="I94" s="17"/>
      <c r="J94" s="17"/>
      <c r="K94" s="6">
        <f>IF(AND($I94="",$J94=""),"",ROUND(($I94-$J94)*N($H94)/(1+N($H94)),2))</f>
      </c>
      <c r="L94" s="6">
        <f>IF(AND($I94="",$J94=""),"",($I94-$J94)-N($K94))</f>
      </c>
    </row>
    <row r="95">
      <c r="A95" s="16"/>
      <c r="B95" s="9"/>
      <c r="C95" s="16"/>
      <c r="D95" s="16"/>
      <c r="E95" s="16"/>
      <c r="F95" s="14">
        <f>IF($E95="","",IFERROR(VLOOKUP($E95,Kontoplan!$A:$B,2,FALSE),"Ukjent konto"))</f>
      </c>
      <c r="G95" s="16"/>
      <c r="H95" s="10">
        <f>IF($G95="","",IFERROR(VLOOKUP($G95,'Mva-koder'!$A:$C,3,FALSE),""))</f>
      </c>
      <c r="I95" s="17"/>
      <c r="J95" s="17"/>
      <c r="K95" s="6">
        <f>IF(AND($I95="",$J95=""),"",ROUND(($I95-$J95)*N($H95)/(1+N($H95)),2))</f>
      </c>
      <c r="L95" s="6">
        <f>IF(AND($I95="",$J95=""),"",($I95-$J95)-N($K95))</f>
      </c>
    </row>
    <row r="96">
      <c r="A96" s="16"/>
      <c r="B96" s="9"/>
      <c r="C96" s="16"/>
      <c r="D96" s="16"/>
      <c r="E96" s="16"/>
      <c r="F96" s="14">
        <f>IF($E96="","",IFERROR(VLOOKUP($E96,Kontoplan!$A:$B,2,FALSE),"Ukjent konto"))</f>
      </c>
      <c r="G96" s="16"/>
      <c r="H96" s="10">
        <f>IF($G96="","",IFERROR(VLOOKUP($G96,'Mva-koder'!$A:$C,3,FALSE),""))</f>
      </c>
      <c r="I96" s="17"/>
      <c r="J96" s="17"/>
      <c r="K96" s="6">
        <f>IF(AND($I96="",$J96=""),"",ROUND(($I96-$J96)*N($H96)/(1+N($H96)),2))</f>
      </c>
      <c r="L96" s="6">
        <f>IF(AND($I96="",$J96=""),"",($I96-$J96)-N($K96))</f>
      </c>
    </row>
    <row r="97">
      <c r="A97" s="16"/>
      <c r="B97" s="9"/>
      <c r="C97" s="16"/>
      <c r="D97" s="16"/>
      <c r="E97" s="16"/>
      <c r="F97" s="14">
        <f>IF($E97="","",IFERROR(VLOOKUP($E97,Kontoplan!$A:$B,2,FALSE),"Ukjent konto"))</f>
      </c>
      <c r="G97" s="16"/>
      <c r="H97" s="10">
        <f>IF($G97="","",IFERROR(VLOOKUP($G97,'Mva-koder'!$A:$C,3,FALSE),""))</f>
      </c>
      <c r="I97" s="17"/>
      <c r="J97" s="17"/>
      <c r="K97" s="6">
        <f>IF(AND($I97="",$J97=""),"",ROUND(($I97-$J97)*N($H97)/(1+N($H97)),2))</f>
      </c>
      <c r="L97" s="6">
        <f>IF(AND($I97="",$J97=""),"",($I97-$J97)-N($K97))</f>
      </c>
    </row>
    <row r="98">
      <c r="A98" s="16"/>
      <c r="B98" s="9"/>
      <c r="C98" s="16"/>
      <c r="D98" s="16"/>
      <c r="E98" s="16"/>
      <c r="F98" s="14">
        <f>IF($E98="","",IFERROR(VLOOKUP($E98,Kontoplan!$A:$B,2,FALSE),"Ukjent konto"))</f>
      </c>
      <c r="G98" s="16"/>
      <c r="H98" s="10">
        <f>IF($G98="","",IFERROR(VLOOKUP($G98,'Mva-koder'!$A:$C,3,FALSE),""))</f>
      </c>
      <c r="I98" s="17"/>
      <c r="J98" s="17"/>
      <c r="K98" s="6">
        <f>IF(AND($I98="",$J98=""),"",ROUND(($I98-$J98)*N($H98)/(1+N($H98)),2))</f>
      </c>
      <c r="L98" s="6">
        <f>IF(AND($I98="",$J98=""),"",($I98-$J98)-N($K98))</f>
      </c>
    </row>
    <row r="99">
      <c r="A99" s="16"/>
      <c r="B99" s="9"/>
      <c r="C99" s="16"/>
      <c r="D99" s="16"/>
      <c r="E99" s="16"/>
      <c r="F99" s="14">
        <f>IF($E99="","",IFERROR(VLOOKUP($E99,Kontoplan!$A:$B,2,FALSE),"Ukjent konto"))</f>
      </c>
      <c r="G99" s="16"/>
      <c r="H99" s="10">
        <f>IF($G99="","",IFERROR(VLOOKUP($G99,'Mva-koder'!$A:$C,3,FALSE),""))</f>
      </c>
      <c r="I99" s="17"/>
      <c r="J99" s="17"/>
      <c r="K99" s="6">
        <f>IF(AND($I99="",$J99=""),"",ROUND(($I99-$J99)*N($H99)/(1+N($H99)),2))</f>
      </c>
      <c r="L99" s="6">
        <f>IF(AND($I99="",$J99=""),"",($I99-$J99)-N($K99))</f>
      </c>
    </row>
    <row r="100">
      <c r="A100" s="16"/>
      <c r="B100" s="9"/>
      <c r="C100" s="16"/>
      <c r="D100" s="16"/>
      <c r="E100" s="16"/>
      <c r="F100" s="14">
        <f>IF($E100="","",IFERROR(VLOOKUP($E100,Kontoplan!$A:$B,2,FALSE),"Ukjent konto"))</f>
      </c>
      <c r="G100" s="16"/>
      <c r="H100" s="10">
        <f>IF($G100="","",IFERROR(VLOOKUP($G100,'Mva-koder'!$A:$C,3,FALSE),""))</f>
      </c>
      <c r="I100" s="17"/>
      <c r="J100" s="17"/>
      <c r="K100" s="6">
        <f>IF(AND($I100="",$J100=""),"",ROUND(($I100-$J100)*N($H100)/(1+N($H100)),2))</f>
      </c>
      <c r="L100" s="6">
        <f>IF(AND($I100="",$J100=""),"",($I100-$J100)-N($K100))</f>
      </c>
    </row>
    <row r="101">
      <c r="A101" s="16"/>
      <c r="B101" s="9"/>
      <c r="C101" s="16"/>
      <c r="D101" s="16"/>
      <c r="E101" s="16"/>
      <c r="F101" s="14">
        <f>IF($E101="","",IFERROR(VLOOKUP($E101,Kontoplan!$A:$B,2,FALSE),"Ukjent konto"))</f>
      </c>
      <c r="G101" s="16"/>
      <c r="H101" s="10">
        <f>IF($G101="","",IFERROR(VLOOKUP($G101,'Mva-koder'!$A:$C,3,FALSE),""))</f>
      </c>
      <c r="I101" s="17"/>
      <c r="J101" s="17"/>
      <c r="K101" s="6">
        <f>IF(AND($I101="",$J101=""),"",ROUND(($I101-$J101)*N($H101)/(1+N($H101)),2))</f>
      </c>
      <c r="L101" s="6">
        <f>IF(AND($I101="",$J101=""),"",($I101-$J101)-N($K101))</f>
      </c>
    </row>
    <row r="102">
      <c r="A102" s="16"/>
      <c r="B102" s="9"/>
      <c r="C102" s="16"/>
      <c r="D102" s="16"/>
      <c r="E102" s="16"/>
      <c r="F102" s="14">
        <f>IF($E102="","",IFERROR(VLOOKUP($E102,Kontoplan!$A:$B,2,FALSE),"Ukjent konto"))</f>
      </c>
      <c r="G102" s="16"/>
      <c r="H102" s="10">
        <f>IF($G102="","",IFERROR(VLOOKUP($G102,'Mva-koder'!$A:$C,3,FALSE),""))</f>
      </c>
      <c r="I102" s="17"/>
      <c r="J102" s="17"/>
      <c r="K102" s="6">
        <f>IF(AND($I102="",$J102=""),"",ROUND(($I102-$J102)*N($H102)/(1+N($H102)),2))</f>
      </c>
      <c r="L102" s="6">
        <f>IF(AND($I102="",$J102=""),"",($I102-$J102)-N($K102))</f>
      </c>
    </row>
    <row r="103">
      <c r="A103" s="16"/>
      <c r="B103" s="9"/>
      <c r="C103" s="16"/>
      <c r="D103" s="16"/>
      <c r="E103" s="16"/>
      <c r="F103" s="14">
        <f>IF($E103="","",IFERROR(VLOOKUP($E103,Kontoplan!$A:$B,2,FALSE),"Ukjent konto"))</f>
      </c>
      <c r="G103" s="16"/>
      <c r="H103" s="10">
        <f>IF($G103="","",IFERROR(VLOOKUP($G103,'Mva-koder'!$A:$C,3,FALSE),""))</f>
      </c>
      <c r="I103" s="17"/>
      <c r="J103" s="17"/>
      <c r="K103" s="6">
        <f>IF(AND($I103="",$J103=""),"",ROUND(($I103-$J103)*N($H103)/(1+N($H103)),2))</f>
      </c>
      <c r="L103" s="6">
        <f>IF(AND($I103="",$J103=""),"",($I103-$J103)-N($K103))</f>
      </c>
    </row>
    <row r="104">
      <c r="A104" s="16"/>
      <c r="B104" s="9"/>
      <c r="C104" s="16"/>
      <c r="D104" s="16"/>
      <c r="E104" s="16"/>
      <c r="F104" s="14">
        <f>IF($E104="","",IFERROR(VLOOKUP($E104,Kontoplan!$A:$B,2,FALSE),"Ukjent konto"))</f>
      </c>
      <c r="G104" s="16"/>
      <c r="H104" s="10">
        <f>IF($G104="","",IFERROR(VLOOKUP($G104,'Mva-koder'!$A:$C,3,FALSE),""))</f>
      </c>
      <c r="I104" s="17"/>
      <c r="J104" s="17"/>
      <c r="K104" s="6">
        <f>IF(AND($I104="",$J104=""),"",ROUND(($I104-$J104)*N($H104)/(1+N($H104)),2))</f>
      </c>
      <c r="L104" s="6">
        <f>IF(AND($I104="",$J104=""),"",($I104-$J104)-N($K104))</f>
      </c>
    </row>
    <row r="105">
      <c r="A105" s="16"/>
      <c r="B105" s="9"/>
      <c r="C105" s="16"/>
      <c r="D105" s="16"/>
      <c r="E105" s="16"/>
      <c r="F105" s="14">
        <f>IF($E105="","",IFERROR(VLOOKUP($E105,Kontoplan!$A:$B,2,FALSE),"Ukjent konto"))</f>
      </c>
      <c r="G105" s="16"/>
      <c r="H105" s="10">
        <f>IF($G105="","",IFERROR(VLOOKUP($G105,'Mva-koder'!$A:$C,3,FALSE),""))</f>
      </c>
      <c r="I105" s="17"/>
      <c r="J105" s="17"/>
      <c r="K105" s="6">
        <f>IF(AND($I105="",$J105=""),"",ROUND(($I105-$J105)*N($H105)/(1+N($H105)),2))</f>
      </c>
      <c r="L105" s="6">
        <f>IF(AND($I105="",$J105=""),"",($I105-$J105)-N($K105))</f>
      </c>
    </row>
    <row r="106">
      <c r="A106" s="16"/>
      <c r="B106" s="9"/>
      <c r="C106" s="16"/>
      <c r="D106" s="16"/>
      <c r="E106" s="16"/>
      <c r="F106" s="14">
        <f>IF($E106="","",IFERROR(VLOOKUP($E106,Kontoplan!$A:$B,2,FALSE),"Ukjent konto"))</f>
      </c>
      <c r="G106" s="16"/>
      <c r="H106" s="10">
        <f>IF($G106="","",IFERROR(VLOOKUP($G106,'Mva-koder'!$A:$C,3,FALSE),""))</f>
      </c>
      <c r="I106" s="17"/>
      <c r="J106" s="17"/>
      <c r="K106" s="6">
        <f>IF(AND($I106="",$J106=""),"",ROUND(($I106-$J106)*N($H106)/(1+N($H106)),2))</f>
      </c>
      <c r="L106" s="6">
        <f>IF(AND($I106="",$J106=""),"",($I106-$J106)-N($K106))</f>
      </c>
    </row>
    <row r="107">
      <c r="A107" s="16"/>
      <c r="B107" s="9"/>
      <c r="C107" s="16"/>
      <c r="D107" s="16"/>
      <c r="E107" s="16"/>
      <c r="F107" s="14">
        <f>IF($E107="","",IFERROR(VLOOKUP($E107,Kontoplan!$A:$B,2,FALSE),"Ukjent konto"))</f>
      </c>
      <c r="G107" s="16"/>
      <c r="H107" s="10">
        <f>IF($G107="","",IFERROR(VLOOKUP($G107,'Mva-koder'!$A:$C,3,FALSE),""))</f>
      </c>
      <c r="I107" s="17"/>
      <c r="J107" s="17"/>
      <c r="K107" s="6">
        <f>IF(AND($I107="",$J107=""),"",ROUND(($I107-$J107)*N($H107)/(1+N($H107)),2))</f>
      </c>
      <c r="L107" s="6">
        <f>IF(AND($I107="",$J107=""),"",($I107-$J107)-N($K107))</f>
      </c>
    </row>
    <row r="108">
      <c r="A108" s="16"/>
      <c r="B108" s="9"/>
      <c r="C108" s="16"/>
      <c r="D108" s="16"/>
      <c r="E108" s="16"/>
      <c r="F108" s="14">
        <f>IF($E108="","",IFERROR(VLOOKUP($E108,Kontoplan!$A:$B,2,FALSE),"Ukjent konto"))</f>
      </c>
      <c r="G108" s="16"/>
      <c r="H108" s="10">
        <f>IF($G108="","",IFERROR(VLOOKUP($G108,'Mva-koder'!$A:$C,3,FALSE),""))</f>
      </c>
      <c r="I108" s="17"/>
      <c r="J108" s="17"/>
      <c r="K108" s="6">
        <f>IF(AND($I108="",$J108=""),"",ROUND(($I108-$J108)*N($H108)/(1+N($H108)),2))</f>
      </c>
      <c r="L108" s="6">
        <f>IF(AND($I108="",$J108=""),"",($I108-$J108)-N($K108))</f>
      </c>
    </row>
    <row r="109">
      <c r="A109" s="16"/>
      <c r="B109" s="9"/>
      <c r="C109" s="16"/>
      <c r="D109" s="16"/>
      <c r="E109" s="16"/>
      <c r="F109" s="14">
        <f>IF($E109="","",IFERROR(VLOOKUP($E109,Kontoplan!$A:$B,2,FALSE),"Ukjent konto"))</f>
      </c>
      <c r="G109" s="16"/>
      <c r="H109" s="10">
        <f>IF($G109="","",IFERROR(VLOOKUP($G109,'Mva-koder'!$A:$C,3,FALSE),""))</f>
      </c>
      <c r="I109" s="17"/>
      <c r="J109" s="17"/>
      <c r="K109" s="6">
        <f>IF(AND($I109="",$J109=""),"",ROUND(($I109-$J109)*N($H109)/(1+N($H109)),2))</f>
      </c>
      <c r="L109" s="6">
        <f>IF(AND($I109="",$J109=""),"",($I109-$J109)-N($K109))</f>
      </c>
    </row>
    <row r="110">
      <c r="A110" s="16"/>
      <c r="B110" s="9"/>
      <c r="C110" s="16"/>
      <c r="D110" s="16"/>
      <c r="E110" s="16"/>
      <c r="F110" s="14">
        <f>IF($E110="","",IFERROR(VLOOKUP($E110,Kontoplan!$A:$B,2,FALSE),"Ukjent konto"))</f>
      </c>
      <c r="G110" s="16"/>
      <c r="H110" s="10">
        <f>IF($G110="","",IFERROR(VLOOKUP($G110,'Mva-koder'!$A:$C,3,FALSE),""))</f>
      </c>
      <c r="I110" s="17"/>
      <c r="J110" s="17"/>
      <c r="K110" s="6">
        <f>IF(AND($I110="",$J110=""),"",ROUND(($I110-$J110)*N($H110)/(1+N($H110)),2))</f>
      </c>
      <c r="L110" s="6">
        <f>IF(AND($I110="",$J110=""),"",($I110-$J110)-N($K110))</f>
      </c>
    </row>
    <row r="111">
      <c r="A111" s="16"/>
      <c r="B111" s="9"/>
      <c r="C111" s="16"/>
      <c r="D111" s="16"/>
      <c r="E111" s="16"/>
      <c r="F111" s="14">
        <f>IF($E111="","",IFERROR(VLOOKUP($E111,Kontoplan!$A:$B,2,FALSE),"Ukjent konto"))</f>
      </c>
      <c r="G111" s="16"/>
      <c r="H111" s="10">
        <f>IF($G111="","",IFERROR(VLOOKUP($G111,'Mva-koder'!$A:$C,3,FALSE),""))</f>
      </c>
      <c r="I111" s="17"/>
      <c r="J111" s="17"/>
      <c r="K111" s="6">
        <f>IF(AND($I111="",$J111=""),"",ROUND(($I111-$J111)*N($H111)/(1+N($H111)),2))</f>
      </c>
      <c r="L111" s="6">
        <f>IF(AND($I111="",$J111=""),"",($I111-$J111)-N($K111))</f>
      </c>
    </row>
    <row r="112">
      <c r="A112" s="16"/>
      <c r="B112" s="9"/>
      <c r="C112" s="16"/>
      <c r="D112" s="16"/>
      <c r="E112" s="16"/>
      <c r="F112" s="14">
        <f>IF($E112="","",IFERROR(VLOOKUP($E112,Kontoplan!$A:$B,2,FALSE),"Ukjent konto"))</f>
      </c>
      <c r="G112" s="16"/>
      <c r="H112" s="10">
        <f>IF($G112="","",IFERROR(VLOOKUP($G112,'Mva-koder'!$A:$C,3,FALSE),""))</f>
      </c>
      <c r="I112" s="17"/>
      <c r="J112" s="17"/>
      <c r="K112" s="6">
        <f>IF(AND($I112="",$J112=""),"",ROUND(($I112-$J112)*N($H112)/(1+N($H112)),2))</f>
      </c>
      <c r="L112" s="6">
        <f>IF(AND($I112="",$J112=""),"",($I112-$J112)-N($K112))</f>
      </c>
    </row>
    <row r="113">
      <c r="A113" s="16"/>
      <c r="B113" s="9"/>
      <c r="C113" s="16"/>
      <c r="D113" s="16"/>
      <c r="E113" s="16"/>
      <c r="F113" s="14">
        <f>IF($E113="","",IFERROR(VLOOKUP($E113,Kontoplan!$A:$B,2,FALSE),"Ukjent konto"))</f>
      </c>
      <c r="G113" s="16"/>
      <c r="H113" s="10">
        <f>IF($G113="","",IFERROR(VLOOKUP($G113,'Mva-koder'!$A:$C,3,FALSE),""))</f>
      </c>
      <c r="I113" s="17"/>
      <c r="J113" s="17"/>
      <c r="K113" s="6">
        <f>IF(AND($I113="",$J113=""),"",ROUND(($I113-$J113)*N($H113)/(1+N($H113)),2))</f>
      </c>
      <c r="L113" s="6">
        <f>IF(AND($I113="",$J113=""),"",($I113-$J113)-N($K113))</f>
      </c>
    </row>
    <row r="114">
      <c r="A114" s="16"/>
      <c r="B114" s="9"/>
      <c r="C114" s="16"/>
      <c r="D114" s="16"/>
      <c r="E114" s="16"/>
      <c r="F114" s="14">
        <f>IF($E114="","",IFERROR(VLOOKUP($E114,Kontoplan!$A:$B,2,FALSE),"Ukjent konto"))</f>
      </c>
      <c r="G114" s="16"/>
      <c r="H114" s="10">
        <f>IF($G114="","",IFERROR(VLOOKUP($G114,'Mva-koder'!$A:$C,3,FALSE),""))</f>
      </c>
      <c r="I114" s="17"/>
      <c r="J114" s="17"/>
      <c r="K114" s="6">
        <f>IF(AND($I114="",$J114=""),"",ROUND(($I114-$J114)*N($H114)/(1+N($H114)),2))</f>
      </c>
      <c r="L114" s="6">
        <f>IF(AND($I114="",$J114=""),"",($I114-$J114)-N($K114))</f>
      </c>
    </row>
    <row r="115">
      <c r="A115" s="16"/>
      <c r="B115" s="9"/>
      <c r="C115" s="16"/>
      <c r="D115" s="16"/>
      <c r="E115" s="16"/>
      <c r="F115" s="14">
        <f>IF($E115="","",IFERROR(VLOOKUP($E115,Kontoplan!$A:$B,2,FALSE),"Ukjent konto"))</f>
      </c>
      <c r="G115" s="16"/>
      <c r="H115" s="10">
        <f>IF($G115="","",IFERROR(VLOOKUP($G115,'Mva-koder'!$A:$C,3,FALSE),""))</f>
      </c>
      <c r="I115" s="17"/>
      <c r="J115" s="17"/>
      <c r="K115" s="6">
        <f>IF(AND($I115="",$J115=""),"",ROUND(($I115-$J115)*N($H115)/(1+N($H115)),2))</f>
      </c>
      <c r="L115" s="6">
        <f>IF(AND($I115="",$J115=""),"",($I115-$J115)-N($K115))</f>
      </c>
    </row>
    <row r="116">
      <c r="A116" s="16"/>
      <c r="B116" s="9"/>
      <c r="C116" s="16"/>
      <c r="D116" s="16"/>
      <c r="E116" s="16"/>
      <c r="F116" s="14">
        <f>IF($E116="","",IFERROR(VLOOKUP($E116,Kontoplan!$A:$B,2,FALSE),"Ukjent konto"))</f>
      </c>
      <c r="G116" s="16"/>
      <c r="H116" s="10">
        <f>IF($G116="","",IFERROR(VLOOKUP($G116,'Mva-koder'!$A:$C,3,FALSE),""))</f>
      </c>
      <c r="I116" s="17"/>
      <c r="J116" s="17"/>
      <c r="K116" s="6">
        <f>IF(AND($I116="",$J116=""),"",ROUND(($I116-$J116)*N($H116)/(1+N($H116)),2))</f>
      </c>
      <c r="L116" s="6">
        <f>IF(AND($I116="",$J116=""),"",($I116-$J116)-N($K116))</f>
      </c>
    </row>
    <row r="117">
      <c r="A117" s="16"/>
      <c r="B117" s="9"/>
      <c r="C117" s="16"/>
      <c r="D117" s="16"/>
      <c r="E117" s="16"/>
      <c r="F117" s="14">
        <f>IF($E117="","",IFERROR(VLOOKUP($E117,Kontoplan!$A:$B,2,FALSE),"Ukjent konto"))</f>
      </c>
      <c r="G117" s="16"/>
      <c r="H117" s="10">
        <f>IF($G117="","",IFERROR(VLOOKUP($G117,'Mva-koder'!$A:$C,3,FALSE),""))</f>
      </c>
      <c r="I117" s="17"/>
      <c r="J117" s="17"/>
      <c r="K117" s="6">
        <f>IF(AND($I117="",$J117=""),"",ROUND(($I117-$J117)*N($H117)/(1+N($H117)),2))</f>
      </c>
      <c r="L117" s="6">
        <f>IF(AND($I117="",$J117=""),"",($I117-$J117)-N($K117))</f>
      </c>
    </row>
    <row r="118">
      <c r="A118" s="16"/>
      <c r="B118" s="9"/>
      <c r="C118" s="16"/>
      <c r="D118" s="16"/>
      <c r="E118" s="16"/>
      <c r="F118" s="14">
        <f>IF($E118="","",IFERROR(VLOOKUP($E118,Kontoplan!$A:$B,2,FALSE),"Ukjent konto"))</f>
      </c>
      <c r="G118" s="16"/>
      <c r="H118" s="10">
        <f>IF($G118="","",IFERROR(VLOOKUP($G118,'Mva-koder'!$A:$C,3,FALSE),""))</f>
      </c>
      <c r="I118" s="17"/>
      <c r="J118" s="17"/>
      <c r="K118" s="6">
        <f>IF(AND($I118="",$J118=""),"",ROUND(($I118-$J118)*N($H118)/(1+N($H118)),2))</f>
      </c>
      <c r="L118" s="6">
        <f>IF(AND($I118="",$J118=""),"",($I118-$J118)-N($K118))</f>
      </c>
    </row>
    <row r="119">
      <c r="A119" s="16"/>
      <c r="B119" s="9"/>
      <c r="C119" s="16"/>
      <c r="D119" s="16"/>
      <c r="E119" s="16"/>
      <c r="F119" s="14">
        <f>IF($E119="","",IFERROR(VLOOKUP($E119,Kontoplan!$A:$B,2,FALSE),"Ukjent konto"))</f>
      </c>
      <c r="G119" s="16"/>
      <c r="H119" s="10">
        <f>IF($G119="","",IFERROR(VLOOKUP($G119,'Mva-koder'!$A:$C,3,FALSE),""))</f>
      </c>
      <c r="I119" s="17"/>
      <c r="J119" s="17"/>
      <c r="K119" s="6">
        <f>IF(AND($I119="",$J119=""),"",ROUND(($I119-$J119)*N($H119)/(1+N($H119)),2))</f>
      </c>
      <c r="L119" s="6">
        <f>IF(AND($I119="",$J119=""),"",($I119-$J119)-N($K119))</f>
      </c>
    </row>
    <row r="120">
      <c r="A120" s="16"/>
      <c r="B120" s="9"/>
      <c r="C120" s="16"/>
      <c r="D120" s="16"/>
      <c r="E120" s="16"/>
      <c r="F120" s="14">
        <f>IF($E120="","",IFERROR(VLOOKUP($E120,Kontoplan!$A:$B,2,FALSE),"Ukjent konto"))</f>
      </c>
      <c r="G120" s="16"/>
      <c r="H120" s="10">
        <f>IF($G120="","",IFERROR(VLOOKUP($G120,'Mva-koder'!$A:$C,3,FALSE),""))</f>
      </c>
      <c r="I120" s="17"/>
      <c r="J120" s="17"/>
      <c r="K120" s="6">
        <f>IF(AND($I120="",$J120=""),"",ROUND(($I120-$J120)*N($H120)/(1+N($H120)),2))</f>
      </c>
      <c r="L120" s="6">
        <f>IF(AND($I120="",$J120=""),"",($I120-$J120)-N($K120))</f>
      </c>
    </row>
    <row r="121">
      <c r="A121" s="16"/>
      <c r="B121" s="9"/>
      <c r="C121" s="16"/>
      <c r="D121" s="16"/>
      <c r="E121" s="16"/>
      <c r="F121" s="14">
        <f>IF($E121="","",IFERROR(VLOOKUP($E121,Kontoplan!$A:$B,2,FALSE),"Ukjent konto"))</f>
      </c>
      <c r="G121" s="16"/>
      <c r="H121" s="10">
        <f>IF($G121="","",IFERROR(VLOOKUP($G121,'Mva-koder'!$A:$C,3,FALSE),""))</f>
      </c>
      <c r="I121" s="17"/>
      <c r="J121" s="17"/>
      <c r="K121" s="6">
        <f>IF(AND($I121="",$J121=""),"",ROUND(($I121-$J121)*N($H121)/(1+N($H121)),2))</f>
      </c>
      <c r="L121" s="6">
        <f>IF(AND($I121="",$J121=""),"",($I121-$J121)-N($K121))</f>
      </c>
    </row>
    <row r="122">
      <c r="A122" s="16"/>
      <c r="B122" s="9"/>
      <c r="C122" s="16"/>
      <c r="D122" s="16"/>
      <c r="E122" s="16"/>
      <c r="F122" s="14">
        <f>IF($E122="","",IFERROR(VLOOKUP($E122,Kontoplan!$A:$B,2,FALSE),"Ukjent konto"))</f>
      </c>
      <c r="G122" s="16"/>
      <c r="H122" s="10">
        <f>IF($G122="","",IFERROR(VLOOKUP($G122,'Mva-koder'!$A:$C,3,FALSE),""))</f>
      </c>
      <c r="I122" s="17"/>
      <c r="J122" s="17"/>
      <c r="K122" s="6">
        <f>IF(AND($I122="",$J122=""),"",ROUND(($I122-$J122)*N($H122)/(1+N($H122)),2))</f>
      </c>
      <c r="L122" s="6">
        <f>IF(AND($I122="",$J122=""),"",($I122-$J122)-N($K122))</f>
      </c>
    </row>
    <row r="123">
      <c r="A123" s="16"/>
      <c r="B123" s="9"/>
      <c r="C123" s="16"/>
      <c r="D123" s="16"/>
      <c r="E123" s="16"/>
      <c r="F123" s="14">
        <f>IF($E123="","",IFERROR(VLOOKUP($E123,Kontoplan!$A:$B,2,FALSE),"Ukjent konto"))</f>
      </c>
      <c r="G123" s="16"/>
      <c r="H123" s="10">
        <f>IF($G123="","",IFERROR(VLOOKUP($G123,'Mva-koder'!$A:$C,3,FALSE),""))</f>
      </c>
      <c r="I123" s="17"/>
      <c r="J123" s="17"/>
      <c r="K123" s="6">
        <f>IF(AND($I123="",$J123=""),"",ROUND(($I123-$J123)*N($H123)/(1+N($H123)),2))</f>
      </c>
      <c r="L123" s="6">
        <f>IF(AND($I123="",$J123=""),"",($I123-$J123)-N($K123))</f>
      </c>
    </row>
    <row r="124">
      <c r="A124" s="16"/>
      <c r="B124" s="9"/>
      <c r="C124" s="16"/>
      <c r="D124" s="16"/>
      <c r="E124" s="16"/>
      <c r="F124" s="14">
        <f>IF($E124="","",IFERROR(VLOOKUP($E124,Kontoplan!$A:$B,2,FALSE),"Ukjent konto"))</f>
      </c>
      <c r="G124" s="16"/>
      <c r="H124" s="10">
        <f>IF($G124="","",IFERROR(VLOOKUP($G124,'Mva-koder'!$A:$C,3,FALSE),""))</f>
      </c>
      <c r="I124" s="17"/>
      <c r="J124" s="17"/>
      <c r="K124" s="6">
        <f>IF(AND($I124="",$J124=""),"",ROUND(($I124-$J124)*N($H124)/(1+N($H124)),2))</f>
      </c>
      <c r="L124" s="6">
        <f>IF(AND($I124="",$J124=""),"",($I124-$J124)-N($K124))</f>
      </c>
    </row>
    <row r="125">
      <c r="A125" s="16"/>
      <c r="B125" s="9"/>
      <c r="C125" s="16"/>
      <c r="D125" s="16"/>
      <c r="E125" s="16"/>
      <c r="F125" s="14">
        <f>IF($E125="","",IFERROR(VLOOKUP($E125,Kontoplan!$A:$B,2,FALSE),"Ukjent konto"))</f>
      </c>
      <c r="G125" s="16"/>
      <c r="H125" s="10">
        <f>IF($G125="","",IFERROR(VLOOKUP($G125,'Mva-koder'!$A:$C,3,FALSE),""))</f>
      </c>
      <c r="I125" s="17"/>
      <c r="J125" s="17"/>
      <c r="K125" s="6">
        <f>IF(AND($I125="",$J125=""),"",ROUND(($I125-$J125)*N($H125)/(1+N($H125)),2))</f>
      </c>
      <c r="L125" s="6">
        <f>IF(AND($I125="",$J125=""),"",($I125-$J125)-N($K125))</f>
      </c>
    </row>
    <row r="126">
      <c r="A126" s="16"/>
      <c r="B126" s="9"/>
      <c r="C126" s="16"/>
      <c r="D126" s="16"/>
      <c r="E126" s="16"/>
      <c r="F126" s="14">
        <f>IF($E126="","",IFERROR(VLOOKUP($E126,Kontoplan!$A:$B,2,FALSE),"Ukjent konto"))</f>
      </c>
      <c r="G126" s="16"/>
      <c r="H126" s="10">
        <f>IF($G126="","",IFERROR(VLOOKUP($G126,'Mva-koder'!$A:$C,3,FALSE),""))</f>
      </c>
      <c r="I126" s="17"/>
      <c r="J126" s="17"/>
      <c r="K126" s="6">
        <f>IF(AND($I126="",$J126=""),"",ROUND(($I126-$J126)*N($H126)/(1+N($H126)),2))</f>
      </c>
      <c r="L126" s="6">
        <f>IF(AND($I126="",$J126=""),"",($I126-$J126)-N($K126))</f>
      </c>
    </row>
    <row r="127">
      <c r="A127" s="16"/>
      <c r="B127" s="9"/>
      <c r="C127" s="16"/>
      <c r="D127" s="16"/>
      <c r="E127" s="16"/>
      <c r="F127" s="14">
        <f>IF($E127="","",IFERROR(VLOOKUP($E127,Kontoplan!$A:$B,2,FALSE),"Ukjent konto"))</f>
      </c>
      <c r="G127" s="16"/>
      <c r="H127" s="10">
        <f>IF($G127="","",IFERROR(VLOOKUP($G127,'Mva-koder'!$A:$C,3,FALSE),""))</f>
      </c>
      <c r="I127" s="17"/>
      <c r="J127" s="17"/>
      <c r="K127" s="6">
        <f>IF(AND($I127="",$J127=""),"",ROUND(($I127-$J127)*N($H127)/(1+N($H127)),2))</f>
      </c>
      <c r="L127" s="6">
        <f>IF(AND($I127="",$J127=""),"",($I127-$J127)-N($K127))</f>
      </c>
    </row>
    <row r="128">
      <c r="A128" s="16"/>
      <c r="B128" s="9"/>
      <c r="C128" s="16"/>
      <c r="D128" s="16"/>
      <c r="E128" s="16"/>
      <c r="F128" s="14">
        <f>IF($E128="","",IFERROR(VLOOKUP($E128,Kontoplan!$A:$B,2,FALSE),"Ukjent konto"))</f>
      </c>
      <c r="G128" s="16"/>
      <c r="H128" s="10">
        <f>IF($G128="","",IFERROR(VLOOKUP($G128,'Mva-koder'!$A:$C,3,FALSE),""))</f>
      </c>
      <c r="I128" s="17"/>
      <c r="J128" s="17"/>
      <c r="K128" s="6">
        <f>IF(AND($I128="",$J128=""),"",ROUND(($I128-$J128)*N($H128)/(1+N($H128)),2))</f>
      </c>
      <c r="L128" s="6">
        <f>IF(AND($I128="",$J128=""),"",($I128-$J128)-N($K128))</f>
      </c>
    </row>
    <row r="129">
      <c r="A129" s="16"/>
      <c r="B129" s="9"/>
      <c r="C129" s="16"/>
      <c r="D129" s="16"/>
      <c r="E129" s="16"/>
      <c r="F129" s="14">
        <f>IF($E129="","",IFERROR(VLOOKUP($E129,Kontoplan!$A:$B,2,FALSE),"Ukjent konto"))</f>
      </c>
      <c r="G129" s="16"/>
      <c r="H129" s="10">
        <f>IF($G129="","",IFERROR(VLOOKUP($G129,'Mva-koder'!$A:$C,3,FALSE),""))</f>
      </c>
      <c r="I129" s="17"/>
      <c r="J129" s="17"/>
      <c r="K129" s="6">
        <f>IF(AND($I129="",$J129=""),"",ROUND(($I129-$J129)*N($H129)/(1+N($H129)),2))</f>
      </c>
      <c r="L129" s="6">
        <f>IF(AND($I129="",$J129=""),"",($I129-$J129)-N($K129))</f>
      </c>
    </row>
    <row r="130">
      <c r="A130" s="16"/>
      <c r="B130" s="9"/>
      <c r="C130" s="16"/>
      <c r="D130" s="16"/>
      <c r="E130" s="16"/>
      <c r="F130" s="14">
        <f>IF($E130="","",IFERROR(VLOOKUP($E130,Kontoplan!$A:$B,2,FALSE),"Ukjent konto"))</f>
      </c>
      <c r="G130" s="16"/>
      <c r="H130" s="10">
        <f>IF($G130="","",IFERROR(VLOOKUP($G130,'Mva-koder'!$A:$C,3,FALSE),""))</f>
      </c>
      <c r="I130" s="17"/>
      <c r="J130" s="17"/>
      <c r="K130" s="6">
        <f>IF(AND($I130="",$J130=""),"",ROUND(($I130-$J130)*N($H130)/(1+N($H130)),2))</f>
      </c>
      <c r="L130" s="6">
        <f>IF(AND($I130="",$J130=""),"",($I130-$J130)-N($K130))</f>
      </c>
    </row>
    <row r="131">
      <c r="A131" s="16"/>
      <c r="B131" s="9"/>
      <c r="C131" s="16"/>
      <c r="D131" s="16"/>
      <c r="E131" s="16"/>
      <c r="F131" s="14">
        <f>IF($E131="","",IFERROR(VLOOKUP($E131,Kontoplan!$A:$B,2,FALSE),"Ukjent konto"))</f>
      </c>
      <c r="G131" s="16"/>
      <c r="H131" s="10">
        <f>IF($G131="","",IFERROR(VLOOKUP($G131,'Mva-koder'!$A:$C,3,FALSE),""))</f>
      </c>
      <c r="I131" s="17"/>
      <c r="J131" s="17"/>
      <c r="K131" s="6">
        <f>IF(AND($I131="",$J131=""),"",ROUND(($I131-$J131)*N($H131)/(1+N($H131)),2))</f>
      </c>
      <c r="L131" s="6">
        <f>IF(AND($I131="",$J131=""),"",($I131-$J131)-N($K131))</f>
      </c>
    </row>
    <row r="132">
      <c r="A132" s="16"/>
      <c r="B132" s="9"/>
      <c r="C132" s="16"/>
      <c r="D132" s="16"/>
      <c r="E132" s="16"/>
      <c r="F132" s="14">
        <f>IF($E132="","",IFERROR(VLOOKUP($E132,Kontoplan!$A:$B,2,FALSE),"Ukjent konto"))</f>
      </c>
      <c r="G132" s="16"/>
      <c r="H132" s="10">
        <f>IF($G132="","",IFERROR(VLOOKUP($G132,'Mva-koder'!$A:$C,3,FALSE),""))</f>
      </c>
      <c r="I132" s="17"/>
      <c r="J132" s="17"/>
      <c r="K132" s="6">
        <f>IF(AND($I132="",$J132=""),"",ROUND(($I132-$J132)*N($H132)/(1+N($H132)),2))</f>
      </c>
      <c r="L132" s="6">
        <f>IF(AND($I132="",$J132=""),"",($I132-$J132)-N($K132))</f>
      </c>
    </row>
    <row r="133">
      <c r="A133" s="16"/>
      <c r="B133" s="9"/>
      <c r="C133" s="16"/>
      <c r="D133" s="16"/>
      <c r="E133" s="16"/>
      <c r="F133" s="14">
        <f>IF($E133="","",IFERROR(VLOOKUP($E133,Kontoplan!$A:$B,2,FALSE),"Ukjent konto"))</f>
      </c>
      <c r="G133" s="16"/>
      <c r="H133" s="10">
        <f>IF($G133="","",IFERROR(VLOOKUP($G133,'Mva-koder'!$A:$C,3,FALSE),""))</f>
      </c>
      <c r="I133" s="17"/>
      <c r="J133" s="17"/>
      <c r="K133" s="6">
        <f>IF(AND($I133="",$J133=""),"",ROUND(($I133-$J133)*N($H133)/(1+N($H133)),2))</f>
      </c>
      <c r="L133" s="6">
        <f>IF(AND($I133="",$J133=""),"",($I133-$J133)-N($K133))</f>
      </c>
    </row>
    <row r="134">
      <c r="A134" s="16"/>
      <c r="B134" s="9"/>
      <c r="C134" s="16"/>
      <c r="D134" s="16"/>
      <c r="E134" s="16"/>
      <c r="F134" s="14">
        <f>IF($E134="","",IFERROR(VLOOKUP($E134,Kontoplan!$A:$B,2,FALSE),"Ukjent konto"))</f>
      </c>
      <c r="G134" s="16"/>
      <c r="H134" s="10">
        <f>IF($G134="","",IFERROR(VLOOKUP($G134,'Mva-koder'!$A:$C,3,FALSE),""))</f>
      </c>
      <c r="I134" s="17"/>
      <c r="J134" s="17"/>
      <c r="K134" s="6">
        <f>IF(AND($I134="",$J134=""),"",ROUND(($I134-$J134)*N($H134)/(1+N($H134)),2))</f>
      </c>
      <c r="L134" s="6">
        <f>IF(AND($I134="",$J134=""),"",($I134-$J134)-N($K134))</f>
      </c>
    </row>
    <row r="135">
      <c r="A135" s="16"/>
      <c r="B135" s="9"/>
      <c r="C135" s="16"/>
      <c r="D135" s="16"/>
      <c r="E135" s="16"/>
      <c r="F135" s="14">
        <f>IF($E135="","",IFERROR(VLOOKUP($E135,Kontoplan!$A:$B,2,FALSE),"Ukjent konto"))</f>
      </c>
      <c r="G135" s="16"/>
      <c r="H135" s="10">
        <f>IF($G135="","",IFERROR(VLOOKUP($G135,'Mva-koder'!$A:$C,3,FALSE),""))</f>
      </c>
      <c r="I135" s="17"/>
      <c r="J135" s="17"/>
      <c r="K135" s="6">
        <f>IF(AND($I135="",$J135=""),"",ROUND(($I135-$J135)*N($H135)/(1+N($H135)),2))</f>
      </c>
      <c r="L135" s="6">
        <f>IF(AND($I135="",$J135=""),"",($I135-$J135)-N($K135))</f>
      </c>
    </row>
    <row r="136">
      <c r="A136" s="16"/>
      <c r="B136" s="9"/>
      <c r="C136" s="16"/>
      <c r="D136" s="16"/>
      <c r="E136" s="16"/>
      <c r="F136" s="14">
        <f>IF($E136="","",IFERROR(VLOOKUP($E136,Kontoplan!$A:$B,2,FALSE),"Ukjent konto"))</f>
      </c>
      <c r="G136" s="16"/>
      <c r="H136" s="10">
        <f>IF($G136="","",IFERROR(VLOOKUP($G136,'Mva-koder'!$A:$C,3,FALSE),""))</f>
      </c>
      <c r="I136" s="17"/>
      <c r="J136" s="17"/>
      <c r="K136" s="6">
        <f>IF(AND($I136="",$J136=""),"",ROUND(($I136-$J136)*N($H136)/(1+N($H136)),2))</f>
      </c>
      <c r="L136" s="6">
        <f>IF(AND($I136="",$J136=""),"",($I136-$J136)-N($K136))</f>
      </c>
    </row>
    <row r="137">
      <c r="A137" s="16"/>
      <c r="B137" s="9"/>
      <c r="C137" s="16"/>
      <c r="D137" s="16"/>
      <c r="E137" s="16"/>
      <c r="F137" s="14">
        <f>IF($E137="","",IFERROR(VLOOKUP($E137,Kontoplan!$A:$B,2,FALSE),"Ukjent konto"))</f>
      </c>
      <c r="G137" s="16"/>
      <c r="H137" s="10">
        <f>IF($G137="","",IFERROR(VLOOKUP($G137,'Mva-koder'!$A:$C,3,FALSE),""))</f>
      </c>
      <c r="I137" s="17"/>
      <c r="J137" s="17"/>
      <c r="K137" s="6">
        <f>IF(AND($I137="",$J137=""),"",ROUND(($I137-$J137)*N($H137)/(1+N($H137)),2))</f>
      </c>
      <c r="L137" s="6">
        <f>IF(AND($I137="",$J137=""),"",($I137-$J137)-N($K137))</f>
      </c>
    </row>
    <row r="138">
      <c r="A138" s="16"/>
      <c r="B138" s="9"/>
      <c r="C138" s="16"/>
      <c r="D138" s="16"/>
      <c r="E138" s="16"/>
      <c r="F138" s="14">
        <f>IF($E138="","",IFERROR(VLOOKUP($E138,Kontoplan!$A:$B,2,FALSE),"Ukjent konto"))</f>
      </c>
      <c r="G138" s="16"/>
      <c r="H138" s="10">
        <f>IF($G138="","",IFERROR(VLOOKUP($G138,'Mva-koder'!$A:$C,3,FALSE),""))</f>
      </c>
      <c r="I138" s="17"/>
      <c r="J138" s="17"/>
      <c r="K138" s="6">
        <f>IF(AND($I138="",$J138=""),"",ROUND(($I138-$J138)*N($H138)/(1+N($H138)),2))</f>
      </c>
      <c r="L138" s="6">
        <f>IF(AND($I138="",$J138=""),"",($I138-$J138)-N($K138))</f>
      </c>
    </row>
    <row r="139">
      <c r="A139" s="16"/>
      <c r="B139" s="9"/>
      <c r="C139" s="16"/>
      <c r="D139" s="16"/>
      <c r="E139" s="16"/>
      <c r="F139" s="14">
        <f>IF($E139="","",IFERROR(VLOOKUP($E139,Kontoplan!$A:$B,2,FALSE),"Ukjent konto"))</f>
      </c>
      <c r="G139" s="16"/>
      <c r="H139" s="10">
        <f>IF($G139="","",IFERROR(VLOOKUP($G139,'Mva-koder'!$A:$C,3,FALSE),""))</f>
      </c>
      <c r="I139" s="17"/>
      <c r="J139" s="17"/>
      <c r="K139" s="6">
        <f>IF(AND($I139="",$J139=""),"",ROUND(($I139-$J139)*N($H139)/(1+N($H139)),2))</f>
      </c>
      <c r="L139" s="6">
        <f>IF(AND($I139="",$J139=""),"",($I139-$J139)-N($K139))</f>
      </c>
    </row>
    <row r="140">
      <c r="A140" s="16"/>
      <c r="B140" s="9"/>
      <c r="C140" s="16"/>
      <c r="D140" s="16"/>
      <c r="E140" s="16"/>
      <c r="F140" s="14">
        <f>IF($E140="","",IFERROR(VLOOKUP($E140,Kontoplan!$A:$B,2,FALSE),"Ukjent konto"))</f>
      </c>
      <c r="G140" s="16"/>
      <c r="H140" s="10">
        <f>IF($G140="","",IFERROR(VLOOKUP($G140,'Mva-koder'!$A:$C,3,FALSE),""))</f>
      </c>
      <c r="I140" s="17"/>
      <c r="J140" s="17"/>
      <c r="K140" s="6">
        <f>IF(AND($I140="",$J140=""),"",ROUND(($I140-$J140)*N($H140)/(1+N($H140)),2))</f>
      </c>
      <c r="L140" s="6">
        <f>IF(AND($I140="",$J140=""),"",($I140-$J140)-N($K140))</f>
      </c>
    </row>
    <row r="141">
      <c r="A141" s="16"/>
      <c r="B141" s="9"/>
      <c r="C141" s="16"/>
      <c r="D141" s="16"/>
      <c r="E141" s="16"/>
      <c r="F141" s="14">
        <f>IF($E141="","",IFERROR(VLOOKUP($E141,Kontoplan!$A:$B,2,FALSE),"Ukjent konto"))</f>
      </c>
      <c r="G141" s="16"/>
      <c r="H141" s="10">
        <f>IF($G141="","",IFERROR(VLOOKUP($G141,'Mva-koder'!$A:$C,3,FALSE),""))</f>
      </c>
      <c r="I141" s="17"/>
      <c r="J141" s="17"/>
      <c r="K141" s="6">
        <f>IF(AND($I141="",$J141=""),"",ROUND(($I141-$J141)*N($H141)/(1+N($H141)),2))</f>
      </c>
      <c r="L141" s="6">
        <f>IF(AND($I141="",$J141=""),"",($I141-$J141)-N($K141))</f>
      </c>
    </row>
    <row r="142">
      <c r="A142" s="16"/>
      <c r="B142" s="9"/>
      <c r="C142" s="16"/>
      <c r="D142" s="16"/>
      <c r="E142" s="16"/>
      <c r="F142" s="14">
        <f>IF($E142="","",IFERROR(VLOOKUP($E142,Kontoplan!$A:$B,2,FALSE),"Ukjent konto"))</f>
      </c>
      <c r="G142" s="16"/>
      <c r="H142" s="10">
        <f>IF($G142="","",IFERROR(VLOOKUP($G142,'Mva-koder'!$A:$C,3,FALSE),""))</f>
      </c>
      <c r="I142" s="17"/>
      <c r="J142" s="17"/>
      <c r="K142" s="6">
        <f>IF(AND($I142="",$J142=""),"",ROUND(($I142-$J142)*N($H142)/(1+N($H142)),2))</f>
      </c>
      <c r="L142" s="6">
        <f>IF(AND($I142="",$J142=""),"",($I142-$J142)-N($K142))</f>
      </c>
    </row>
    <row r="143">
      <c r="A143" s="16"/>
      <c r="B143" s="9"/>
      <c r="C143" s="16"/>
      <c r="D143" s="16"/>
      <c r="E143" s="16"/>
      <c r="F143" s="14">
        <f>IF($E143="","",IFERROR(VLOOKUP($E143,Kontoplan!$A:$B,2,FALSE),"Ukjent konto"))</f>
      </c>
      <c r="G143" s="16"/>
      <c r="H143" s="10">
        <f>IF($G143="","",IFERROR(VLOOKUP($G143,'Mva-koder'!$A:$C,3,FALSE),""))</f>
      </c>
      <c r="I143" s="17"/>
      <c r="J143" s="17"/>
      <c r="K143" s="6">
        <f>IF(AND($I143="",$J143=""),"",ROUND(($I143-$J143)*N($H143)/(1+N($H143)),2))</f>
      </c>
      <c r="L143" s="6">
        <f>IF(AND($I143="",$J143=""),"",($I143-$J143)-N($K143))</f>
      </c>
    </row>
    <row r="144">
      <c r="A144" s="16"/>
      <c r="B144" s="9"/>
      <c r="C144" s="16"/>
      <c r="D144" s="16"/>
      <c r="E144" s="16"/>
      <c r="F144" s="14">
        <f>IF($E144="","",IFERROR(VLOOKUP($E144,Kontoplan!$A:$B,2,FALSE),"Ukjent konto"))</f>
      </c>
      <c r="G144" s="16"/>
      <c r="H144" s="10">
        <f>IF($G144="","",IFERROR(VLOOKUP($G144,'Mva-koder'!$A:$C,3,FALSE),""))</f>
      </c>
      <c r="I144" s="17"/>
      <c r="J144" s="17"/>
      <c r="K144" s="6">
        <f>IF(AND($I144="",$J144=""),"",ROUND(($I144-$J144)*N($H144)/(1+N($H144)),2))</f>
      </c>
      <c r="L144" s="6">
        <f>IF(AND($I144="",$J144=""),"",($I144-$J144)-N($K144))</f>
      </c>
    </row>
    <row r="145">
      <c r="A145" s="16"/>
      <c r="B145" s="9"/>
      <c r="C145" s="16"/>
      <c r="D145" s="16"/>
      <c r="E145" s="16"/>
      <c r="F145" s="14">
        <f>IF($E145="","",IFERROR(VLOOKUP($E145,Kontoplan!$A:$B,2,FALSE),"Ukjent konto"))</f>
      </c>
      <c r="G145" s="16"/>
      <c r="H145" s="10">
        <f>IF($G145="","",IFERROR(VLOOKUP($G145,'Mva-koder'!$A:$C,3,FALSE),""))</f>
      </c>
      <c r="I145" s="17"/>
      <c r="J145" s="17"/>
      <c r="K145" s="6">
        <f>IF(AND($I145="",$J145=""),"",ROUND(($I145-$J145)*N($H145)/(1+N($H145)),2))</f>
      </c>
      <c r="L145" s="6">
        <f>IF(AND($I145="",$J145=""),"",($I145-$J145)-N($K145))</f>
      </c>
    </row>
    <row r="146">
      <c r="A146" s="16"/>
      <c r="B146" s="9"/>
      <c r="C146" s="16"/>
      <c r="D146" s="16"/>
      <c r="E146" s="16"/>
      <c r="F146" s="14">
        <f>IF($E146="","",IFERROR(VLOOKUP($E146,Kontoplan!$A:$B,2,FALSE),"Ukjent konto"))</f>
      </c>
      <c r="G146" s="16"/>
      <c r="H146" s="10">
        <f>IF($G146="","",IFERROR(VLOOKUP($G146,'Mva-koder'!$A:$C,3,FALSE),""))</f>
      </c>
      <c r="I146" s="17"/>
      <c r="J146" s="17"/>
      <c r="K146" s="6">
        <f>IF(AND($I146="",$J146=""),"",ROUND(($I146-$J146)*N($H146)/(1+N($H146)),2))</f>
      </c>
      <c r="L146" s="6">
        <f>IF(AND($I146="",$J146=""),"",($I146-$J146)-N($K146))</f>
      </c>
    </row>
    <row r="147">
      <c r="A147" s="16"/>
      <c r="B147" s="9"/>
      <c r="C147" s="16"/>
      <c r="D147" s="16"/>
      <c r="E147" s="16"/>
      <c r="F147" s="14">
        <f>IF($E147="","",IFERROR(VLOOKUP($E147,Kontoplan!$A:$B,2,FALSE),"Ukjent konto"))</f>
      </c>
      <c r="G147" s="16"/>
      <c r="H147" s="10">
        <f>IF($G147="","",IFERROR(VLOOKUP($G147,'Mva-koder'!$A:$C,3,FALSE),""))</f>
      </c>
      <c r="I147" s="17"/>
      <c r="J147" s="17"/>
      <c r="K147" s="6">
        <f>IF(AND($I147="",$J147=""),"",ROUND(($I147-$J147)*N($H147)/(1+N($H147)),2))</f>
      </c>
      <c r="L147" s="6">
        <f>IF(AND($I147="",$J147=""),"",($I147-$J147)-N($K147))</f>
      </c>
    </row>
    <row r="148">
      <c r="A148" s="16"/>
      <c r="B148" s="9"/>
      <c r="C148" s="16"/>
      <c r="D148" s="16"/>
      <c r="E148" s="16"/>
      <c r="F148" s="14">
        <f>IF($E148="","",IFERROR(VLOOKUP($E148,Kontoplan!$A:$B,2,FALSE),"Ukjent konto"))</f>
      </c>
      <c r="G148" s="16"/>
      <c r="H148" s="10">
        <f>IF($G148="","",IFERROR(VLOOKUP($G148,'Mva-koder'!$A:$C,3,FALSE),""))</f>
      </c>
      <c r="I148" s="17"/>
      <c r="J148" s="17"/>
      <c r="K148" s="6">
        <f>IF(AND($I148="",$J148=""),"",ROUND(($I148-$J148)*N($H148)/(1+N($H148)),2))</f>
      </c>
      <c r="L148" s="6">
        <f>IF(AND($I148="",$J148=""),"",($I148-$J148)-N($K148))</f>
      </c>
    </row>
    <row r="149">
      <c r="A149" s="16"/>
      <c r="B149" s="9"/>
      <c r="C149" s="16"/>
      <c r="D149" s="16"/>
      <c r="E149" s="16"/>
      <c r="F149" s="14">
        <f>IF($E149="","",IFERROR(VLOOKUP($E149,Kontoplan!$A:$B,2,FALSE),"Ukjent konto"))</f>
      </c>
      <c r="G149" s="16"/>
      <c r="H149" s="10">
        <f>IF($G149="","",IFERROR(VLOOKUP($G149,'Mva-koder'!$A:$C,3,FALSE),""))</f>
      </c>
      <c r="I149" s="17"/>
      <c r="J149" s="17"/>
      <c r="K149" s="6">
        <f>IF(AND($I149="",$J149=""),"",ROUND(($I149-$J149)*N($H149)/(1+N($H149)),2))</f>
      </c>
      <c r="L149" s="6">
        <f>IF(AND($I149="",$J149=""),"",($I149-$J149)-N($K149))</f>
      </c>
    </row>
    <row r="150">
      <c r="A150" s="16"/>
      <c r="B150" s="9"/>
      <c r="C150" s="16"/>
      <c r="D150" s="16"/>
      <c r="E150" s="16"/>
      <c r="F150" s="14">
        <f>IF($E150="","",IFERROR(VLOOKUP($E150,Kontoplan!$A:$B,2,FALSE),"Ukjent konto"))</f>
      </c>
      <c r="G150" s="16"/>
      <c r="H150" s="10">
        <f>IF($G150="","",IFERROR(VLOOKUP($G150,'Mva-koder'!$A:$C,3,FALSE),""))</f>
      </c>
      <c r="I150" s="17"/>
      <c r="J150" s="17"/>
      <c r="K150" s="6">
        <f>IF(AND($I150="",$J150=""),"",ROUND(($I150-$J150)*N($H150)/(1+N($H150)),2))</f>
      </c>
      <c r="L150" s="6">
        <f>IF(AND($I150="",$J150=""),"",($I150-$J150)-N($K150))</f>
      </c>
    </row>
    <row r="151">
      <c r="A151" s="16"/>
      <c r="B151" s="9"/>
      <c r="C151" s="16"/>
      <c r="D151" s="16"/>
      <c r="E151" s="16"/>
      <c r="F151" s="14">
        <f>IF($E151="","",IFERROR(VLOOKUP($E151,Kontoplan!$A:$B,2,FALSE),"Ukjent konto"))</f>
      </c>
      <c r="G151" s="16"/>
      <c r="H151" s="10">
        <f>IF($G151="","",IFERROR(VLOOKUP($G151,'Mva-koder'!$A:$C,3,FALSE),""))</f>
      </c>
      <c r="I151" s="17"/>
      <c r="J151" s="17"/>
      <c r="K151" s="6">
        <f>IF(AND($I151="",$J151=""),"",ROUND(($I151-$J151)*N($H151)/(1+N($H151)),2))</f>
      </c>
      <c r="L151" s="6">
        <f>IF(AND($I151="",$J151=""),"",($I151-$J151)-N($K151))</f>
      </c>
    </row>
    <row r="152">
      <c r="A152" s="16"/>
      <c r="B152" s="9"/>
      <c r="C152" s="16"/>
      <c r="D152" s="16"/>
      <c r="E152" s="16"/>
      <c r="F152" s="14">
        <f>IF($E152="","",IFERROR(VLOOKUP($E152,Kontoplan!$A:$B,2,FALSE),"Ukjent konto"))</f>
      </c>
      <c r="G152" s="16"/>
      <c r="H152" s="10">
        <f>IF($G152="","",IFERROR(VLOOKUP($G152,'Mva-koder'!$A:$C,3,FALSE),""))</f>
      </c>
      <c r="I152" s="17"/>
      <c r="J152" s="17"/>
      <c r="K152" s="6">
        <f>IF(AND($I152="",$J152=""),"",ROUND(($I152-$J152)*N($H152)/(1+N($H152)),2))</f>
      </c>
      <c r="L152" s="6">
        <f>IF(AND($I152="",$J152=""),"",($I152-$J152)-N($K152))</f>
      </c>
    </row>
    <row r="153">
      <c r="A153" s="16"/>
      <c r="B153" s="9"/>
      <c r="C153" s="16"/>
      <c r="D153" s="16"/>
      <c r="E153" s="16"/>
      <c r="F153" s="14">
        <f>IF($E153="","",IFERROR(VLOOKUP($E153,Kontoplan!$A:$B,2,FALSE),"Ukjent konto"))</f>
      </c>
      <c r="G153" s="16"/>
      <c r="H153" s="10">
        <f>IF($G153="","",IFERROR(VLOOKUP($G153,'Mva-koder'!$A:$C,3,FALSE),""))</f>
      </c>
      <c r="I153" s="17"/>
      <c r="J153" s="17"/>
      <c r="K153" s="6">
        <f>IF(AND($I153="",$J153=""),"",ROUND(($I153-$J153)*N($H153)/(1+N($H153)),2))</f>
      </c>
      <c r="L153" s="6">
        <f>IF(AND($I153="",$J153=""),"",($I153-$J153)-N($K153))</f>
      </c>
    </row>
    <row r="154">
      <c r="A154" s="16"/>
      <c r="B154" s="9"/>
      <c r="C154" s="16"/>
      <c r="D154" s="16"/>
      <c r="E154" s="16"/>
      <c r="F154" s="14">
        <f>IF($E154="","",IFERROR(VLOOKUP($E154,Kontoplan!$A:$B,2,FALSE),"Ukjent konto"))</f>
      </c>
      <c r="G154" s="16"/>
      <c r="H154" s="10">
        <f>IF($G154="","",IFERROR(VLOOKUP($G154,'Mva-koder'!$A:$C,3,FALSE),""))</f>
      </c>
      <c r="I154" s="17"/>
      <c r="J154" s="17"/>
      <c r="K154" s="6">
        <f>IF(AND($I154="",$J154=""),"",ROUND(($I154-$J154)*N($H154)/(1+N($H154)),2))</f>
      </c>
      <c r="L154" s="6">
        <f>IF(AND($I154="",$J154=""),"",($I154-$J154)-N($K154))</f>
      </c>
    </row>
    <row r="155">
      <c r="A155" s="16"/>
      <c r="B155" s="9"/>
      <c r="C155" s="16"/>
      <c r="D155" s="16"/>
      <c r="E155" s="16"/>
      <c r="F155" s="14">
        <f>IF($E155="","",IFERROR(VLOOKUP($E155,Kontoplan!$A:$B,2,FALSE),"Ukjent konto"))</f>
      </c>
      <c r="G155" s="16"/>
      <c r="H155" s="10">
        <f>IF($G155="","",IFERROR(VLOOKUP($G155,'Mva-koder'!$A:$C,3,FALSE),""))</f>
      </c>
      <c r="I155" s="17"/>
      <c r="J155" s="17"/>
      <c r="K155" s="6">
        <f>IF(AND($I155="",$J155=""),"",ROUND(($I155-$J155)*N($H155)/(1+N($H155)),2))</f>
      </c>
      <c r="L155" s="6">
        <f>IF(AND($I155="",$J155=""),"",($I155-$J155)-N($K155))</f>
      </c>
    </row>
    <row r="156">
      <c r="A156" s="16"/>
      <c r="B156" s="9"/>
      <c r="C156" s="16"/>
      <c r="D156" s="16"/>
      <c r="E156" s="16"/>
      <c r="F156" s="14">
        <f>IF($E156="","",IFERROR(VLOOKUP($E156,Kontoplan!$A:$B,2,FALSE),"Ukjent konto"))</f>
      </c>
      <c r="G156" s="16"/>
      <c r="H156" s="10">
        <f>IF($G156="","",IFERROR(VLOOKUP($G156,'Mva-koder'!$A:$C,3,FALSE),""))</f>
      </c>
      <c r="I156" s="17"/>
      <c r="J156" s="17"/>
      <c r="K156" s="6">
        <f>IF(AND($I156="",$J156=""),"",ROUND(($I156-$J156)*N($H156)/(1+N($H156)),2))</f>
      </c>
      <c r="L156" s="6">
        <f>IF(AND($I156="",$J156=""),"",($I156-$J156)-N($K156))</f>
      </c>
    </row>
    <row r="157">
      <c r="A157" s="16"/>
      <c r="B157" s="9"/>
      <c r="C157" s="16"/>
      <c r="D157" s="16"/>
      <c r="E157" s="16"/>
      <c r="F157" s="14">
        <f>IF($E157="","",IFERROR(VLOOKUP($E157,Kontoplan!$A:$B,2,FALSE),"Ukjent konto"))</f>
      </c>
      <c r="G157" s="16"/>
      <c r="H157" s="10">
        <f>IF($G157="","",IFERROR(VLOOKUP($G157,'Mva-koder'!$A:$C,3,FALSE),""))</f>
      </c>
      <c r="I157" s="17"/>
      <c r="J157" s="17"/>
      <c r="K157" s="6">
        <f>IF(AND($I157="",$J157=""),"",ROUND(($I157-$J157)*N($H157)/(1+N($H157)),2))</f>
      </c>
      <c r="L157" s="6">
        <f>IF(AND($I157="",$J157=""),"",($I157-$J157)-N($K157))</f>
      </c>
    </row>
    <row r="158">
      <c r="A158" s="16"/>
      <c r="B158" s="9"/>
      <c r="C158" s="16"/>
      <c r="D158" s="16"/>
      <c r="E158" s="16"/>
      <c r="F158" s="14">
        <f>IF($E158="","",IFERROR(VLOOKUP($E158,Kontoplan!$A:$B,2,FALSE),"Ukjent konto"))</f>
      </c>
      <c r="G158" s="16"/>
      <c r="H158" s="10">
        <f>IF($G158="","",IFERROR(VLOOKUP($G158,'Mva-koder'!$A:$C,3,FALSE),""))</f>
      </c>
      <c r="I158" s="17"/>
      <c r="J158" s="17"/>
      <c r="K158" s="6">
        <f>IF(AND($I158="",$J158=""),"",ROUND(($I158-$J158)*N($H158)/(1+N($H158)),2))</f>
      </c>
      <c r="L158" s="6">
        <f>IF(AND($I158="",$J158=""),"",($I158-$J158)-N($K158))</f>
      </c>
    </row>
    <row r="159">
      <c r="A159" s="16"/>
      <c r="B159" s="9"/>
      <c r="C159" s="16"/>
      <c r="D159" s="16"/>
      <c r="E159" s="16"/>
      <c r="F159" s="14">
        <f>IF($E159="","",IFERROR(VLOOKUP($E159,Kontoplan!$A:$B,2,FALSE),"Ukjent konto"))</f>
      </c>
      <c r="G159" s="16"/>
      <c r="H159" s="10">
        <f>IF($G159="","",IFERROR(VLOOKUP($G159,'Mva-koder'!$A:$C,3,FALSE),""))</f>
      </c>
      <c r="I159" s="17"/>
      <c r="J159" s="17"/>
      <c r="K159" s="6">
        <f>IF(AND($I159="",$J159=""),"",ROUND(($I159-$J159)*N($H159)/(1+N($H159)),2))</f>
      </c>
      <c r="L159" s="6">
        <f>IF(AND($I159="",$J159=""),"",($I159-$J159)-N($K159))</f>
      </c>
    </row>
    <row r="160">
      <c r="A160" s="16"/>
      <c r="B160" s="9"/>
      <c r="C160" s="16"/>
      <c r="D160" s="16"/>
      <c r="E160" s="16"/>
      <c r="F160" s="14">
        <f>IF($E160="","",IFERROR(VLOOKUP($E160,Kontoplan!$A:$B,2,FALSE),"Ukjent konto"))</f>
      </c>
      <c r="G160" s="16"/>
      <c r="H160" s="10">
        <f>IF($G160="","",IFERROR(VLOOKUP($G160,'Mva-koder'!$A:$C,3,FALSE),""))</f>
      </c>
      <c r="I160" s="17"/>
      <c r="J160" s="17"/>
      <c r="K160" s="6">
        <f>IF(AND($I160="",$J160=""),"",ROUND(($I160-$J160)*N($H160)/(1+N($H160)),2))</f>
      </c>
      <c r="L160" s="6">
        <f>IF(AND($I160="",$J160=""),"",($I160-$J160)-N($K160))</f>
      </c>
    </row>
    <row r="161">
      <c r="A161" s="16"/>
      <c r="B161" s="9"/>
      <c r="C161" s="16"/>
      <c r="D161" s="16"/>
      <c r="E161" s="16"/>
      <c r="F161" s="14">
        <f>IF($E161="","",IFERROR(VLOOKUP($E161,Kontoplan!$A:$B,2,FALSE),"Ukjent konto"))</f>
      </c>
      <c r="G161" s="16"/>
      <c r="H161" s="10">
        <f>IF($G161="","",IFERROR(VLOOKUP($G161,'Mva-koder'!$A:$C,3,FALSE),""))</f>
      </c>
      <c r="I161" s="17"/>
      <c r="J161" s="17"/>
      <c r="K161" s="6">
        <f>IF(AND($I161="",$J161=""),"",ROUND(($I161-$J161)*N($H161)/(1+N($H161)),2))</f>
      </c>
      <c r="L161" s="6">
        <f>IF(AND($I161="",$J161=""),"",($I161-$J161)-N($K161))</f>
      </c>
    </row>
    <row r="162">
      <c r="A162" s="16"/>
      <c r="B162" s="9"/>
      <c r="C162" s="16"/>
      <c r="D162" s="16"/>
      <c r="E162" s="16"/>
      <c r="F162" s="14">
        <f>IF($E162="","",IFERROR(VLOOKUP($E162,Kontoplan!$A:$B,2,FALSE),"Ukjent konto"))</f>
      </c>
      <c r="G162" s="16"/>
      <c r="H162" s="10">
        <f>IF($G162="","",IFERROR(VLOOKUP($G162,'Mva-koder'!$A:$C,3,FALSE),""))</f>
      </c>
      <c r="I162" s="17"/>
      <c r="J162" s="17"/>
      <c r="K162" s="6">
        <f>IF(AND($I162="",$J162=""),"",ROUND(($I162-$J162)*N($H162)/(1+N($H162)),2))</f>
      </c>
      <c r="L162" s="6">
        <f>IF(AND($I162="",$J162=""),"",($I162-$J162)-N($K162))</f>
      </c>
    </row>
    <row r="163">
      <c r="A163" s="16"/>
      <c r="B163" s="9"/>
      <c r="C163" s="16"/>
      <c r="D163" s="16"/>
      <c r="E163" s="16"/>
      <c r="F163" s="14">
        <f>IF($E163="","",IFERROR(VLOOKUP($E163,Kontoplan!$A:$B,2,FALSE),"Ukjent konto"))</f>
      </c>
      <c r="G163" s="16"/>
      <c r="H163" s="10">
        <f>IF($G163="","",IFERROR(VLOOKUP($G163,'Mva-koder'!$A:$C,3,FALSE),""))</f>
      </c>
      <c r="I163" s="17"/>
      <c r="J163" s="17"/>
      <c r="K163" s="6">
        <f>IF(AND($I163="",$J163=""),"",ROUND(($I163-$J163)*N($H163)/(1+N($H163)),2))</f>
      </c>
      <c r="L163" s="6">
        <f>IF(AND($I163="",$J163=""),"",($I163-$J163)-N($K163))</f>
      </c>
    </row>
    <row r="164">
      <c r="A164" s="16"/>
      <c r="B164" s="9"/>
      <c r="C164" s="16"/>
      <c r="D164" s="16"/>
      <c r="E164" s="16"/>
      <c r="F164" s="14">
        <f>IF($E164="","",IFERROR(VLOOKUP($E164,Kontoplan!$A:$B,2,FALSE),"Ukjent konto"))</f>
      </c>
      <c r="G164" s="16"/>
      <c r="H164" s="10">
        <f>IF($G164="","",IFERROR(VLOOKUP($G164,'Mva-koder'!$A:$C,3,FALSE),""))</f>
      </c>
      <c r="I164" s="17"/>
      <c r="J164" s="17"/>
      <c r="K164" s="6">
        <f>IF(AND($I164="",$J164=""),"",ROUND(($I164-$J164)*N($H164)/(1+N($H164)),2))</f>
      </c>
      <c r="L164" s="6">
        <f>IF(AND($I164="",$J164=""),"",($I164-$J164)-N($K164))</f>
      </c>
    </row>
    <row r="165">
      <c r="A165" s="16"/>
      <c r="B165" s="9"/>
      <c r="C165" s="16"/>
      <c r="D165" s="16"/>
      <c r="E165" s="16"/>
      <c r="F165" s="14">
        <f>IF($E165="","",IFERROR(VLOOKUP($E165,Kontoplan!$A:$B,2,FALSE),"Ukjent konto"))</f>
      </c>
      <c r="G165" s="16"/>
      <c r="H165" s="10">
        <f>IF($G165="","",IFERROR(VLOOKUP($G165,'Mva-koder'!$A:$C,3,FALSE),""))</f>
      </c>
      <c r="I165" s="17"/>
      <c r="J165" s="17"/>
      <c r="K165" s="6">
        <f>IF(AND($I165="",$J165=""),"",ROUND(($I165-$J165)*N($H165)/(1+N($H165)),2))</f>
      </c>
      <c r="L165" s="6">
        <f>IF(AND($I165="",$J165=""),"",($I165-$J165)-N($K165))</f>
      </c>
    </row>
    <row r="166">
      <c r="A166" s="16"/>
      <c r="B166" s="9"/>
      <c r="C166" s="16"/>
      <c r="D166" s="16"/>
      <c r="E166" s="16"/>
      <c r="F166" s="14">
        <f>IF($E166="","",IFERROR(VLOOKUP($E166,Kontoplan!$A:$B,2,FALSE),"Ukjent konto"))</f>
      </c>
      <c r="G166" s="16"/>
      <c r="H166" s="10">
        <f>IF($G166="","",IFERROR(VLOOKUP($G166,'Mva-koder'!$A:$C,3,FALSE),""))</f>
      </c>
      <c r="I166" s="17"/>
      <c r="J166" s="17"/>
      <c r="K166" s="6">
        <f>IF(AND($I166="",$J166=""),"",ROUND(($I166-$J166)*N($H166)/(1+N($H166)),2))</f>
      </c>
      <c r="L166" s="6">
        <f>IF(AND($I166="",$J166=""),"",($I166-$J166)-N($K166))</f>
      </c>
    </row>
    <row r="167">
      <c r="A167" s="16"/>
      <c r="B167" s="9"/>
      <c r="C167" s="16"/>
      <c r="D167" s="16"/>
      <c r="E167" s="16"/>
      <c r="F167" s="14">
        <f>IF($E167="","",IFERROR(VLOOKUP($E167,Kontoplan!$A:$B,2,FALSE),"Ukjent konto"))</f>
      </c>
      <c r="G167" s="16"/>
      <c r="H167" s="10">
        <f>IF($G167="","",IFERROR(VLOOKUP($G167,'Mva-koder'!$A:$C,3,FALSE),""))</f>
      </c>
      <c r="I167" s="17"/>
      <c r="J167" s="17"/>
      <c r="K167" s="6">
        <f>IF(AND($I167="",$J167=""),"",ROUND(($I167-$J167)*N($H167)/(1+N($H167)),2))</f>
      </c>
      <c r="L167" s="6">
        <f>IF(AND($I167="",$J167=""),"",($I167-$J167)-N($K167))</f>
      </c>
    </row>
    <row r="168">
      <c r="A168" s="16"/>
      <c r="B168" s="9"/>
      <c r="C168" s="16"/>
      <c r="D168" s="16"/>
      <c r="E168" s="16"/>
      <c r="F168" s="14">
        <f>IF($E168="","",IFERROR(VLOOKUP($E168,Kontoplan!$A:$B,2,FALSE),"Ukjent konto"))</f>
      </c>
      <c r="G168" s="16"/>
      <c r="H168" s="10">
        <f>IF($G168="","",IFERROR(VLOOKUP($G168,'Mva-koder'!$A:$C,3,FALSE),""))</f>
      </c>
      <c r="I168" s="17"/>
      <c r="J168" s="17"/>
      <c r="K168" s="6">
        <f>IF(AND($I168="",$J168=""),"",ROUND(($I168-$J168)*N($H168)/(1+N($H168)),2))</f>
      </c>
      <c r="L168" s="6">
        <f>IF(AND($I168="",$J168=""),"",($I168-$J168)-N($K168))</f>
      </c>
    </row>
    <row r="169">
      <c r="A169" s="16"/>
      <c r="B169" s="9"/>
      <c r="C169" s="16"/>
      <c r="D169" s="16"/>
      <c r="E169" s="16"/>
      <c r="F169" s="14">
        <f>IF($E169="","",IFERROR(VLOOKUP($E169,Kontoplan!$A:$B,2,FALSE),"Ukjent konto"))</f>
      </c>
      <c r="G169" s="16"/>
      <c r="H169" s="10">
        <f>IF($G169="","",IFERROR(VLOOKUP($G169,'Mva-koder'!$A:$C,3,FALSE),""))</f>
      </c>
      <c r="I169" s="17"/>
      <c r="J169" s="17"/>
      <c r="K169" s="6">
        <f>IF(AND($I169="",$J169=""),"",ROUND(($I169-$J169)*N($H169)/(1+N($H169)),2))</f>
      </c>
      <c r="L169" s="6">
        <f>IF(AND($I169="",$J169=""),"",($I169-$J169)-N($K169))</f>
      </c>
    </row>
    <row r="170">
      <c r="A170" s="16"/>
      <c r="B170" s="9"/>
      <c r="C170" s="16"/>
      <c r="D170" s="16"/>
      <c r="E170" s="16"/>
      <c r="F170" s="14">
        <f>IF($E170="","",IFERROR(VLOOKUP($E170,Kontoplan!$A:$B,2,FALSE),"Ukjent konto"))</f>
      </c>
      <c r="G170" s="16"/>
      <c r="H170" s="10">
        <f>IF($G170="","",IFERROR(VLOOKUP($G170,'Mva-koder'!$A:$C,3,FALSE),""))</f>
      </c>
      <c r="I170" s="17"/>
      <c r="J170" s="17"/>
      <c r="K170" s="6">
        <f>IF(AND($I170="",$J170=""),"",ROUND(($I170-$J170)*N($H170)/(1+N($H170)),2))</f>
      </c>
      <c r="L170" s="6">
        <f>IF(AND($I170="",$J170=""),"",($I170-$J170)-N($K170))</f>
      </c>
    </row>
    <row r="171">
      <c r="A171" s="16"/>
      <c r="B171" s="9"/>
      <c r="C171" s="16"/>
      <c r="D171" s="16"/>
      <c r="E171" s="16"/>
      <c r="F171" s="14">
        <f>IF($E171="","",IFERROR(VLOOKUP($E171,Kontoplan!$A:$B,2,FALSE),"Ukjent konto"))</f>
      </c>
      <c r="G171" s="16"/>
      <c r="H171" s="10">
        <f>IF($G171="","",IFERROR(VLOOKUP($G171,'Mva-koder'!$A:$C,3,FALSE),""))</f>
      </c>
      <c r="I171" s="17"/>
      <c r="J171" s="17"/>
      <c r="K171" s="6">
        <f>IF(AND($I171="",$J171=""),"",ROUND(($I171-$J171)*N($H171)/(1+N($H171)),2))</f>
      </c>
      <c r="L171" s="6">
        <f>IF(AND($I171="",$J171=""),"",($I171-$J171)-N($K171))</f>
      </c>
    </row>
    <row r="172">
      <c r="A172" s="16"/>
      <c r="B172" s="9"/>
      <c r="C172" s="16"/>
      <c r="D172" s="16"/>
      <c r="E172" s="16"/>
      <c r="F172" s="14">
        <f>IF($E172="","",IFERROR(VLOOKUP($E172,Kontoplan!$A:$B,2,FALSE),"Ukjent konto"))</f>
      </c>
      <c r="G172" s="16"/>
      <c r="H172" s="10">
        <f>IF($G172="","",IFERROR(VLOOKUP($G172,'Mva-koder'!$A:$C,3,FALSE),""))</f>
      </c>
      <c r="I172" s="17"/>
      <c r="J172" s="17"/>
      <c r="K172" s="6">
        <f>IF(AND($I172="",$J172=""),"",ROUND(($I172-$J172)*N($H172)/(1+N($H172)),2))</f>
      </c>
      <c r="L172" s="6">
        <f>IF(AND($I172="",$J172=""),"",($I172-$J172)-N($K172))</f>
      </c>
    </row>
    <row r="173">
      <c r="A173" s="16"/>
      <c r="B173" s="9"/>
      <c r="C173" s="16"/>
      <c r="D173" s="16"/>
      <c r="E173" s="16"/>
      <c r="F173" s="14">
        <f>IF($E173="","",IFERROR(VLOOKUP($E173,Kontoplan!$A:$B,2,FALSE),"Ukjent konto"))</f>
      </c>
      <c r="G173" s="16"/>
      <c r="H173" s="10">
        <f>IF($G173="","",IFERROR(VLOOKUP($G173,'Mva-koder'!$A:$C,3,FALSE),""))</f>
      </c>
      <c r="I173" s="17"/>
      <c r="J173" s="17"/>
      <c r="K173" s="6">
        <f>IF(AND($I173="",$J173=""),"",ROUND(($I173-$J173)*N($H173)/(1+N($H173)),2))</f>
      </c>
      <c r="L173" s="6">
        <f>IF(AND($I173="",$J173=""),"",($I173-$J173)-N($K173))</f>
      </c>
    </row>
    <row r="174">
      <c r="A174" s="16"/>
      <c r="B174" s="9"/>
      <c r="C174" s="16"/>
      <c r="D174" s="16"/>
      <c r="E174" s="16"/>
      <c r="F174" s="14">
        <f>IF($E174="","",IFERROR(VLOOKUP($E174,Kontoplan!$A:$B,2,FALSE),"Ukjent konto"))</f>
      </c>
      <c r="G174" s="16"/>
      <c r="H174" s="10">
        <f>IF($G174="","",IFERROR(VLOOKUP($G174,'Mva-koder'!$A:$C,3,FALSE),""))</f>
      </c>
      <c r="I174" s="17"/>
      <c r="J174" s="17"/>
      <c r="K174" s="6">
        <f>IF(AND($I174="",$J174=""),"",ROUND(($I174-$J174)*N($H174)/(1+N($H174)),2))</f>
      </c>
      <c r="L174" s="6">
        <f>IF(AND($I174="",$J174=""),"",($I174-$J174)-N($K174))</f>
      </c>
    </row>
    <row r="175">
      <c r="A175" s="16"/>
      <c r="B175" s="9"/>
      <c r="C175" s="16"/>
      <c r="D175" s="16"/>
      <c r="E175" s="16"/>
      <c r="F175" s="14">
        <f>IF($E175="","",IFERROR(VLOOKUP($E175,Kontoplan!$A:$B,2,FALSE),"Ukjent konto"))</f>
      </c>
      <c r="G175" s="16"/>
      <c r="H175" s="10">
        <f>IF($G175="","",IFERROR(VLOOKUP($G175,'Mva-koder'!$A:$C,3,FALSE),""))</f>
      </c>
      <c r="I175" s="17"/>
      <c r="J175" s="17"/>
      <c r="K175" s="6">
        <f>IF(AND($I175="",$J175=""),"",ROUND(($I175-$J175)*N($H175)/(1+N($H175)),2))</f>
      </c>
      <c r="L175" s="6">
        <f>IF(AND($I175="",$J175=""),"",($I175-$J175)-N($K175))</f>
      </c>
    </row>
    <row r="176">
      <c r="A176" s="16"/>
      <c r="B176" s="9"/>
      <c r="C176" s="16"/>
      <c r="D176" s="16"/>
      <c r="E176" s="16"/>
      <c r="F176" s="14">
        <f>IF($E176="","",IFERROR(VLOOKUP($E176,Kontoplan!$A:$B,2,FALSE),"Ukjent konto"))</f>
      </c>
      <c r="G176" s="16"/>
      <c r="H176" s="10">
        <f>IF($G176="","",IFERROR(VLOOKUP($G176,'Mva-koder'!$A:$C,3,FALSE),""))</f>
      </c>
      <c r="I176" s="17"/>
      <c r="J176" s="17"/>
      <c r="K176" s="6">
        <f>IF(AND($I176="",$J176=""),"",ROUND(($I176-$J176)*N($H176)/(1+N($H176)),2))</f>
      </c>
      <c r="L176" s="6">
        <f>IF(AND($I176="",$J176=""),"",($I176-$J176)-N($K176))</f>
      </c>
    </row>
    <row r="177">
      <c r="A177" s="16"/>
      <c r="B177" s="9"/>
      <c r="C177" s="16"/>
      <c r="D177" s="16"/>
      <c r="E177" s="16"/>
      <c r="F177" s="14">
        <f>IF($E177="","",IFERROR(VLOOKUP($E177,Kontoplan!$A:$B,2,FALSE),"Ukjent konto"))</f>
      </c>
      <c r="G177" s="16"/>
      <c r="H177" s="10">
        <f>IF($G177="","",IFERROR(VLOOKUP($G177,'Mva-koder'!$A:$C,3,FALSE),""))</f>
      </c>
      <c r="I177" s="17"/>
      <c r="J177" s="17"/>
      <c r="K177" s="6">
        <f>IF(AND($I177="",$J177=""),"",ROUND(($I177-$J177)*N($H177)/(1+N($H177)),2))</f>
      </c>
      <c r="L177" s="6">
        <f>IF(AND($I177="",$J177=""),"",($I177-$J177)-N($K177))</f>
      </c>
    </row>
    <row r="178">
      <c r="A178" s="16"/>
      <c r="B178" s="9"/>
      <c r="C178" s="16"/>
      <c r="D178" s="16"/>
      <c r="E178" s="16"/>
      <c r="F178" s="14">
        <f>IF($E178="","",IFERROR(VLOOKUP($E178,Kontoplan!$A:$B,2,FALSE),"Ukjent konto"))</f>
      </c>
      <c r="G178" s="16"/>
      <c r="H178" s="10">
        <f>IF($G178="","",IFERROR(VLOOKUP($G178,'Mva-koder'!$A:$C,3,FALSE),""))</f>
      </c>
      <c r="I178" s="17"/>
      <c r="J178" s="17"/>
      <c r="K178" s="6">
        <f>IF(AND($I178="",$J178=""),"",ROUND(($I178-$J178)*N($H178)/(1+N($H178)),2))</f>
      </c>
      <c r="L178" s="6">
        <f>IF(AND($I178="",$J178=""),"",($I178-$J178)-N($K178))</f>
      </c>
    </row>
    <row r="179">
      <c r="A179" s="16"/>
      <c r="B179" s="9"/>
      <c r="C179" s="16"/>
      <c r="D179" s="16"/>
      <c r="E179" s="16"/>
      <c r="F179" s="14">
        <f>IF($E179="","",IFERROR(VLOOKUP($E179,Kontoplan!$A:$B,2,FALSE),"Ukjent konto"))</f>
      </c>
      <c r="G179" s="16"/>
      <c r="H179" s="10">
        <f>IF($G179="","",IFERROR(VLOOKUP($G179,'Mva-koder'!$A:$C,3,FALSE),""))</f>
      </c>
      <c r="I179" s="17"/>
      <c r="J179" s="17"/>
      <c r="K179" s="6">
        <f>IF(AND($I179="",$J179=""),"",ROUND(($I179-$J179)*N($H179)/(1+N($H179)),2))</f>
      </c>
      <c r="L179" s="6">
        <f>IF(AND($I179="",$J179=""),"",($I179-$J179)-N($K179))</f>
      </c>
    </row>
    <row r="180">
      <c r="A180" s="16"/>
      <c r="B180" s="9"/>
      <c r="C180" s="16"/>
      <c r="D180" s="16"/>
      <c r="E180" s="16"/>
      <c r="F180" s="14">
        <f>IF($E180="","",IFERROR(VLOOKUP($E180,Kontoplan!$A:$B,2,FALSE),"Ukjent konto"))</f>
      </c>
      <c r="G180" s="16"/>
      <c r="H180" s="10">
        <f>IF($G180="","",IFERROR(VLOOKUP($G180,'Mva-koder'!$A:$C,3,FALSE),""))</f>
      </c>
      <c r="I180" s="17"/>
      <c r="J180" s="17"/>
      <c r="K180" s="6">
        <f>IF(AND($I180="",$J180=""),"",ROUND(($I180-$J180)*N($H180)/(1+N($H180)),2))</f>
      </c>
      <c r="L180" s="6">
        <f>IF(AND($I180="",$J180=""),"",($I180-$J180)-N($K180))</f>
      </c>
    </row>
    <row r="181">
      <c r="A181" s="16"/>
      <c r="B181" s="9"/>
      <c r="C181" s="16"/>
      <c r="D181" s="16"/>
      <c r="E181" s="16"/>
      <c r="F181" s="14">
        <f>IF($E181="","",IFERROR(VLOOKUP($E181,Kontoplan!$A:$B,2,FALSE),"Ukjent konto"))</f>
      </c>
      <c r="G181" s="16"/>
      <c r="H181" s="10">
        <f>IF($G181="","",IFERROR(VLOOKUP($G181,'Mva-koder'!$A:$C,3,FALSE),""))</f>
      </c>
      <c r="I181" s="17"/>
      <c r="J181" s="17"/>
      <c r="K181" s="6">
        <f>IF(AND($I181="",$J181=""),"",ROUND(($I181-$J181)*N($H181)/(1+N($H181)),2))</f>
      </c>
      <c r="L181" s="6">
        <f>IF(AND($I181="",$J181=""),"",($I181-$J181)-N($K181))</f>
      </c>
    </row>
    <row r="182">
      <c r="A182" s="16"/>
      <c r="B182" s="9"/>
      <c r="C182" s="16"/>
      <c r="D182" s="16"/>
      <c r="E182" s="16"/>
      <c r="F182" s="14">
        <f>IF($E182="","",IFERROR(VLOOKUP($E182,Kontoplan!$A:$B,2,FALSE),"Ukjent konto"))</f>
      </c>
      <c r="G182" s="16"/>
      <c r="H182" s="10">
        <f>IF($G182="","",IFERROR(VLOOKUP($G182,'Mva-koder'!$A:$C,3,FALSE),""))</f>
      </c>
      <c r="I182" s="17"/>
      <c r="J182" s="17"/>
      <c r="K182" s="6">
        <f>IF(AND($I182="",$J182=""),"",ROUND(($I182-$J182)*N($H182)/(1+N($H182)),2))</f>
      </c>
      <c r="L182" s="6">
        <f>IF(AND($I182="",$J182=""),"",($I182-$J182)-N($K182))</f>
      </c>
    </row>
    <row r="183">
      <c r="A183" s="16"/>
      <c r="B183" s="9"/>
      <c r="C183" s="16"/>
      <c r="D183" s="16"/>
      <c r="E183" s="16"/>
      <c r="F183" s="14">
        <f>IF($E183="","",IFERROR(VLOOKUP($E183,Kontoplan!$A:$B,2,FALSE),"Ukjent konto"))</f>
      </c>
      <c r="G183" s="16"/>
      <c r="H183" s="10">
        <f>IF($G183="","",IFERROR(VLOOKUP($G183,'Mva-koder'!$A:$C,3,FALSE),""))</f>
      </c>
      <c r="I183" s="17"/>
      <c r="J183" s="17"/>
      <c r="K183" s="6">
        <f>IF(AND($I183="",$J183=""),"",ROUND(($I183-$J183)*N($H183)/(1+N($H183)),2))</f>
      </c>
      <c r="L183" s="6">
        <f>IF(AND($I183="",$J183=""),"",($I183-$J183)-N($K183))</f>
      </c>
    </row>
    <row r="184">
      <c r="A184" s="16"/>
      <c r="B184" s="9"/>
      <c r="C184" s="16"/>
      <c r="D184" s="16"/>
      <c r="E184" s="16"/>
      <c r="F184" s="14">
        <f>IF($E184="","",IFERROR(VLOOKUP($E184,Kontoplan!$A:$B,2,FALSE),"Ukjent konto"))</f>
      </c>
      <c r="G184" s="16"/>
      <c r="H184" s="10">
        <f>IF($G184="","",IFERROR(VLOOKUP($G184,'Mva-koder'!$A:$C,3,FALSE),""))</f>
      </c>
      <c r="I184" s="17"/>
      <c r="J184" s="17"/>
      <c r="K184" s="6">
        <f>IF(AND($I184="",$J184=""),"",ROUND(($I184-$J184)*N($H184)/(1+N($H184)),2))</f>
      </c>
      <c r="L184" s="6">
        <f>IF(AND($I184="",$J184=""),"",($I184-$J184)-N($K184))</f>
      </c>
    </row>
    <row r="185">
      <c r="A185" s="16"/>
      <c r="B185" s="9"/>
      <c r="C185" s="16"/>
      <c r="D185" s="16"/>
      <c r="E185" s="16"/>
      <c r="F185" s="14">
        <f>IF($E185="","",IFERROR(VLOOKUP($E185,Kontoplan!$A:$B,2,FALSE),"Ukjent konto"))</f>
      </c>
      <c r="G185" s="16"/>
      <c r="H185" s="10">
        <f>IF($G185="","",IFERROR(VLOOKUP($G185,'Mva-koder'!$A:$C,3,FALSE),""))</f>
      </c>
      <c r="I185" s="17"/>
      <c r="J185" s="17"/>
      <c r="K185" s="6">
        <f>IF(AND($I185="",$J185=""),"",ROUND(($I185-$J185)*N($H185)/(1+N($H185)),2))</f>
      </c>
      <c r="L185" s="6">
        <f>IF(AND($I185="",$J185=""),"",($I185-$J185)-N($K185))</f>
      </c>
    </row>
    <row r="186">
      <c r="A186" s="16"/>
      <c r="B186" s="9"/>
      <c r="C186" s="16"/>
      <c r="D186" s="16"/>
      <c r="E186" s="16"/>
      <c r="F186" s="14">
        <f>IF($E186="","",IFERROR(VLOOKUP($E186,Kontoplan!$A:$B,2,FALSE),"Ukjent konto"))</f>
      </c>
      <c r="G186" s="16"/>
      <c r="H186" s="10">
        <f>IF($G186="","",IFERROR(VLOOKUP($G186,'Mva-koder'!$A:$C,3,FALSE),""))</f>
      </c>
      <c r="I186" s="17"/>
      <c r="J186" s="17"/>
      <c r="K186" s="6">
        <f>IF(AND($I186="",$J186=""),"",ROUND(($I186-$J186)*N($H186)/(1+N($H186)),2))</f>
      </c>
      <c r="L186" s="6">
        <f>IF(AND($I186="",$J186=""),"",($I186-$J186)-N($K186))</f>
      </c>
    </row>
    <row r="187">
      <c r="A187" s="16"/>
      <c r="B187" s="9"/>
      <c r="C187" s="16"/>
      <c r="D187" s="16"/>
      <c r="E187" s="16"/>
      <c r="F187" s="14">
        <f>IF($E187="","",IFERROR(VLOOKUP($E187,Kontoplan!$A:$B,2,FALSE),"Ukjent konto"))</f>
      </c>
      <c r="G187" s="16"/>
      <c r="H187" s="10">
        <f>IF($G187="","",IFERROR(VLOOKUP($G187,'Mva-koder'!$A:$C,3,FALSE),""))</f>
      </c>
      <c r="I187" s="17"/>
      <c r="J187" s="17"/>
      <c r="K187" s="6">
        <f>IF(AND($I187="",$J187=""),"",ROUND(($I187-$J187)*N($H187)/(1+N($H187)),2))</f>
      </c>
      <c r="L187" s="6">
        <f>IF(AND($I187="",$J187=""),"",($I187-$J187)-N($K187))</f>
      </c>
    </row>
    <row r="188">
      <c r="A188" s="16"/>
      <c r="B188" s="9"/>
      <c r="C188" s="16"/>
      <c r="D188" s="16"/>
      <c r="E188" s="16"/>
      <c r="F188" s="14">
        <f>IF($E188="","",IFERROR(VLOOKUP($E188,Kontoplan!$A:$B,2,FALSE),"Ukjent konto"))</f>
      </c>
      <c r="G188" s="16"/>
      <c r="H188" s="10">
        <f>IF($G188="","",IFERROR(VLOOKUP($G188,'Mva-koder'!$A:$C,3,FALSE),""))</f>
      </c>
      <c r="I188" s="17"/>
      <c r="J188" s="17"/>
      <c r="K188" s="6">
        <f>IF(AND($I188="",$J188=""),"",ROUND(($I188-$J188)*N($H188)/(1+N($H188)),2))</f>
      </c>
      <c r="L188" s="6">
        <f>IF(AND($I188="",$J188=""),"",($I188-$J188)-N($K188))</f>
      </c>
    </row>
    <row r="189">
      <c r="A189" s="16"/>
      <c r="B189" s="9"/>
      <c r="C189" s="16"/>
      <c r="D189" s="16"/>
      <c r="E189" s="16"/>
      <c r="F189" s="14">
        <f>IF($E189="","",IFERROR(VLOOKUP($E189,Kontoplan!$A:$B,2,FALSE),"Ukjent konto"))</f>
      </c>
      <c r="G189" s="16"/>
      <c r="H189" s="10">
        <f>IF($G189="","",IFERROR(VLOOKUP($G189,'Mva-koder'!$A:$C,3,FALSE),""))</f>
      </c>
      <c r="I189" s="17"/>
      <c r="J189" s="17"/>
      <c r="K189" s="6">
        <f>IF(AND($I189="",$J189=""),"",ROUND(($I189-$J189)*N($H189)/(1+N($H189)),2))</f>
      </c>
      <c r="L189" s="6">
        <f>IF(AND($I189="",$J189=""),"",($I189-$J189)-N($K189))</f>
      </c>
    </row>
    <row r="190">
      <c r="A190" s="16"/>
      <c r="B190" s="9"/>
      <c r="C190" s="16"/>
      <c r="D190" s="16"/>
      <c r="E190" s="16"/>
      <c r="F190" s="14">
        <f>IF($E190="","",IFERROR(VLOOKUP($E190,Kontoplan!$A:$B,2,FALSE),"Ukjent konto"))</f>
      </c>
      <c r="G190" s="16"/>
      <c r="H190" s="10">
        <f>IF($G190="","",IFERROR(VLOOKUP($G190,'Mva-koder'!$A:$C,3,FALSE),""))</f>
      </c>
      <c r="I190" s="17"/>
      <c r="J190" s="17"/>
      <c r="K190" s="6">
        <f>IF(AND($I190="",$J190=""),"",ROUND(($I190-$J190)*N($H190)/(1+N($H190)),2))</f>
      </c>
      <c r="L190" s="6">
        <f>IF(AND($I190="",$J190=""),"",($I190-$J190)-N($K190))</f>
      </c>
    </row>
    <row r="191">
      <c r="A191" s="16"/>
      <c r="B191" s="9"/>
      <c r="C191" s="16"/>
      <c r="D191" s="16"/>
      <c r="E191" s="16"/>
      <c r="F191" s="14">
        <f>IF($E191="","",IFERROR(VLOOKUP($E191,Kontoplan!$A:$B,2,FALSE),"Ukjent konto"))</f>
      </c>
      <c r="G191" s="16"/>
      <c r="H191" s="10">
        <f>IF($G191="","",IFERROR(VLOOKUP($G191,'Mva-koder'!$A:$C,3,FALSE),""))</f>
      </c>
      <c r="I191" s="17"/>
      <c r="J191" s="17"/>
      <c r="K191" s="6">
        <f>IF(AND($I191="",$J191=""),"",ROUND(($I191-$J191)*N($H191)/(1+N($H191)),2))</f>
      </c>
      <c r="L191" s="6">
        <f>IF(AND($I191="",$J191=""),"",($I191-$J191)-N($K191))</f>
      </c>
    </row>
    <row r="192">
      <c r="A192" s="16"/>
      <c r="B192" s="9"/>
      <c r="C192" s="16"/>
      <c r="D192" s="16"/>
      <c r="E192" s="16"/>
      <c r="F192" s="14">
        <f>IF($E192="","",IFERROR(VLOOKUP($E192,Kontoplan!$A:$B,2,FALSE),"Ukjent konto"))</f>
      </c>
      <c r="G192" s="16"/>
      <c r="H192" s="10">
        <f>IF($G192="","",IFERROR(VLOOKUP($G192,'Mva-koder'!$A:$C,3,FALSE),""))</f>
      </c>
      <c r="I192" s="17"/>
      <c r="J192" s="17"/>
      <c r="K192" s="6">
        <f>IF(AND($I192="",$J192=""),"",ROUND(($I192-$J192)*N($H192)/(1+N($H192)),2))</f>
      </c>
      <c r="L192" s="6">
        <f>IF(AND($I192="",$J192=""),"",($I192-$J192)-N($K192))</f>
      </c>
    </row>
    <row r="193">
      <c r="A193" s="16"/>
      <c r="B193" s="9"/>
      <c r="C193" s="16"/>
      <c r="D193" s="16"/>
      <c r="E193" s="16"/>
      <c r="F193" s="14">
        <f>IF($E193="","",IFERROR(VLOOKUP($E193,Kontoplan!$A:$B,2,FALSE),"Ukjent konto"))</f>
      </c>
      <c r="G193" s="16"/>
      <c r="H193" s="10">
        <f>IF($G193="","",IFERROR(VLOOKUP($G193,'Mva-koder'!$A:$C,3,FALSE),""))</f>
      </c>
      <c r="I193" s="17"/>
      <c r="J193" s="17"/>
      <c r="K193" s="6">
        <f>IF(AND($I193="",$J193=""),"",ROUND(($I193-$J193)*N($H193)/(1+N($H193)),2))</f>
      </c>
      <c r="L193" s="6">
        <f>IF(AND($I193="",$J193=""),"",($I193-$J193)-N($K193))</f>
      </c>
    </row>
    <row r="194">
      <c r="A194" s="16"/>
      <c r="B194" s="9"/>
      <c r="C194" s="16"/>
      <c r="D194" s="16"/>
      <c r="E194" s="16"/>
      <c r="F194" s="14">
        <f>IF($E194="","",IFERROR(VLOOKUP($E194,Kontoplan!$A:$B,2,FALSE),"Ukjent konto"))</f>
      </c>
      <c r="G194" s="16"/>
      <c r="H194" s="10">
        <f>IF($G194="","",IFERROR(VLOOKUP($G194,'Mva-koder'!$A:$C,3,FALSE),""))</f>
      </c>
      <c r="I194" s="17"/>
      <c r="J194" s="17"/>
      <c r="K194" s="6">
        <f>IF(AND($I194="",$J194=""),"",ROUND(($I194-$J194)*N($H194)/(1+N($H194)),2))</f>
      </c>
      <c r="L194" s="6">
        <f>IF(AND($I194="",$J194=""),"",($I194-$J194)-N($K194))</f>
      </c>
    </row>
    <row r="195">
      <c r="A195" s="16"/>
      <c r="B195" s="9"/>
      <c r="C195" s="16"/>
      <c r="D195" s="16"/>
      <c r="E195" s="16"/>
      <c r="F195" s="14">
        <f>IF($E195="","",IFERROR(VLOOKUP($E195,Kontoplan!$A:$B,2,FALSE),"Ukjent konto"))</f>
      </c>
      <c r="G195" s="16"/>
      <c r="H195" s="10">
        <f>IF($G195="","",IFERROR(VLOOKUP($G195,'Mva-koder'!$A:$C,3,FALSE),""))</f>
      </c>
      <c r="I195" s="17"/>
      <c r="J195" s="17"/>
      <c r="K195" s="6">
        <f>IF(AND($I195="",$J195=""),"",ROUND(($I195-$J195)*N($H195)/(1+N($H195)),2))</f>
      </c>
      <c r="L195" s="6">
        <f>IF(AND($I195="",$J195=""),"",($I195-$J195)-N($K195))</f>
      </c>
    </row>
    <row r="196">
      <c r="A196" s="16"/>
      <c r="B196" s="9"/>
      <c r="C196" s="16"/>
      <c r="D196" s="16"/>
      <c r="E196" s="16"/>
      <c r="F196" s="14">
        <f>IF($E196="","",IFERROR(VLOOKUP($E196,Kontoplan!$A:$B,2,FALSE),"Ukjent konto"))</f>
      </c>
      <c r="G196" s="16"/>
      <c r="H196" s="10">
        <f>IF($G196="","",IFERROR(VLOOKUP($G196,'Mva-koder'!$A:$C,3,FALSE),""))</f>
      </c>
      <c r="I196" s="17"/>
      <c r="J196" s="17"/>
      <c r="K196" s="6">
        <f>IF(AND($I196="",$J196=""),"",ROUND(($I196-$J196)*N($H196)/(1+N($H196)),2))</f>
      </c>
      <c r="L196" s="6">
        <f>IF(AND($I196="",$J196=""),"",($I196-$J196)-N($K196))</f>
      </c>
    </row>
    <row r="197">
      <c r="A197" s="16"/>
      <c r="B197" s="9"/>
      <c r="C197" s="16"/>
      <c r="D197" s="16"/>
      <c r="E197" s="16"/>
      <c r="F197" s="14">
        <f>IF($E197="","",IFERROR(VLOOKUP($E197,Kontoplan!$A:$B,2,FALSE),"Ukjent konto"))</f>
      </c>
      <c r="G197" s="16"/>
      <c r="H197" s="10">
        <f>IF($G197="","",IFERROR(VLOOKUP($G197,'Mva-koder'!$A:$C,3,FALSE),""))</f>
      </c>
      <c r="I197" s="17"/>
      <c r="J197" s="17"/>
      <c r="K197" s="6">
        <f>IF(AND($I197="",$J197=""),"",ROUND(($I197-$J197)*N($H197)/(1+N($H197)),2))</f>
      </c>
      <c r="L197" s="6">
        <f>IF(AND($I197="",$J197=""),"",($I197-$J197)-N($K197))</f>
      </c>
    </row>
    <row r="198">
      <c r="A198" s="16"/>
      <c r="B198" s="9"/>
      <c r="C198" s="16"/>
      <c r="D198" s="16"/>
      <c r="E198" s="16"/>
      <c r="F198" s="14">
        <f>IF($E198="","",IFERROR(VLOOKUP($E198,Kontoplan!$A:$B,2,FALSE),"Ukjent konto"))</f>
      </c>
      <c r="G198" s="16"/>
      <c r="H198" s="10">
        <f>IF($G198="","",IFERROR(VLOOKUP($G198,'Mva-koder'!$A:$C,3,FALSE),""))</f>
      </c>
      <c r="I198" s="17"/>
      <c r="J198" s="17"/>
      <c r="K198" s="6">
        <f>IF(AND($I198="",$J198=""),"",ROUND(($I198-$J198)*N($H198)/(1+N($H198)),2))</f>
      </c>
      <c r="L198" s="6">
        <f>IF(AND($I198="",$J198=""),"",($I198-$J198)-N($K198))</f>
      </c>
    </row>
    <row r="199">
      <c r="A199" s="16"/>
      <c r="B199" s="9"/>
      <c r="C199" s="16"/>
      <c r="D199" s="16"/>
      <c r="E199" s="16"/>
      <c r="F199" s="14">
        <f>IF($E199="","",IFERROR(VLOOKUP($E199,Kontoplan!$A:$B,2,FALSE),"Ukjent konto"))</f>
      </c>
      <c r="G199" s="16"/>
      <c r="H199" s="10">
        <f>IF($G199="","",IFERROR(VLOOKUP($G199,'Mva-koder'!$A:$C,3,FALSE),""))</f>
      </c>
      <c r="I199" s="17"/>
      <c r="J199" s="17"/>
      <c r="K199" s="6">
        <f>IF(AND($I199="",$J199=""),"",ROUND(($I199-$J199)*N($H199)/(1+N($H199)),2))</f>
      </c>
      <c r="L199" s="6">
        <f>IF(AND($I199="",$J199=""),"",($I199-$J199)-N($K199))</f>
      </c>
    </row>
    <row r="200">
      <c r="A200" s="16"/>
      <c r="B200" s="9"/>
      <c r="C200" s="16"/>
      <c r="D200" s="16"/>
      <c r="E200" s="16"/>
      <c r="F200" s="14">
        <f>IF($E200="","",IFERROR(VLOOKUP($E200,Kontoplan!$A:$B,2,FALSE),"Ukjent konto"))</f>
      </c>
      <c r="G200" s="16"/>
      <c r="H200" s="10">
        <f>IF($G200="","",IFERROR(VLOOKUP($G200,'Mva-koder'!$A:$C,3,FALSE),""))</f>
      </c>
      <c r="I200" s="17"/>
      <c r="J200" s="17"/>
      <c r="K200" s="6">
        <f>IF(AND($I200="",$J200=""),"",ROUND(($I200-$J200)*N($H200)/(1+N($H200)),2))</f>
      </c>
      <c r="L200" s="6">
        <f>IF(AND($I200="",$J200=""),"",($I200-$J200)-N($K200))</f>
      </c>
    </row>
    <row r="201">
      <c r="A201" s="16"/>
      <c r="B201" s="9"/>
      <c r="C201" s="16"/>
      <c r="D201" s="16"/>
      <c r="E201" s="16"/>
      <c r="F201" s="14">
        <f>IF($E201="","",IFERROR(VLOOKUP($E201,Kontoplan!$A:$B,2,FALSE),"Ukjent konto"))</f>
      </c>
      <c r="G201" s="16"/>
      <c r="H201" s="10">
        <f>IF($G201="","",IFERROR(VLOOKUP($G201,'Mva-koder'!$A:$C,3,FALSE),""))</f>
      </c>
      <c r="I201" s="17"/>
      <c r="J201" s="17"/>
      <c r="K201" s="6">
        <f>IF(AND($I201="",$J201=""),"",ROUND(($I201-$J201)*N($H201)/(1+N($H201)),2))</f>
      </c>
      <c r="L201" s="6">
        <f>IF(AND($I201="",$J201=""),"",($I201-$J201)-N($K201))</f>
      </c>
    </row>
    <row r="202">
      <c r="A202" s="16"/>
      <c r="B202" s="9"/>
      <c r="C202" s="16"/>
      <c r="D202" s="16"/>
      <c r="E202" s="16"/>
      <c r="F202" s="14">
        <f>IF($E202="","",IFERROR(VLOOKUP($E202,Kontoplan!$A:$B,2,FALSE),"Ukjent konto"))</f>
      </c>
      <c r="G202" s="16"/>
      <c r="H202" s="10">
        <f>IF($G202="","",IFERROR(VLOOKUP($G202,'Mva-koder'!$A:$C,3,FALSE),""))</f>
      </c>
      <c r="I202" s="17"/>
      <c r="J202" s="17"/>
      <c r="K202" s="6">
        <f>IF(AND($I202="",$J202=""),"",ROUND(($I202-$J202)*N($H202)/(1+N($H202)),2))</f>
      </c>
      <c r="L202" s="6">
        <f>IF(AND($I202="",$J202=""),"",($I202-$J202)-N($K202))</f>
      </c>
    </row>
    <row r="203">
      <c r="A203" s="16"/>
      <c r="B203" s="9"/>
      <c r="C203" s="16"/>
      <c r="D203" s="16"/>
      <c r="E203" s="16"/>
      <c r="F203" s="14">
        <f>IF($E203="","",IFERROR(VLOOKUP($E203,Kontoplan!$A:$B,2,FALSE),"Ukjent konto"))</f>
      </c>
      <c r="G203" s="16"/>
      <c r="H203" s="10">
        <f>IF($G203="","",IFERROR(VLOOKUP($G203,'Mva-koder'!$A:$C,3,FALSE),""))</f>
      </c>
      <c r="I203" s="17"/>
      <c r="J203" s="17"/>
      <c r="K203" s="6">
        <f>IF(AND($I203="",$J203=""),"",ROUND(($I203-$J203)*N($H203)/(1+N($H203)),2))</f>
      </c>
      <c r="L203" s="6">
        <f>IF(AND($I203="",$J203=""),"",($I203-$J203)-N($K203))</f>
      </c>
    </row>
    <row r="204">
      <c r="A204" s="16"/>
      <c r="B204" s="9"/>
      <c r="C204" s="16"/>
      <c r="D204" s="16"/>
      <c r="E204" s="16"/>
      <c r="F204" s="14">
        <f>IF($E204="","",IFERROR(VLOOKUP($E204,Kontoplan!$A:$B,2,FALSE),"Ukjent konto"))</f>
      </c>
      <c r="G204" s="16"/>
      <c r="H204" s="10">
        <f>IF($G204="","",IFERROR(VLOOKUP($G204,'Mva-koder'!$A:$C,3,FALSE),""))</f>
      </c>
      <c r="I204" s="17"/>
      <c r="J204" s="17"/>
      <c r="K204" s="6">
        <f>IF(AND($I204="",$J204=""),"",ROUND(($I204-$J204)*N($H204)/(1+N($H204)),2))</f>
      </c>
      <c r="L204" s="6">
        <f>IF(AND($I204="",$J204=""),"",($I204-$J204)-N($K204))</f>
      </c>
    </row>
    <row r="205">
      <c r="A205" s="16"/>
      <c r="B205" s="9"/>
      <c r="C205" s="16"/>
      <c r="D205" s="16"/>
      <c r="E205" s="16"/>
      <c r="F205" s="14">
        <f>IF($E205="","",IFERROR(VLOOKUP($E205,Kontoplan!$A:$B,2,FALSE),"Ukjent konto"))</f>
      </c>
      <c r="G205" s="16"/>
      <c r="H205" s="10">
        <f>IF($G205="","",IFERROR(VLOOKUP($G205,'Mva-koder'!$A:$C,3,FALSE),""))</f>
      </c>
      <c r="I205" s="17"/>
      <c r="J205" s="17"/>
      <c r="K205" s="6">
        <f>IF(AND($I205="",$J205=""),"",ROUND(($I205-$J205)*N($H205)/(1+N($H205)),2))</f>
      </c>
      <c r="L205" s="6">
        <f>IF(AND($I205="",$J205=""),"",($I205-$J205)-N($K205))</f>
      </c>
    </row>
    <row r="206">
      <c r="A206" s="16"/>
      <c r="B206" s="9"/>
      <c r="C206" s="16"/>
      <c r="D206" s="16"/>
      <c r="E206" s="16"/>
      <c r="F206" s="14">
        <f>IF($E206="","",IFERROR(VLOOKUP($E206,Kontoplan!$A:$B,2,FALSE),"Ukjent konto"))</f>
      </c>
      <c r="G206" s="16"/>
      <c r="H206" s="10">
        <f>IF($G206="","",IFERROR(VLOOKUP($G206,'Mva-koder'!$A:$C,3,FALSE),""))</f>
      </c>
      <c r="I206" s="17"/>
      <c r="J206" s="17"/>
      <c r="K206" s="6">
        <f>IF(AND($I206="",$J206=""),"",ROUND(($I206-$J206)*N($H206)/(1+N($H206)),2))</f>
      </c>
      <c r="L206" s="6">
        <f>IF(AND($I206="",$J206=""),"",($I206-$J206)-N($K206))</f>
      </c>
    </row>
    <row r="207">
      <c r="A207" s="16"/>
      <c r="B207" s="9"/>
      <c r="C207" s="16"/>
      <c r="D207" s="16"/>
      <c r="E207" s="16"/>
      <c r="F207" s="14">
        <f>IF($E207="","",IFERROR(VLOOKUP($E207,Kontoplan!$A:$B,2,FALSE),"Ukjent konto"))</f>
      </c>
      <c r="G207" s="16"/>
      <c r="H207" s="10">
        <f>IF($G207="","",IFERROR(VLOOKUP($G207,'Mva-koder'!$A:$C,3,FALSE),""))</f>
      </c>
      <c r="I207" s="17"/>
      <c r="J207" s="17"/>
      <c r="K207" s="6">
        <f>IF(AND($I207="",$J207=""),"",ROUND(($I207-$J207)*N($H207)/(1+N($H207)),2))</f>
      </c>
      <c r="L207" s="6">
        <f>IF(AND($I207="",$J207=""),"",($I207-$J207)-N($K207))</f>
      </c>
    </row>
    <row r="208">
      <c r="A208" s="16"/>
      <c r="B208" s="9"/>
      <c r="C208" s="16"/>
      <c r="D208" s="16"/>
      <c r="E208" s="16"/>
      <c r="F208" s="14">
        <f>IF($E208="","",IFERROR(VLOOKUP($E208,Kontoplan!$A:$B,2,FALSE),"Ukjent konto"))</f>
      </c>
      <c r="G208" s="16"/>
      <c r="H208" s="10">
        <f>IF($G208="","",IFERROR(VLOOKUP($G208,'Mva-koder'!$A:$C,3,FALSE),""))</f>
      </c>
      <c r="I208" s="17"/>
      <c r="J208" s="17"/>
      <c r="K208" s="6">
        <f>IF(AND($I208="",$J208=""),"",ROUND(($I208-$J208)*N($H208)/(1+N($H208)),2))</f>
      </c>
      <c r="L208" s="6">
        <f>IF(AND($I208="",$J208=""),"",($I208-$J208)-N($K208))</f>
      </c>
    </row>
  </sheetData>
</worksheet>
</file>

<file path=xl/worksheets/sheet2.xml><?xml version="1.0" encoding="utf-8"?>
<worksheet xmlns="http://schemas.openxmlformats.org/spreadsheetml/2006/main">
  <sheetViews>
    <sheetView workbookViewId="0" showGridLines="0">
      <pane xSplit="1" ySplit="1" topLeftCell="A2" activePane="bottomRight" state="frozen"/>
    </sheetView>
  </sheetViews>
  <sheetFormatPr defaultRowHeight="15"/>
  <cols>
    <col min="1" max="1" width="10" customWidth="1"/>
    <col min="2" max="2" width="46" customWidth="1"/>
    <col min="3" max="3" width="26" customWidth="1"/>
  </cols>
  <sheetData>
    <row r="1">
      <c r="A1" s="3" t="inlineStr">
        <is>
          <t xml:space="preserve">Konto</t>
        </is>
      </c>
      <c r="B1" s="3" t="inlineStr">
        <is>
          <t xml:space="preserve">Kontonavn</t>
        </is>
      </c>
      <c r="C1" s="3" t="inlineStr">
        <is>
          <t xml:space="preserve">Kontoklasse</t>
        </is>
      </c>
    </row>
    <row r="2">
      <c r="A2">
        <v>1500</v>
      </c>
      <c r="B2" t="inlineStr">
        <is>
          <t xml:space="preserve">Kundefordring</t>
        </is>
      </c>
      <c r="C2" t="inlineStr">
        <is>
          <t xml:space="preserve">Eiendeler</t>
        </is>
      </c>
    </row>
    <row r="3">
      <c r="A3">
        <v>1920</v>
      </c>
      <c r="B3" t="inlineStr">
        <is>
          <t xml:space="preserve">Bankkonto</t>
        </is>
      </c>
      <c r="C3" t="inlineStr">
        <is>
          <t xml:space="preserve">Eiendeler</t>
        </is>
      </c>
    </row>
    <row r="4">
      <c r="A4">
        <v>2400</v>
      </c>
      <c r="B4" t="inlineStr">
        <is>
          <t xml:space="preserve">Leverandørgjeld</t>
        </is>
      </c>
      <c r="C4" t="inlineStr">
        <is>
          <t xml:space="preserve">Egenkapital og gjeld</t>
        </is>
      </c>
    </row>
    <row r="5">
      <c r="A5">
        <v>2600</v>
      </c>
      <c r="B5" t="inlineStr">
        <is>
          <t xml:space="preserve">Forskuddstrekk</t>
        </is>
      </c>
      <c r="C5" t="inlineStr">
        <is>
          <t xml:space="preserve">Egenkapital og gjeld</t>
        </is>
      </c>
    </row>
    <row r="6">
      <c r="A6">
        <v>2700</v>
      </c>
      <c r="B6" t="inlineStr">
        <is>
          <t xml:space="preserve">Utgående merverdiavgift, høy sats</t>
        </is>
      </c>
      <c r="C6" t="inlineStr">
        <is>
          <t xml:space="preserve">Egenkapital og gjeld</t>
        </is>
      </c>
    </row>
    <row r="7">
      <c r="A7">
        <v>2710</v>
      </c>
      <c r="B7" t="inlineStr">
        <is>
          <t xml:space="preserve">Inngående merverdiavgift, høy sats</t>
        </is>
      </c>
      <c r="C7" t="inlineStr">
        <is>
          <t xml:space="preserve">Egenkapital og gjeld</t>
        </is>
      </c>
    </row>
    <row r="8">
      <c r="A8">
        <v>2740</v>
      </c>
      <c r="B8" t="inlineStr">
        <is>
          <t xml:space="preserve">Oppgjørskonto merverdiavgift</t>
        </is>
      </c>
      <c r="C8" t="inlineStr">
        <is>
          <t xml:space="preserve">Egenkapital og gjeld</t>
        </is>
      </c>
    </row>
    <row r="9">
      <c r="A9">
        <v>2770</v>
      </c>
      <c r="B9" t="inlineStr">
        <is>
          <t xml:space="preserve">Skyldig arbeidsgiveravgift</t>
        </is>
      </c>
      <c r="C9" t="inlineStr">
        <is>
          <t xml:space="preserve">Egenkapital og gjeld</t>
        </is>
      </c>
    </row>
    <row r="10">
      <c r="A10">
        <v>3000</v>
      </c>
      <c r="B10" t="inlineStr">
        <is>
          <t xml:space="preserve">Salgsinntekt, avgiftspliktig, høy sats</t>
        </is>
      </c>
      <c r="C10" t="inlineStr">
        <is>
          <t xml:space="preserve">Inntekter</t>
        </is>
      </c>
    </row>
    <row r="11">
      <c r="A11">
        <v>3100</v>
      </c>
      <c r="B11" t="inlineStr">
        <is>
          <t xml:space="preserve">Salgsinntekt, avgiftsfri</t>
        </is>
      </c>
      <c r="C11" t="inlineStr">
        <is>
          <t xml:space="preserve">Inntekter</t>
        </is>
      </c>
    </row>
    <row r="12">
      <c r="A12">
        <v>3200</v>
      </c>
      <c r="B12" t="inlineStr">
        <is>
          <t xml:space="preserve">Salgsinntekt utenfor avgiftsområdet</t>
        </is>
      </c>
      <c r="C12" t="inlineStr">
        <is>
          <t xml:space="preserve">Inntekter</t>
        </is>
      </c>
    </row>
    <row r="13">
      <c r="A13">
        <v>4300</v>
      </c>
      <c r="B13" t="inlineStr">
        <is>
          <t xml:space="preserve">Innkjøp av varer for videresalg, høy avgiftssats</t>
        </is>
      </c>
      <c r="C13" t="inlineStr">
        <is>
          <t xml:space="preserve">Varekostnader</t>
        </is>
      </c>
    </row>
    <row r="14">
      <c r="A14">
        <v>4500</v>
      </c>
      <c r="B14" t="inlineStr">
        <is>
          <t xml:space="preserve">Fremmedytelse og underentreprise</t>
        </is>
      </c>
      <c r="C14" t="inlineStr">
        <is>
          <t xml:space="preserve">Varekostnader</t>
        </is>
      </c>
    </row>
    <row r="15">
      <c r="A15">
        <v>5000</v>
      </c>
      <c r="B15" t="inlineStr">
        <is>
          <t xml:space="preserve">Lønn til ansatte</t>
        </is>
      </c>
      <c r="C15" t="inlineStr">
        <is>
          <t xml:space="preserve">Lønnskostnader</t>
        </is>
      </c>
    </row>
    <row r="16">
      <c r="A16">
        <v>5400</v>
      </c>
      <c r="B16" t="inlineStr">
        <is>
          <t xml:space="preserve">Arbeidsgiveravgift</t>
        </is>
      </c>
      <c r="C16" t="inlineStr">
        <is>
          <t xml:space="preserve">Lønnskostnader</t>
        </is>
      </c>
    </row>
    <row r="17">
      <c r="A17">
        <v>6300</v>
      </c>
      <c r="B17" t="inlineStr">
        <is>
          <t xml:space="preserve">Leie lokale</t>
        </is>
      </c>
      <c r="C17" t="inlineStr">
        <is>
          <t xml:space="preserve">Driftskostnader</t>
        </is>
      </c>
    </row>
    <row r="18">
      <c r="A18">
        <v>6341</v>
      </c>
      <c r="B18" t="inlineStr">
        <is>
          <t xml:space="preserve">Lys og varme</t>
        </is>
      </c>
      <c r="C18" t="inlineStr">
        <is>
          <t xml:space="preserve">Driftskostnader</t>
        </is>
      </c>
    </row>
    <row r="19">
      <c r="A19">
        <v>6540</v>
      </c>
      <c r="B19" t="inlineStr">
        <is>
          <t xml:space="preserve">Inventar</t>
        </is>
      </c>
      <c r="C19" t="inlineStr">
        <is>
          <t xml:space="preserve">Driftskostnader</t>
        </is>
      </c>
    </row>
    <row r="20">
      <c r="A20">
        <v>6551</v>
      </c>
      <c r="B20" t="inlineStr">
        <is>
          <t xml:space="preserve">Datautstyr</t>
        </is>
      </c>
      <c r="C20" t="inlineStr">
        <is>
          <t xml:space="preserve">Driftskostnader</t>
        </is>
      </c>
    </row>
    <row r="21">
      <c r="A21">
        <v>6552</v>
      </c>
      <c r="B21" t="inlineStr">
        <is>
          <t xml:space="preserve">Programvare</t>
        </is>
      </c>
      <c r="C21" t="inlineStr">
        <is>
          <t xml:space="preserve">Driftskostnader</t>
        </is>
      </c>
    </row>
    <row r="22">
      <c r="A22">
        <v>6560</v>
      </c>
      <c r="B22" t="inlineStr">
        <is>
          <t xml:space="preserve">Rekvisita</t>
        </is>
      </c>
      <c r="C22" t="inlineStr">
        <is>
          <t xml:space="preserve">Driftskostnader</t>
        </is>
      </c>
    </row>
    <row r="23">
      <c r="A23">
        <v>6705</v>
      </c>
      <c r="B23" t="inlineStr">
        <is>
          <t xml:space="preserve">Regnskap</t>
        </is>
      </c>
      <c r="C23" t="inlineStr">
        <is>
          <t xml:space="preserve">Driftskostnader</t>
        </is>
      </c>
    </row>
    <row r="24">
      <c r="A24">
        <v>6800</v>
      </c>
      <c r="B24" t="inlineStr">
        <is>
          <t xml:space="preserve">Kontorrekvisita</t>
        </is>
      </c>
      <c r="C24" t="inlineStr">
        <is>
          <t xml:space="preserve">Driftskostnader</t>
        </is>
      </c>
    </row>
    <row r="25">
      <c r="A25">
        <v>6860</v>
      </c>
      <c r="B25" t="inlineStr">
        <is>
          <t xml:space="preserve">Møte, kurs, oppdatering o.l.</t>
        </is>
      </c>
      <c r="C25" t="inlineStr">
        <is>
          <t xml:space="preserve">Driftskostnader</t>
        </is>
      </c>
    </row>
    <row r="26">
      <c r="A26">
        <v>6900</v>
      </c>
      <c r="B26" t="inlineStr">
        <is>
          <t xml:space="preserve">Telefon</t>
        </is>
      </c>
      <c r="C26" t="inlineStr">
        <is>
          <t xml:space="preserve">Driftskostnader</t>
        </is>
      </c>
    </row>
    <row r="27">
      <c r="A27">
        <v>6907</v>
      </c>
      <c r="B27" t="inlineStr">
        <is>
          <t xml:space="preserve">Internett</t>
        </is>
      </c>
      <c r="C27" t="inlineStr">
        <is>
          <t xml:space="preserve">Driftskostnader</t>
        </is>
      </c>
    </row>
    <row r="28">
      <c r="A28">
        <v>7140</v>
      </c>
      <c r="B28" t="inlineStr">
        <is>
          <t xml:space="preserve">Reisekostnad, ikke oppgavepliktig</t>
        </is>
      </c>
      <c r="C28" t="inlineStr">
        <is>
          <t xml:space="preserve">Andre driftskostnader</t>
        </is>
      </c>
    </row>
    <row r="29">
      <c r="A29">
        <v>7320</v>
      </c>
      <c r="B29" t="inlineStr">
        <is>
          <t xml:space="preserve">Reklame</t>
        </is>
      </c>
      <c r="C29" t="inlineStr">
        <is>
          <t xml:space="preserve">Andre driftskostnader</t>
        </is>
      </c>
    </row>
    <row r="30">
      <c r="A30">
        <v>7500</v>
      </c>
      <c r="B30" t="inlineStr">
        <is>
          <t xml:space="preserve">Forsikringspremie</t>
        </is>
      </c>
      <c r="C30" t="inlineStr">
        <is>
          <t xml:space="preserve">Andre driftskostnader</t>
        </is>
      </c>
    </row>
    <row r="31">
      <c r="A31">
        <v>7770</v>
      </c>
      <c r="B31" t="inlineStr">
        <is>
          <t xml:space="preserve">Bank- og kortgebyr</t>
        </is>
      </c>
      <c r="C31" t="inlineStr">
        <is>
          <t xml:space="preserve">Andre driftskostnader</t>
        </is>
      </c>
    </row>
    <row r="32">
      <c r="A32">
        <v>8150</v>
      </c>
      <c r="B32" t="inlineStr">
        <is>
          <t xml:space="preserve">Rentekostnad banklån</t>
        </is>
      </c>
      <c r="C32" t="inlineStr">
        <is>
          <t xml:space="preserve">Finansposter</t>
        </is>
      </c>
    </row>
    <row r="34">
      <c r="A34" s="2" t="inlineStr">
        <is>
          <t xml:space="preserve">Utdrag av Norsk Standard kontoplan NS 4102. Legg til flere kontoer nederst i listen. Bilagsjournalen slår opp kontonavnet automatisk.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 showGridLines="0">
      <pane xSplit="1" ySplit="1" topLeftCell="A2" activePane="bottomRight" state="frozen"/>
    </sheetView>
  </sheetViews>
  <sheetFormatPr defaultRowHeight="15"/>
  <cols>
    <col min="1" max="1" width="12" customWidth="1"/>
    <col min="2" max="2" width="52" customWidth="1"/>
    <col min="3" max="3" width="10" customWidth="1"/>
  </cols>
  <sheetData>
    <row r="1">
      <c r="A1" s="3" t="inlineStr">
        <is>
          <t xml:space="preserve">Mva-kode</t>
        </is>
      </c>
      <c r="B1" s="3" t="inlineStr">
        <is>
          <t xml:space="preserve">Beskrivelse</t>
        </is>
      </c>
      <c r="C1" s="3" t="inlineStr">
        <is>
          <t xml:space="preserve">Sats</t>
        </is>
      </c>
    </row>
    <row r="2">
      <c r="A2" s="14" t="inlineStr">
        <is>
          <t xml:space="preserve">25</t>
        </is>
      </c>
      <c r="B2" t="inlineStr">
        <is>
          <t xml:space="preserve">Høy sats, de fleste varer og tjenester</t>
        </is>
      </c>
      <c r="C2" s="10">
        <v>0.25</v>
      </c>
    </row>
    <row r="3">
      <c r="A3" s="14" t="inlineStr">
        <is>
          <t xml:space="preserve">15</t>
        </is>
      </c>
      <c r="B3" t="inlineStr">
        <is>
          <t xml:space="preserve">Middels sats, næringsmidler</t>
        </is>
      </c>
      <c r="C3" s="10">
        <v>0.15</v>
      </c>
    </row>
    <row r="4">
      <c r="A4" s="14" t="inlineStr">
        <is>
          <t xml:space="preserve">12</t>
        </is>
      </c>
      <c r="B4" t="inlineStr">
        <is>
          <t xml:space="preserve">Lav sats, persontransport, overnatting, kino</t>
        </is>
      </c>
      <c r="C4" s="10">
        <v>0.12</v>
      </c>
    </row>
    <row r="5">
      <c r="A5" s="14" t="inlineStr">
        <is>
          <t xml:space="preserve">0</t>
        </is>
      </c>
      <c r="B5" t="inlineStr">
        <is>
          <t xml:space="preserve">Avgiftsfritt salg eller utenfor merverdiavgiftsloven</t>
        </is>
      </c>
      <c r="C5" s="10">
        <v>0</v>
      </c>
    </row>
    <row r="7">
      <c r="A7" s="2" t="inlineStr">
        <is>
          <t xml:space="preserve">Satsene er merverdiavgiftssatsene for 2026 hos Skatteetaten. Kodene her er malens egne. Bruker du et regnskapsprogram, følger du kodene der i stedet.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 showGridLines="0"/>
  </sheetViews>
  <sheetFormatPr defaultRowHeight="15"/>
  <cols>
    <col min="1" max="1" width="10" customWidth="1"/>
    <col min="2" max="2" width="4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>
      <c r="A1" s="1" t="inlineStr">
        <is>
          <t xml:space="preserve">Oppsummering</t>
        </is>
      </c>
    </row>
    <row r="2">
      <c r="A2" s="2" t="inlineStr">
        <is>
          <t xml:space="preserve">Alt på dette arket er formler som leser bilagsjournalen. Du skal ikke skrive noe her.</t>
        </is>
      </c>
    </row>
    <row r="4">
      <c r="A4" s="4" t="inlineStr">
        <is>
          <t xml:space="preserve">Per konto</t>
        </is>
      </c>
    </row>
    <row r="5" ht="22" customHeight="1">
      <c r="A5" s="3" t="inlineStr">
        <is>
          <t xml:space="preserve">Konto</t>
        </is>
      </c>
      <c r="B5" s="3" t="inlineStr">
        <is>
          <t xml:space="preserve">Kontonavn</t>
        </is>
      </c>
      <c r="C5" s="3" t="inlineStr">
        <is>
          <t xml:space="preserve">Inn (kr)</t>
        </is>
      </c>
      <c r="D5" s="3" t="inlineStr">
        <is>
          <t xml:space="preserve">Ut (kr)</t>
        </is>
      </c>
      <c r="E5" s="3" t="inlineStr">
        <is>
          <t xml:space="preserve">Mva (kr)</t>
        </is>
      </c>
      <c r="F5" s="3" t="inlineStr">
        <is>
          <t xml:space="preserve">Netto uten mva (kr)</t>
        </is>
      </c>
    </row>
    <row r="6">
      <c r="A6">
        <v>1500</v>
      </c>
      <c r="B6" t="inlineStr">
        <is>
          <t xml:space="preserve">Kundefordring</t>
        </is>
      </c>
      <c r="C6" s="6">
        <f>SUMIF(Bilagsjournal!$E:$E,$A6,Bilagsjournal!$I:$I)</f>
      </c>
      <c r="D6" s="6">
        <f>SUMIF(Bilagsjournal!$E:$E,$A6,Bilagsjournal!$J:$J)</f>
      </c>
      <c r="E6" s="6">
        <f>SUMIF(Bilagsjournal!$E:$E,$A6,Bilagsjournal!$K:$K)</f>
      </c>
      <c r="F6" s="6">
        <f>SUMIF(Bilagsjournal!$E:$E,$A6,Bilagsjournal!$L:$L)</f>
      </c>
    </row>
    <row r="7">
      <c r="A7">
        <v>1920</v>
      </c>
      <c r="B7" t="inlineStr">
        <is>
          <t xml:space="preserve">Bankkonto</t>
        </is>
      </c>
      <c r="C7" s="6">
        <f>SUMIF(Bilagsjournal!$E:$E,$A7,Bilagsjournal!$I:$I)</f>
      </c>
      <c r="D7" s="6">
        <f>SUMIF(Bilagsjournal!$E:$E,$A7,Bilagsjournal!$J:$J)</f>
      </c>
      <c r="E7" s="6">
        <f>SUMIF(Bilagsjournal!$E:$E,$A7,Bilagsjournal!$K:$K)</f>
      </c>
      <c r="F7" s="6">
        <f>SUMIF(Bilagsjournal!$E:$E,$A7,Bilagsjournal!$L:$L)</f>
      </c>
    </row>
    <row r="8">
      <c r="A8">
        <v>2400</v>
      </c>
      <c r="B8" t="inlineStr">
        <is>
          <t xml:space="preserve">Leverandørgjeld</t>
        </is>
      </c>
      <c r="C8" s="6">
        <f>SUMIF(Bilagsjournal!$E:$E,$A8,Bilagsjournal!$I:$I)</f>
      </c>
      <c r="D8" s="6">
        <f>SUMIF(Bilagsjournal!$E:$E,$A8,Bilagsjournal!$J:$J)</f>
      </c>
      <c r="E8" s="6">
        <f>SUMIF(Bilagsjournal!$E:$E,$A8,Bilagsjournal!$K:$K)</f>
      </c>
      <c r="F8" s="6">
        <f>SUMIF(Bilagsjournal!$E:$E,$A8,Bilagsjournal!$L:$L)</f>
      </c>
    </row>
    <row r="9">
      <c r="A9">
        <v>2600</v>
      </c>
      <c r="B9" t="inlineStr">
        <is>
          <t xml:space="preserve">Forskuddstrekk</t>
        </is>
      </c>
      <c r="C9" s="6">
        <f>SUMIF(Bilagsjournal!$E:$E,$A9,Bilagsjournal!$I:$I)</f>
      </c>
      <c r="D9" s="6">
        <f>SUMIF(Bilagsjournal!$E:$E,$A9,Bilagsjournal!$J:$J)</f>
      </c>
      <c r="E9" s="6">
        <f>SUMIF(Bilagsjournal!$E:$E,$A9,Bilagsjournal!$K:$K)</f>
      </c>
      <c r="F9" s="6">
        <f>SUMIF(Bilagsjournal!$E:$E,$A9,Bilagsjournal!$L:$L)</f>
      </c>
    </row>
    <row r="10">
      <c r="A10">
        <v>2700</v>
      </c>
      <c r="B10" t="inlineStr">
        <is>
          <t xml:space="preserve">Utgående merverdiavgift, høy sats</t>
        </is>
      </c>
      <c r="C10" s="6">
        <f>SUMIF(Bilagsjournal!$E:$E,$A10,Bilagsjournal!$I:$I)</f>
      </c>
      <c r="D10" s="6">
        <f>SUMIF(Bilagsjournal!$E:$E,$A10,Bilagsjournal!$J:$J)</f>
      </c>
      <c r="E10" s="6">
        <f>SUMIF(Bilagsjournal!$E:$E,$A10,Bilagsjournal!$K:$K)</f>
      </c>
      <c r="F10" s="6">
        <f>SUMIF(Bilagsjournal!$E:$E,$A10,Bilagsjournal!$L:$L)</f>
      </c>
    </row>
    <row r="11">
      <c r="A11">
        <v>2710</v>
      </c>
      <c r="B11" t="inlineStr">
        <is>
          <t xml:space="preserve">Inngående merverdiavgift, høy sats</t>
        </is>
      </c>
      <c r="C11" s="6">
        <f>SUMIF(Bilagsjournal!$E:$E,$A11,Bilagsjournal!$I:$I)</f>
      </c>
      <c r="D11" s="6">
        <f>SUMIF(Bilagsjournal!$E:$E,$A11,Bilagsjournal!$J:$J)</f>
      </c>
      <c r="E11" s="6">
        <f>SUMIF(Bilagsjournal!$E:$E,$A11,Bilagsjournal!$K:$K)</f>
      </c>
      <c r="F11" s="6">
        <f>SUMIF(Bilagsjournal!$E:$E,$A11,Bilagsjournal!$L:$L)</f>
      </c>
    </row>
    <row r="12">
      <c r="A12">
        <v>2740</v>
      </c>
      <c r="B12" t="inlineStr">
        <is>
          <t xml:space="preserve">Oppgjørskonto merverdiavgift</t>
        </is>
      </c>
      <c r="C12" s="6">
        <f>SUMIF(Bilagsjournal!$E:$E,$A12,Bilagsjournal!$I:$I)</f>
      </c>
      <c r="D12" s="6">
        <f>SUMIF(Bilagsjournal!$E:$E,$A12,Bilagsjournal!$J:$J)</f>
      </c>
      <c r="E12" s="6">
        <f>SUMIF(Bilagsjournal!$E:$E,$A12,Bilagsjournal!$K:$K)</f>
      </c>
      <c r="F12" s="6">
        <f>SUMIF(Bilagsjournal!$E:$E,$A12,Bilagsjournal!$L:$L)</f>
      </c>
    </row>
    <row r="13">
      <c r="A13">
        <v>2770</v>
      </c>
      <c r="B13" t="inlineStr">
        <is>
          <t xml:space="preserve">Skyldig arbeidsgiveravgift</t>
        </is>
      </c>
      <c r="C13" s="6">
        <f>SUMIF(Bilagsjournal!$E:$E,$A13,Bilagsjournal!$I:$I)</f>
      </c>
      <c r="D13" s="6">
        <f>SUMIF(Bilagsjournal!$E:$E,$A13,Bilagsjournal!$J:$J)</f>
      </c>
      <c r="E13" s="6">
        <f>SUMIF(Bilagsjournal!$E:$E,$A13,Bilagsjournal!$K:$K)</f>
      </c>
      <c r="F13" s="6">
        <f>SUMIF(Bilagsjournal!$E:$E,$A13,Bilagsjournal!$L:$L)</f>
      </c>
    </row>
    <row r="14">
      <c r="A14">
        <v>3000</v>
      </c>
      <c r="B14" t="inlineStr">
        <is>
          <t xml:space="preserve">Salgsinntekt, avgiftspliktig, høy sats</t>
        </is>
      </c>
      <c r="C14" s="6">
        <f>SUMIF(Bilagsjournal!$E:$E,$A14,Bilagsjournal!$I:$I)</f>
      </c>
      <c r="D14" s="6">
        <f>SUMIF(Bilagsjournal!$E:$E,$A14,Bilagsjournal!$J:$J)</f>
      </c>
      <c r="E14" s="6">
        <f>SUMIF(Bilagsjournal!$E:$E,$A14,Bilagsjournal!$K:$K)</f>
      </c>
      <c r="F14" s="6">
        <f>SUMIF(Bilagsjournal!$E:$E,$A14,Bilagsjournal!$L:$L)</f>
      </c>
    </row>
    <row r="15">
      <c r="A15">
        <v>3100</v>
      </c>
      <c r="B15" t="inlineStr">
        <is>
          <t xml:space="preserve">Salgsinntekt, avgiftsfri</t>
        </is>
      </c>
      <c r="C15" s="6">
        <f>SUMIF(Bilagsjournal!$E:$E,$A15,Bilagsjournal!$I:$I)</f>
      </c>
      <c r="D15" s="6">
        <f>SUMIF(Bilagsjournal!$E:$E,$A15,Bilagsjournal!$J:$J)</f>
      </c>
      <c r="E15" s="6">
        <f>SUMIF(Bilagsjournal!$E:$E,$A15,Bilagsjournal!$K:$K)</f>
      </c>
      <c r="F15" s="6">
        <f>SUMIF(Bilagsjournal!$E:$E,$A15,Bilagsjournal!$L:$L)</f>
      </c>
    </row>
    <row r="16">
      <c r="A16">
        <v>3200</v>
      </c>
      <c r="B16" t="inlineStr">
        <is>
          <t xml:space="preserve">Salgsinntekt utenfor avgiftsområdet</t>
        </is>
      </c>
      <c r="C16" s="6">
        <f>SUMIF(Bilagsjournal!$E:$E,$A16,Bilagsjournal!$I:$I)</f>
      </c>
      <c r="D16" s="6">
        <f>SUMIF(Bilagsjournal!$E:$E,$A16,Bilagsjournal!$J:$J)</f>
      </c>
      <c r="E16" s="6">
        <f>SUMIF(Bilagsjournal!$E:$E,$A16,Bilagsjournal!$K:$K)</f>
      </c>
      <c r="F16" s="6">
        <f>SUMIF(Bilagsjournal!$E:$E,$A16,Bilagsjournal!$L:$L)</f>
      </c>
    </row>
    <row r="17">
      <c r="A17">
        <v>4300</v>
      </c>
      <c r="B17" t="inlineStr">
        <is>
          <t xml:space="preserve">Innkjøp av varer for videresalg, høy avgiftssats</t>
        </is>
      </c>
      <c r="C17" s="6">
        <f>SUMIF(Bilagsjournal!$E:$E,$A17,Bilagsjournal!$I:$I)</f>
      </c>
      <c r="D17" s="6">
        <f>SUMIF(Bilagsjournal!$E:$E,$A17,Bilagsjournal!$J:$J)</f>
      </c>
      <c r="E17" s="6">
        <f>SUMIF(Bilagsjournal!$E:$E,$A17,Bilagsjournal!$K:$K)</f>
      </c>
      <c r="F17" s="6">
        <f>SUMIF(Bilagsjournal!$E:$E,$A17,Bilagsjournal!$L:$L)</f>
      </c>
    </row>
    <row r="18">
      <c r="A18">
        <v>4500</v>
      </c>
      <c r="B18" t="inlineStr">
        <is>
          <t xml:space="preserve">Fremmedytelse og underentreprise</t>
        </is>
      </c>
      <c r="C18" s="6">
        <f>SUMIF(Bilagsjournal!$E:$E,$A18,Bilagsjournal!$I:$I)</f>
      </c>
      <c r="D18" s="6">
        <f>SUMIF(Bilagsjournal!$E:$E,$A18,Bilagsjournal!$J:$J)</f>
      </c>
      <c r="E18" s="6">
        <f>SUMIF(Bilagsjournal!$E:$E,$A18,Bilagsjournal!$K:$K)</f>
      </c>
      <c r="F18" s="6">
        <f>SUMIF(Bilagsjournal!$E:$E,$A18,Bilagsjournal!$L:$L)</f>
      </c>
    </row>
    <row r="19">
      <c r="A19">
        <v>5000</v>
      </c>
      <c r="B19" t="inlineStr">
        <is>
          <t xml:space="preserve">Lønn til ansatte</t>
        </is>
      </c>
      <c r="C19" s="6">
        <f>SUMIF(Bilagsjournal!$E:$E,$A19,Bilagsjournal!$I:$I)</f>
      </c>
      <c r="D19" s="6">
        <f>SUMIF(Bilagsjournal!$E:$E,$A19,Bilagsjournal!$J:$J)</f>
      </c>
      <c r="E19" s="6">
        <f>SUMIF(Bilagsjournal!$E:$E,$A19,Bilagsjournal!$K:$K)</f>
      </c>
      <c r="F19" s="6">
        <f>SUMIF(Bilagsjournal!$E:$E,$A19,Bilagsjournal!$L:$L)</f>
      </c>
    </row>
    <row r="20">
      <c r="A20">
        <v>5400</v>
      </c>
      <c r="B20" t="inlineStr">
        <is>
          <t xml:space="preserve">Arbeidsgiveravgift</t>
        </is>
      </c>
      <c r="C20" s="6">
        <f>SUMIF(Bilagsjournal!$E:$E,$A20,Bilagsjournal!$I:$I)</f>
      </c>
      <c r="D20" s="6">
        <f>SUMIF(Bilagsjournal!$E:$E,$A20,Bilagsjournal!$J:$J)</f>
      </c>
      <c r="E20" s="6">
        <f>SUMIF(Bilagsjournal!$E:$E,$A20,Bilagsjournal!$K:$K)</f>
      </c>
      <c r="F20" s="6">
        <f>SUMIF(Bilagsjournal!$E:$E,$A20,Bilagsjournal!$L:$L)</f>
      </c>
    </row>
    <row r="21">
      <c r="A21">
        <v>6300</v>
      </c>
      <c r="B21" t="inlineStr">
        <is>
          <t xml:space="preserve">Leie lokale</t>
        </is>
      </c>
      <c r="C21" s="6">
        <f>SUMIF(Bilagsjournal!$E:$E,$A21,Bilagsjournal!$I:$I)</f>
      </c>
      <c r="D21" s="6">
        <f>SUMIF(Bilagsjournal!$E:$E,$A21,Bilagsjournal!$J:$J)</f>
      </c>
      <c r="E21" s="6">
        <f>SUMIF(Bilagsjournal!$E:$E,$A21,Bilagsjournal!$K:$K)</f>
      </c>
      <c r="F21" s="6">
        <f>SUMIF(Bilagsjournal!$E:$E,$A21,Bilagsjournal!$L:$L)</f>
      </c>
    </row>
    <row r="22">
      <c r="A22">
        <v>6341</v>
      </c>
      <c r="B22" t="inlineStr">
        <is>
          <t xml:space="preserve">Lys og varme</t>
        </is>
      </c>
      <c r="C22" s="6">
        <f>SUMIF(Bilagsjournal!$E:$E,$A22,Bilagsjournal!$I:$I)</f>
      </c>
      <c r="D22" s="6">
        <f>SUMIF(Bilagsjournal!$E:$E,$A22,Bilagsjournal!$J:$J)</f>
      </c>
      <c r="E22" s="6">
        <f>SUMIF(Bilagsjournal!$E:$E,$A22,Bilagsjournal!$K:$K)</f>
      </c>
      <c r="F22" s="6">
        <f>SUMIF(Bilagsjournal!$E:$E,$A22,Bilagsjournal!$L:$L)</f>
      </c>
    </row>
    <row r="23">
      <c r="A23">
        <v>6540</v>
      </c>
      <c r="B23" t="inlineStr">
        <is>
          <t xml:space="preserve">Inventar</t>
        </is>
      </c>
      <c r="C23" s="6">
        <f>SUMIF(Bilagsjournal!$E:$E,$A23,Bilagsjournal!$I:$I)</f>
      </c>
      <c r="D23" s="6">
        <f>SUMIF(Bilagsjournal!$E:$E,$A23,Bilagsjournal!$J:$J)</f>
      </c>
      <c r="E23" s="6">
        <f>SUMIF(Bilagsjournal!$E:$E,$A23,Bilagsjournal!$K:$K)</f>
      </c>
      <c r="F23" s="6">
        <f>SUMIF(Bilagsjournal!$E:$E,$A23,Bilagsjournal!$L:$L)</f>
      </c>
    </row>
    <row r="24">
      <c r="A24">
        <v>6551</v>
      </c>
      <c r="B24" t="inlineStr">
        <is>
          <t xml:space="preserve">Datautstyr</t>
        </is>
      </c>
      <c r="C24" s="6">
        <f>SUMIF(Bilagsjournal!$E:$E,$A24,Bilagsjournal!$I:$I)</f>
      </c>
      <c r="D24" s="6">
        <f>SUMIF(Bilagsjournal!$E:$E,$A24,Bilagsjournal!$J:$J)</f>
      </c>
      <c r="E24" s="6">
        <f>SUMIF(Bilagsjournal!$E:$E,$A24,Bilagsjournal!$K:$K)</f>
      </c>
      <c r="F24" s="6">
        <f>SUMIF(Bilagsjournal!$E:$E,$A24,Bilagsjournal!$L:$L)</f>
      </c>
    </row>
    <row r="25">
      <c r="A25">
        <v>6552</v>
      </c>
      <c r="B25" t="inlineStr">
        <is>
          <t xml:space="preserve">Programvare</t>
        </is>
      </c>
      <c r="C25" s="6">
        <f>SUMIF(Bilagsjournal!$E:$E,$A25,Bilagsjournal!$I:$I)</f>
      </c>
      <c r="D25" s="6">
        <f>SUMIF(Bilagsjournal!$E:$E,$A25,Bilagsjournal!$J:$J)</f>
      </c>
      <c r="E25" s="6">
        <f>SUMIF(Bilagsjournal!$E:$E,$A25,Bilagsjournal!$K:$K)</f>
      </c>
      <c r="F25" s="6">
        <f>SUMIF(Bilagsjournal!$E:$E,$A25,Bilagsjournal!$L:$L)</f>
      </c>
    </row>
    <row r="26">
      <c r="A26">
        <v>6560</v>
      </c>
      <c r="B26" t="inlineStr">
        <is>
          <t xml:space="preserve">Rekvisita</t>
        </is>
      </c>
      <c r="C26" s="6">
        <f>SUMIF(Bilagsjournal!$E:$E,$A26,Bilagsjournal!$I:$I)</f>
      </c>
      <c r="D26" s="6">
        <f>SUMIF(Bilagsjournal!$E:$E,$A26,Bilagsjournal!$J:$J)</f>
      </c>
      <c r="E26" s="6">
        <f>SUMIF(Bilagsjournal!$E:$E,$A26,Bilagsjournal!$K:$K)</f>
      </c>
      <c r="F26" s="6">
        <f>SUMIF(Bilagsjournal!$E:$E,$A26,Bilagsjournal!$L:$L)</f>
      </c>
    </row>
    <row r="27">
      <c r="A27">
        <v>6705</v>
      </c>
      <c r="B27" t="inlineStr">
        <is>
          <t xml:space="preserve">Regnskap</t>
        </is>
      </c>
      <c r="C27" s="6">
        <f>SUMIF(Bilagsjournal!$E:$E,$A27,Bilagsjournal!$I:$I)</f>
      </c>
      <c r="D27" s="6">
        <f>SUMIF(Bilagsjournal!$E:$E,$A27,Bilagsjournal!$J:$J)</f>
      </c>
      <c r="E27" s="6">
        <f>SUMIF(Bilagsjournal!$E:$E,$A27,Bilagsjournal!$K:$K)</f>
      </c>
      <c r="F27" s="6">
        <f>SUMIF(Bilagsjournal!$E:$E,$A27,Bilagsjournal!$L:$L)</f>
      </c>
    </row>
    <row r="28">
      <c r="A28">
        <v>6800</v>
      </c>
      <c r="B28" t="inlineStr">
        <is>
          <t xml:space="preserve">Kontorrekvisita</t>
        </is>
      </c>
      <c r="C28" s="6">
        <f>SUMIF(Bilagsjournal!$E:$E,$A28,Bilagsjournal!$I:$I)</f>
      </c>
      <c r="D28" s="6">
        <f>SUMIF(Bilagsjournal!$E:$E,$A28,Bilagsjournal!$J:$J)</f>
      </c>
      <c r="E28" s="6">
        <f>SUMIF(Bilagsjournal!$E:$E,$A28,Bilagsjournal!$K:$K)</f>
      </c>
      <c r="F28" s="6">
        <f>SUMIF(Bilagsjournal!$E:$E,$A28,Bilagsjournal!$L:$L)</f>
      </c>
    </row>
    <row r="29">
      <c r="A29">
        <v>6860</v>
      </c>
      <c r="B29" t="inlineStr">
        <is>
          <t xml:space="preserve">Møte, kurs, oppdatering o.l.</t>
        </is>
      </c>
      <c r="C29" s="6">
        <f>SUMIF(Bilagsjournal!$E:$E,$A29,Bilagsjournal!$I:$I)</f>
      </c>
      <c r="D29" s="6">
        <f>SUMIF(Bilagsjournal!$E:$E,$A29,Bilagsjournal!$J:$J)</f>
      </c>
      <c r="E29" s="6">
        <f>SUMIF(Bilagsjournal!$E:$E,$A29,Bilagsjournal!$K:$K)</f>
      </c>
      <c r="F29" s="6">
        <f>SUMIF(Bilagsjournal!$E:$E,$A29,Bilagsjournal!$L:$L)</f>
      </c>
    </row>
    <row r="30">
      <c r="A30">
        <v>6900</v>
      </c>
      <c r="B30" t="inlineStr">
        <is>
          <t xml:space="preserve">Telefon</t>
        </is>
      </c>
      <c r="C30" s="6">
        <f>SUMIF(Bilagsjournal!$E:$E,$A30,Bilagsjournal!$I:$I)</f>
      </c>
      <c r="D30" s="6">
        <f>SUMIF(Bilagsjournal!$E:$E,$A30,Bilagsjournal!$J:$J)</f>
      </c>
      <c r="E30" s="6">
        <f>SUMIF(Bilagsjournal!$E:$E,$A30,Bilagsjournal!$K:$K)</f>
      </c>
      <c r="F30" s="6">
        <f>SUMIF(Bilagsjournal!$E:$E,$A30,Bilagsjournal!$L:$L)</f>
      </c>
    </row>
    <row r="31">
      <c r="A31">
        <v>6907</v>
      </c>
      <c r="B31" t="inlineStr">
        <is>
          <t xml:space="preserve">Internett</t>
        </is>
      </c>
      <c r="C31" s="6">
        <f>SUMIF(Bilagsjournal!$E:$E,$A31,Bilagsjournal!$I:$I)</f>
      </c>
      <c r="D31" s="6">
        <f>SUMIF(Bilagsjournal!$E:$E,$A31,Bilagsjournal!$J:$J)</f>
      </c>
      <c r="E31" s="6">
        <f>SUMIF(Bilagsjournal!$E:$E,$A31,Bilagsjournal!$K:$K)</f>
      </c>
      <c r="F31" s="6">
        <f>SUMIF(Bilagsjournal!$E:$E,$A31,Bilagsjournal!$L:$L)</f>
      </c>
    </row>
    <row r="32">
      <c r="A32">
        <v>7140</v>
      </c>
      <c r="B32" t="inlineStr">
        <is>
          <t xml:space="preserve">Reisekostnad, ikke oppgavepliktig</t>
        </is>
      </c>
      <c r="C32" s="6">
        <f>SUMIF(Bilagsjournal!$E:$E,$A32,Bilagsjournal!$I:$I)</f>
      </c>
      <c r="D32" s="6">
        <f>SUMIF(Bilagsjournal!$E:$E,$A32,Bilagsjournal!$J:$J)</f>
      </c>
      <c r="E32" s="6">
        <f>SUMIF(Bilagsjournal!$E:$E,$A32,Bilagsjournal!$K:$K)</f>
      </c>
      <c r="F32" s="6">
        <f>SUMIF(Bilagsjournal!$E:$E,$A32,Bilagsjournal!$L:$L)</f>
      </c>
    </row>
    <row r="33">
      <c r="A33">
        <v>7320</v>
      </c>
      <c r="B33" t="inlineStr">
        <is>
          <t xml:space="preserve">Reklame</t>
        </is>
      </c>
      <c r="C33" s="6">
        <f>SUMIF(Bilagsjournal!$E:$E,$A33,Bilagsjournal!$I:$I)</f>
      </c>
      <c r="D33" s="6">
        <f>SUMIF(Bilagsjournal!$E:$E,$A33,Bilagsjournal!$J:$J)</f>
      </c>
      <c r="E33" s="6">
        <f>SUMIF(Bilagsjournal!$E:$E,$A33,Bilagsjournal!$K:$K)</f>
      </c>
      <c r="F33" s="6">
        <f>SUMIF(Bilagsjournal!$E:$E,$A33,Bilagsjournal!$L:$L)</f>
      </c>
    </row>
    <row r="34">
      <c r="A34">
        <v>7500</v>
      </c>
      <c r="B34" t="inlineStr">
        <is>
          <t xml:space="preserve">Forsikringspremie</t>
        </is>
      </c>
      <c r="C34" s="6">
        <f>SUMIF(Bilagsjournal!$E:$E,$A34,Bilagsjournal!$I:$I)</f>
      </c>
      <c r="D34" s="6">
        <f>SUMIF(Bilagsjournal!$E:$E,$A34,Bilagsjournal!$J:$J)</f>
      </c>
      <c r="E34" s="6">
        <f>SUMIF(Bilagsjournal!$E:$E,$A34,Bilagsjournal!$K:$K)</f>
      </c>
      <c r="F34" s="6">
        <f>SUMIF(Bilagsjournal!$E:$E,$A34,Bilagsjournal!$L:$L)</f>
      </c>
    </row>
    <row r="35">
      <c r="A35">
        <v>7770</v>
      </c>
      <c r="B35" t="inlineStr">
        <is>
          <t xml:space="preserve">Bank- og kortgebyr</t>
        </is>
      </c>
      <c r="C35" s="6">
        <f>SUMIF(Bilagsjournal!$E:$E,$A35,Bilagsjournal!$I:$I)</f>
      </c>
      <c r="D35" s="6">
        <f>SUMIF(Bilagsjournal!$E:$E,$A35,Bilagsjournal!$J:$J)</f>
      </c>
      <c r="E35" s="6">
        <f>SUMIF(Bilagsjournal!$E:$E,$A35,Bilagsjournal!$K:$K)</f>
      </c>
      <c r="F35" s="6">
        <f>SUMIF(Bilagsjournal!$E:$E,$A35,Bilagsjournal!$L:$L)</f>
      </c>
    </row>
    <row r="36">
      <c r="A36">
        <v>8150</v>
      </c>
      <c r="B36" t="inlineStr">
        <is>
          <t xml:space="preserve">Rentekostnad banklån</t>
        </is>
      </c>
      <c r="C36" s="6">
        <f>SUMIF(Bilagsjournal!$E:$E,$A36,Bilagsjournal!$I:$I)</f>
      </c>
      <c r="D36" s="6">
        <f>SUMIF(Bilagsjournal!$E:$E,$A36,Bilagsjournal!$J:$J)</f>
      </c>
      <c r="E36" s="6">
        <f>SUMIF(Bilagsjournal!$E:$E,$A36,Bilagsjournal!$K:$K)</f>
      </c>
      <c r="F36" s="6">
        <f>SUMIF(Bilagsjournal!$E:$E,$A36,Bilagsjournal!$L:$L)</f>
      </c>
    </row>
    <row r="37">
      <c r="B37" s="4" t="inlineStr">
        <is>
          <t xml:space="preserve">Sum alle kontoer</t>
        </is>
      </c>
      <c r="C37" s="8">
        <f>SUM(C6:C36)</f>
      </c>
      <c r="D37" s="8">
        <f>SUM(D6:D36)</f>
      </c>
      <c r="E37" s="8">
        <f>SUM(E6:E36)</f>
      </c>
      <c r="F37" s="8">
        <f>SUM(F6:F36)</f>
      </c>
    </row>
    <row r="40">
      <c r="A40" s="4" t="inlineStr">
        <is>
          <t xml:space="preserve">Per mva-sats</t>
        </is>
      </c>
    </row>
    <row r="41" ht="22" customHeight="1">
      <c r="A41" s="3" t="inlineStr">
        <is>
          <t xml:space="preserve">Mva-kode</t>
        </is>
      </c>
      <c r="B41" s="3" t="inlineStr">
        <is>
          <t xml:space="preserve">Beskrivelse</t>
        </is>
      </c>
      <c r="C41" s="3" t="inlineStr">
        <is>
          <t xml:space="preserve">Grunnlag uten mva (kr)</t>
        </is>
      </c>
      <c r="D41" s="3" t="inlineStr">
        <is>
          <t xml:space="preserve">Mva (kr)</t>
        </is>
      </c>
    </row>
    <row r="42">
      <c r="A42" s="14" t="inlineStr">
        <is>
          <t xml:space="preserve">25</t>
        </is>
      </c>
      <c r="B42" t="inlineStr">
        <is>
          <t xml:space="preserve">Høy sats, de fleste varer og tjenester</t>
        </is>
      </c>
      <c r="C42" s="6">
        <f>SUMIF(Bilagsjournal!$G:$G,$A42,Bilagsjournal!$L:$L)</f>
      </c>
      <c r="D42" s="6">
        <f>SUMIF(Bilagsjournal!$G:$G,$A42,Bilagsjournal!$K:$K)</f>
      </c>
    </row>
    <row r="43">
      <c r="A43" s="14" t="inlineStr">
        <is>
          <t xml:space="preserve">15</t>
        </is>
      </c>
      <c r="B43" t="inlineStr">
        <is>
          <t xml:space="preserve">Middels sats, næringsmidler</t>
        </is>
      </c>
      <c r="C43" s="6">
        <f>SUMIF(Bilagsjournal!$G:$G,$A43,Bilagsjournal!$L:$L)</f>
      </c>
      <c r="D43" s="6">
        <f>SUMIF(Bilagsjournal!$G:$G,$A43,Bilagsjournal!$K:$K)</f>
      </c>
    </row>
    <row r="44">
      <c r="A44" s="14" t="inlineStr">
        <is>
          <t xml:space="preserve">12</t>
        </is>
      </c>
      <c r="B44" t="inlineStr">
        <is>
          <t xml:space="preserve">Lav sats, persontransport, overnatting, kino</t>
        </is>
      </c>
      <c r="C44" s="6">
        <f>SUMIF(Bilagsjournal!$G:$G,$A44,Bilagsjournal!$L:$L)</f>
      </c>
      <c r="D44" s="6">
        <f>SUMIF(Bilagsjournal!$G:$G,$A44,Bilagsjournal!$K:$K)</f>
      </c>
    </row>
    <row r="45">
      <c r="A45" s="14" t="inlineStr">
        <is>
          <t xml:space="preserve">0</t>
        </is>
      </c>
      <c r="B45" t="inlineStr">
        <is>
          <t xml:space="preserve">Avgiftsfritt salg eller utenfor merverdiavgiftsloven</t>
        </is>
      </c>
      <c r="C45" s="6">
        <f>SUMIF(Bilagsjournal!$G:$G,$A45,Bilagsjournal!$L:$L)</f>
      </c>
      <c r="D45" s="6">
        <f>SUMIF(Bilagsjournal!$G:$G,$A45,Bilagsjournal!$K:$K)</f>
      </c>
    </row>
    <row r="46">
      <c r="B46" s="4" t="inlineStr">
        <is>
          <t xml:space="preserve">Sum</t>
        </is>
      </c>
      <c r="C46" s="8">
        <f>SUM(C42:C45)</f>
      </c>
      <c r="D46" s="8">
        <f>SUM(D42:D45)</f>
      </c>
    </row>
    <row r="49">
      <c r="A49" s="4" t="inlineStr">
        <is>
          <t xml:space="preserve">Kontroll</t>
        </is>
      </c>
    </row>
    <row r="50">
      <c r="A50" t="inlineStr">
        <is>
          <t xml:space="preserve">Sum inn i journalen (kr)</t>
        </is>
      </c>
      <c r="C50" s="6">
        <f>SUM(Bilagsjournal!$I:$I)</f>
      </c>
    </row>
    <row r="51">
      <c r="A51" t="inlineStr">
        <is>
          <t xml:space="preserve">Sum ut i journalen (kr)</t>
        </is>
      </c>
      <c r="C51" s="6">
        <f>SUM(Bilagsjournal!$J:$J)</f>
      </c>
    </row>
    <row r="52">
      <c r="A52" t="inlineStr">
        <is>
          <t xml:space="preserve">Sum mva i journalen (kr)</t>
        </is>
      </c>
      <c r="C52" s="6">
        <f>SUM(Bilagsjournal!$K:$K)</f>
      </c>
    </row>
    <row r="53">
      <c r="A53" s="4" t="inlineStr">
        <is>
          <t xml:space="preserve">Bilag som mangler konto</t>
        </is>
      </c>
      <c r="C53" s="6">
        <f>COUNTIFS(Bilagsjournal!$F:$F,"Ukjent konto")</f>
      </c>
    </row>
    <row r="54">
      <c r="A54" s="4" t="inlineStr">
        <is>
          <t xml:space="preserve">Avvik mellom kontosum og journalsum (kr)</t>
        </is>
      </c>
      <c r="C54" s="7">
        <f>(C37-C50)+(D37-C51)</f>
      </c>
    </row>
    <row r="56">
      <c r="A56" s="2" t="inlineStr">
        <is>
          <t xml:space="preserve">Avviket skal være 0. Er det noe annet, står det et bilag med en konto som ikke finnes i kontoplanarket.</t>
        </is>
      </c>
    </row>
  </sheetData>
</worksheet>
</file>

<file path=xl/worksheets/sheet5.xml><?xml version="1.0" encoding="utf-8"?>
<worksheet xmlns="http://schemas.openxmlformats.org/spreadsheetml/2006/main">
  <sheetViews>
    <sheetView workbookViewId="0" showGridLines="0"/>
  </sheetViews>
  <sheetFormatPr defaultRowHeight="15"/>
  <cols>
    <col min="1" max="1" width="110" customWidth="1"/>
  </cols>
  <sheetData>
    <row r="1">
      <c r="A1" s="1" t="inlineStr">
        <is>
          <t xml:space="preserve">Slik bruker du regnskapsmalen</t>
        </is>
      </c>
    </row>
    <row r="3">
      <c r="A3" s="4" t="inlineStr">
        <is>
          <t xml:space="preserve">Kom i gang</t>
        </is>
      </c>
    </row>
    <row r="4" ht="30" customHeight="1">
      <c r="A4" s="2" t="inlineStr">
        <is>
          <t xml:space="preserve">1. Fyll ut én linje per bilag i arket Bilagsjournal. Bilagsnummer skal gå i rekkefølge uten hull.</t>
        </is>
      </c>
    </row>
    <row r="5" ht="15" customHeight="1">
      <c r="A5" s="2" t="inlineStr">
        <is>
          <t xml:space="preserve">2. Skriv kontonummer i kolonne E. Kontonavnet hentes fra arket Kontoplan.</t>
        </is>
      </c>
    </row>
    <row r="6" ht="30" customHeight="1">
      <c r="A6" s="2" t="inlineStr">
        <is>
          <t xml:space="preserve">3. Skriv mva-kode i kolonne G. Satsen hentes fra arket Mva-koder, og mva-beløpet regnes ut fra beløpet inklusive mva.</t>
        </is>
      </c>
    </row>
    <row r="7" ht="15" customHeight="1">
      <c r="A7" s="2" t="inlineStr">
        <is>
          <t xml:space="preserve">4. Beløp du får inn står i kolonne I, beløp du betaler ut i kolonne J.</t>
        </is>
      </c>
    </row>
    <row r="9">
      <c r="A9" s="4" t="inlineStr">
        <is>
          <t xml:space="preserve">Arket Oppsummering</t>
        </is>
      </c>
    </row>
    <row r="10" ht="30" customHeight="1">
      <c r="A10" s="2" t="inlineStr">
        <is>
          <t xml:space="preserve">Oppsummeringen summerer per konto og per mva-sats med SUMIF. Kontrollblokken nederst skal vise 0 i avvik. Viser den noe annet, har et bilag en konto som ikke finnes i kontoplanen.</t>
        </is>
      </c>
    </row>
    <row r="12">
      <c r="A12" s="4" t="inlineStr">
        <is>
          <t xml:space="preserve">Legg til egne kontoer og koder</t>
        </is>
      </c>
    </row>
    <row r="13" ht="30" customHeight="1">
      <c r="A13" s="2" t="inlineStr">
        <is>
          <t xml:space="preserve">Kontoplanarket er et utdrag av Norsk Standard kontoplan NS 4102. Legg til flere linjer nederst, så finner oppslagene dem. Husk å legge inn samme konto i oppsummeringen hvis du vil se den summert der.</t>
        </is>
      </c>
    </row>
    <row r="15">
      <c r="A15" s="4" t="inlineStr">
        <is>
          <t xml:space="preserve">Dette dekker malen ikke</t>
        </is>
      </c>
    </row>
    <row r="16" ht="30" customHeight="1">
      <c r="A16" s="2" t="inlineStr">
        <is>
          <t xml:space="preserve">Malen er en journal, ikke et regnskapssystem. Den gir deg ikke bilagsnummerering som ikke kan overskrives, låsing av førte perioder, mva-melding til Skatteetaten eller sporbarhet fra ferdig rapport tilbake til det enkelte bilaget slik bokføringsloven § 4 krever.</t>
        </is>
      </c>
    </row>
    <row r="17" ht="30" customHeight="1">
      <c r="A17" s="2" t="inlineStr">
        <is>
          <t xml:space="preserve">Bilag og dokumentasjon skal oppbevares i fem år etter regnskapsårets slutt, jf. bokføringsloven § 13. Et regneark på én maskin er sjelden en trygg måte å gjøre det på. Ta backup.</t>
        </is>
      </c>
    </row>
  </sheetData>
</worksheet>
</file>