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sarah/Downloads/"/>
    </mc:Choice>
  </mc:AlternateContent>
  <xr:revisionPtr revIDLastSave="0" documentId="13_ncr:1_{8AE9739C-0B53-F04E-AAD6-4FB1DDF9CCA2}" xr6:coauthVersionLast="47" xr6:coauthVersionMax="47" xr10:uidLastSave="{00000000-0000-0000-0000-000000000000}"/>
  <bookViews>
    <workbookView xWindow="-34560" yWindow="1100" windowWidth="34560" windowHeight="20180" tabRatio="500" activeTab="2" xr2:uid="{00000000-000D-0000-FFFF-FFFF00000000}"/>
  </bookViews>
  <sheets>
    <sheet name="Schedule" sheetId="1" r:id="rId1"/>
    <sheet name="Employees" sheetId="2" r:id="rId2"/>
    <sheet name="Positions" sheetId="3" r:id="rId3"/>
  </sheets>
  <definedNames>
    <definedName name="_xlnm.Print_Area" localSheetId="0">Schedule!$A:$Y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21" i="1" l="1"/>
  <c r="V19" i="1"/>
  <c r="V11" i="1"/>
  <c r="V9" i="1"/>
  <c r="V7" i="1"/>
  <c r="V5" i="1"/>
  <c r="S5" i="1"/>
  <c r="S23" i="1"/>
  <c r="P21" i="1"/>
  <c r="P5" i="1"/>
  <c r="M5" i="1"/>
  <c r="M19" i="1"/>
  <c r="M21" i="1"/>
  <c r="M15" i="1"/>
  <c r="M13" i="1"/>
  <c r="J13" i="1"/>
  <c r="J19" i="1"/>
  <c r="G13" i="1"/>
  <c r="G21" i="1"/>
  <c r="G9" i="1"/>
  <c r="D11" i="1"/>
  <c r="D9" i="1"/>
  <c r="D7" i="1"/>
  <c r="D15" i="1"/>
  <c r="D17" i="1"/>
  <c r="D19" i="1"/>
  <c r="D21" i="1"/>
  <c r="D23" i="1"/>
  <c r="M11" i="1"/>
  <c r="P11" i="1"/>
  <c r="S11" i="1"/>
  <c r="V23" i="1"/>
  <c r="S9" i="1"/>
  <c r="AJ23" i="1"/>
  <c r="AP23" i="1"/>
  <c r="AO23" i="1"/>
  <c r="AN23" i="1"/>
  <c r="AM23" i="1"/>
  <c r="AL23" i="1"/>
  <c r="AK23" i="1"/>
  <c r="AP21" i="1"/>
  <c r="AO21" i="1"/>
  <c r="AN21" i="1"/>
  <c r="AM21" i="1"/>
  <c r="AL21" i="1"/>
  <c r="AK21" i="1"/>
  <c r="AJ21" i="1"/>
  <c r="AP19" i="1"/>
  <c r="AO19" i="1"/>
  <c r="AN19" i="1"/>
  <c r="AM19" i="1"/>
  <c r="AL19" i="1"/>
  <c r="AK19" i="1"/>
  <c r="AJ19" i="1"/>
  <c r="AP17" i="1"/>
  <c r="AO17" i="1"/>
  <c r="AN17" i="1"/>
  <c r="AM17" i="1"/>
  <c r="AL17" i="1"/>
  <c r="AK17" i="1"/>
  <c r="AJ17" i="1"/>
  <c r="AP15" i="1"/>
  <c r="AO15" i="1"/>
  <c r="AN15" i="1"/>
  <c r="AM15" i="1"/>
  <c r="AL15" i="1"/>
  <c r="AK15" i="1"/>
  <c r="AJ15" i="1"/>
  <c r="AP13" i="1"/>
  <c r="AO13" i="1"/>
  <c r="AN13" i="1"/>
  <c r="AM13" i="1"/>
  <c r="AL13" i="1"/>
  <c r="AK13" i="1"/>
  <c r="AJ13" i="1"/>
  <c r="AP11" i="1"/>
  <c r="AO11" i="1"/>
  <c r="AN11" i="1"/>
  <c r="AM11" i="1"/>
  <c r="AL11" i="1"/>
  <c r="AK11" i="1"/>
  <c r="AJ11" i="1"/>
  <c r="AP9" i="1"/>
  <c r="AO9" i="1"/>
  <c r="AN9" i="1"/>
  <c r="AM9" i="1"/>
  <c r="AL9" i="1"/>
  <c r="AK9" i="1"/>
  <c r="AJ9" i="1"/>
  <c r="AP7" i="1"/>
  <c r="AO7" i="1"/>
  <c r="AN7" i="1"/>
  <c r="AM7" i="1"/>
  <c r="AL7" i="1"/>
  <c r="AK7" i="1"/>
  <c r="AJ7" i="1"/>
  <c r="AP5" i="1"/>
  <c r="AO5" i="1"/>
  <c r="AN5" i="1"/>
  <c r="AM5" i="1"/>
  <c r="AL5" i="1"/>
  <c r="AK5" i="1"/>
  <c r="AJ5" i="1"/>
  <c r="AH22" i="1"/>
  <c r="AI22" i="1" s="1"/>
  <c r="B22" i="1" s="1"/>
  <c r="S21" i="1"/>
  <c r="J21" i="1"/>
  <c r="AH20" i="1"/>
  <c r="AI20" i="1" s="1"/>
  <c r="B20" i="1" s="1"/>
  <c r="S19" i="1"/>
  <c r="P19" i="1"/>
  <c r="G19" i="1"/>
  <c r="AH18" i="1"/>
  <c r="AI18" i="1" s="1"/>
  <c r="B18" i="1" s="1"/>
  <c r="M17" i="1"/>
  <c r="J17" i="1"/>
  <c r="G17" i="1"/>
  <c r="AH16" i="1"/>
  <c r="AI16" i="1" s="1"/>
  <c r="B16" i="1" s="1"/>
  <c r="J15" i="1"/>
  <c r="G15" i="1"/>
  <c r="AH14" i="1"/>
  <c r="AI14" i="1" s="1"/>
  <c r="B14" i="1" s="1"/>
  <c r="D13" i="1"/>
  <c r="C4" i="1"/>
  <c r="F4" i="1"/>
  <c r="I4" i="1"/>
  <c r="L4" i="1"/>
  <c r="O4" i="1"/>
  <c r="R4" i="1"/>
  <c r="U4" i="1"/>
  <c r="AO20" i="1" l="1"/>
  <c r="AN18" i="1"/>
  <c r="AO22" i="1"/>
  <c r="AK22" i="1"/>
  <c r="AO18" i="1"/>
  <c r="AL18" i="1"/>
  <c r="AP18" i="1"/>
  <c r="AL16" i="1"/>
  <c r="AK16" i="1"/>
  <c r="AN16" i="1"/>
  <c r="AO16" i="1"/>
  <c r="AM16" i="1"/>
  <c r="AP16" i="1"/>
  <c r="AQ7" i="1"/>
  <c r="AJ16" i="1"/>
  <c r="AQ9" i="1"/>
  <c r="X9" i="1" s="1"/>
  <c r="AQ19" i="1"/>
  <c r="AQ20" i="1" s="1"/>
  <c r="X20" i="1" s="1"/>
  <c r="AQ21" i="1"/>
  <c r="X21" i="1" s="1"/>
  <c r="AQ23" i="1"/>
  <c r="AQ5" i="1"/>
  <c r="AQ17" i="1"/>
  <c r="AP14" i="1"/>
  <c r="AQ11" i="1"/>
  <c r="AQ15" i="1"/>
  <c r="AQ13" i="1"/>
  <c r="X13" i="1" s="1"/>
  <c r="AL14" i="1"/>
  <c r="AM18" i="1"/>
  <c r="AP20" i="1"/>
  <c r="AJ22" i="1"/>
  <c r="AJ14" i="1"/>
  <c r="AL22" i="1"/>
  <c r="AK14" i="1"/>
  <c r="AJ20" i="1"/>
  <c r="AM22" i="1"/>
  <c r="AK20" i="1"/>
  <c r="AL20" i="1"/>
  <c r="AN14" i="1"/>
  <c r="AJ18" i="1"/>
  <c r="AM20" i="1"/>
  <c r="AP22" i="1"/>
  <c r="AN22" i="1"/>
  <c r="AO14" i="1"/>
  <c r="AK18" i="1"/>
  <c r="AN20" i="1"/>
  <c r="AM14" i="1"/>
  <c r="X7" i="1" l="1"/>
  <c r="X5" i="1"/>
  <c r="X19" i="1"/>
  <c r="AQ22" i="1"/>
  <c r="X22" i="1" s="1"/>
  <c r="X23" i="1"/>
  <c r="AQ18" i="1"/>
  <c r="X18" i="1" s="1"/>
  <c r="X17" i="1"/>
  <c r="X11" i="1"/>
  <c r="AQ14" i="1"/>
  <c r="X14" i="1" s="1"/>
  <c r="AQ16" i="1"/>
  <c r="X16" i="1" s="1"/>
  <c r="X15" i="1"/>
  <c r="M9" i="1"/>
  <c r="J9" i="1"/>
  <c r="AH10" i="1"/>
  <c r="AI10" i="1" s="1"/>
  <c r="B10" i="1" s="1"/>
  <c r="P9" i="1"/>
  <c r="AQ10" i="1" l="1"/>
  <c r="X10" i="1" s="1"/>
  <c r="AK10" i="1"/>
  <c r="AJ10" i="1"/>
  <c r="AN10" i="1"/>
  <c r="AP10" i="1"/>
  <c r="AO10" i="1"/>
  <c r="AM10" i="1"/>
  <c r="AL10" i="1"/>
  <c r="G11" i="1"/>
  <c r="G23" i="1" l="1"/>
  <c r="J23" i="1"/>
  <c r="M23" i="1"/>
  <c r="P23" i="1"/>
  <c r="AH24" i="1"/>
  <c r="AI24" i="1" s="1"/>
  <c r="B24" i="1" s="1"/>
  <c r="AQ24" i="1" l="1"/>
  <c r="X24" i="1" s="1"/>
  <c r="AJ24" i="1"/>
  <c r="AP24" i="1"/>
  <c r="AO24" i="1"/>
  <c r="AN24" i="1"/>
  <c r="AM24" i="1"/>
  <c r="AL24" i="1"/>
  <c r="AK24" i="1"/>
  <c r="AH12" i="1"/>
  <c r="AI12" i="1" s="1"/>
  <c r="B12" i="1" s="1"/>
  <c r="J11" i="1"/>
  <c r="AH8" i="1"/>
  <c r="AI8" i="1" s="1"/>
  <c r="B8" i="1" s="1"/>
  <c r="S7" i="1"/>
  <c r="P7" i="1"/>
  <c r="M7" i="1"/>
  <c r="J7" i="1"/>
  <c r="G7" i="1"/>
  <c r="AH6" i="1"/>
  <c r="AI6" i="1" s="1"/>
  <c r="B6" i="1" s="1"/>
  <c r="J5" i="1"/>
  <c r="G5" i="1"/>
  <c r="D5" i="1"/>
  <c r="AQ6" i="1" l="1"/>
  <c r="X6" i="1" s="1"/>
  <c r="AQ8" i="1"/>
  <c r="X8" i="1" s="1"/>
  <c r="AQ12" i="1"/>
  <c r="X12" i="1" s="1"/>
  <c r="AO8" i="1"/>
  <c r="AN8" i="1"/>
  <c r="AM8" i="1"/>
  <c r="AP8" i="1"/>
  <c r="AL8" i="1"/>
  <c r="AJ8" i="1"/>
  <c r="AK8" i="1"/>
  <c r="AN12" i="1"/>
  <c r="AM12" i="1"/>
  <c r="AL12" i="1"/>
  <c r="AL27" i="1" s="1" a="1"/>
  <c r="AL27" i="1" s="1"/>
  <c r="I27" i="1" s="1"/>
  <c r="AK12" i="1"/>
  <c r="AJ12" i="1"/>
  <c r="AP12" i="1"/>
  <c r="AO12" i="1"/>
  <c r="AO6" i="1"/>
  <c r="AN6" i="1"/>
  <c r="AJ6" i="1"/>
  <c r="AJ26" i="1" s="1" a="1"/>
  <c r="AJ26" i="1" s="1"/>
  <c r="C26" i="1" s="1"/>
  <c r="AM6" i="1"/>
  <c r="AL6" i="1"/>
  <c r="AK6" i="1"/>
  <c r="AP6" i="1"/>
  <c r="AK26" i="1" l="1" a="1"/>
  <c r="AK26" i="1" s="1"/>
  <c r="F26" i="1" s="1"/>
  <c r="AM27" i="1" a="1"/>
  <c r="AM27" i="1" s="1"/>
  <c r="L27" i="1" s="1"/>
  <c r="AP27" i="1" a="1"/>
  <c r="AP27" i="1" s="1"/>
  <c r="U27" i="1" s="1"/>
  <c r="AO26" i="1" a="1"/>
  <c r="AO26" i="1" s="1"/>
  <c r="R26" i="1" s="1"/>
  <c r="AN27" i="1" a="1"/>
  <c r="AN27" i="1" s="1"/>
  <c r="O27" i="1" s="1"/>
  <c r="AN26" i="1" a="1"/>
  <c r="AN26" i="1" s="1"/>
  <c r="O26" i="1" s="1"/>
  <c r="AO27" i="1" a="1"/>
  <c r="AO27" i="1" s="1"/>
  <c r="R27" i="1" s="1"/>
  <c r="AK27" i="1" a="1"/>
  <c r="AK27" i="1" s="1"/>
  <c r="F27" i="1" s="1"/>
  <c r="AL26" i="1" a="1"/>
  <c r="AL26" i="1" s="1"/>
  <c r="I26" i="1" s="1"/>
  <c r="AM26" i="1" a="1"/>
  <c r="AM26" i="1" s="1"/>
  <c r="L26" i="1" s="1"/>
  <c r="AJ27" i="1" a="1"/>
  <c r="AJ27" i="1" s="1"/>
  <c r="C27" i="1" s="1"/>
  <c r="AP26" i="1" a="1"/>
  <c r="AP26" i="1" s="1"/>
  <c r="U26" i="1" s="1"/>
  <c r="AQ26" i="1" l="1"/>
  <c r="X26" i="1" s="1"/>
  <c r="AQ27" i="1"/>
  <c r="X2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<sst xmlns="http://schemas.openxmlformats.org/spreadsheetml/2006/main" count="50" uniqueCount="36">
  <si>
    <t>Position</t>
  </si>
  <si>
    <t>Service</t>
  </si>
  <si>
    <t>Total</t>
  </si>
  <si>
    <t>Period start date</t>
  </si>
  <si>
    <t>Employee 1</t>
  </si>
  <si>
    <t>How to add an employee to the schedule?</t>
  </si>
  <si>
    <t>How to add a position to the schedule?</t>
  </si>
  <si>
    <t>2) Select the relevant position in the cell directly below the scheduled employee's work hours</t>
  </si>
  <si>
    <t>Manager</t>
  </si>
  <si>
    <t>Employee 2</t>
  </si>
  <si>
    <t>Employee 3</t>
  </si>
  <si>
    <t>Employee 4</t>
  </si>
  <si>
    <t>Employee 5</t>
  </si>
  <si>
    <t>Employee 6</t>
  </si>
  <si>
    <t>Employee 7</t>
  </si>
  <si>
    <t>Employee 8</t>
  </si>
  <si>
    <t>Employee 9</t>
  </si>
  <si>
    <t>Employee 10</t>
  </si>
  <si>
    <t>Total hours</t>
  </si>
  <si>
    <t>Front desk</t>
  </si>
  <si>
    <t>How to create a position?</t>
  </si>
  <si>
    <t>2) Enter the position's name</t>
  </si>
  <si>
    <t>How to create an employee?</t>
  </si>
  <si>
    <t>Employee name</t>
  </si>
  <si>
    <t>Hourly rate</t>
  </si>
  <si>
    <r>
      <t xml:space="preserve">1) Insert two rows directly </t>
    </r>
    <r>
      <rPr>
        <b/>
        <sz val="12"/>
        <color rgb="FF184F8F"/>
        <rFont val="Helvetica"/>
        <family val="2"/>
      </rPr>
      <t>above</t>
    </r>
    <r>
      <rPr>
        <sz val="12"/>
        <color rgb="FF184F8F"/>
        <rFont val="Helvetica"/>
        <family val="2"/>
      </rPr>
      <t xml:space="preserve"> an existing employee</t>
    </r>
  </si>
  <si>
    <r>
      <t>2) Copy the</t>
    </r>
    <r>
      <rPr>
        <b/>
        <sz val="12"/>
        <color rgb="FF184F8F"/>
        <rFont val="Helvetica"/>
        <family val="2"/>
      </rPr>
      <t xml:space="preserve"> two full rows </t>
    </r>
    <r>
      <rPr>
        <sz val="12"/>
        <color rgb="FF184F8F"/>
        <rFont val="Helvetica"/>
        <family val="2"/>
      </rPr>
      <t xml:space="preserve">for an existing employee, then paste them into the two rows inserted at the previous step </t>
    </r>
  </si>
  <si>
    <r>
      <t xml:space="preserve">1) Create the position in the </t>
    </r>
    <r>
      <rPr>
        <b/>
        <sz val="12"/>
        <color rgb="FF184F8F"/>
        <rFont val="Helvetica"/>
        <family val="2"/>
      </rPr>
      <t>Positions</t>
    </r>
    <r>
      <rPr>
        <sz val="12"/>
        <color rgb="FF184F8F"/>
        <rFont val="Helvetica"/>
        <family val="2"/>
      </rPr>
      <t xml:space="preserve"> tab</t>
    </r>
  </si>
  <si>
    <r>
      <t xml:space="preserve">1) Insert a row directly </t>
    </r>
    <r>
      <rPr>
        <b/>
        <sz val="12"/>
        <color rgb="FF184F8F"/>
        <rFont val="Helvetica"/>
        <family val="2"/>
      </rPr>
      <t>above</t>
    </r>
    <r>
      <rPr>
        <sz val="12"/>
        <color rgb="FF184F8F"/>
        <rFont val="Helvetica"/>
        <family val="2"/>
      </rPr>
      <t xml:space="preserve"> an existing employee</t>
    </r>
  </si>
  <si>
    <r>
      <t xml:space="preserve">2) Fill out the </t>
    </r>
    <r>
      <rPr>
        <b/>
        <sz val="12"/>
        <color rgb="FF184F8F"/>
        <rFont val="Helvetica"/>
        <family val="2"/>
      </rPr>
      <t>Employee name</t>
    </r>
    <r>
      <rPr>
        <sz val="12"/>
        <color rgb="FF184F8F"/>
        <rFont val="Helvetica"/>
        <family val="2"/>
      </rPr>
      <t xml:space="preserve"> and </t>
    </r>
    <r>
      <rPr>
        <b/>
        <sz val="12"/>
        <color rgb="FF184F8F"/>
        <rFont val="Helvetica"/>
        <family val="2"/>
      </rPr>
      <t>Hourly rate</t>
    </r>
    <r>
      <rPr>
        <sz val="12"/>
        <color rgb="FF184F8F"/>
        <rFont val="Helvetica"/>
        <family val="2"/>
      </rPr>
      <t xml:space="preserve"> columns</t>
    </r>
  </si>
  <si>
    <r>
      <t xml:space="preserve">1) Insert a row directly </t>
    </r>
    <r>
      <rPr>
        <b/>
        <sz val="12"/>
        <color rgb="FF184F8F"/>
        <rFont val="Helvetica"/>
        <family val="2"/>
      </rPr>
      <t>above</t>
    </r>
    <r>
      <rPr>
        <sz val="12"/>
        <color rgb="FF184F8F"/>
        <rFont val="Helvetica"/>
        <family val="2"/>
      </rPr>
      <t xml:space="preserve"> an existing position</t>
    </r>
  </si>
  <si>
    <r>
      <t xml:space="preserve">3) Edit the newly created employee's information (name, hourly rate) in the </t>
    </r>
    <r>
      <rPr>
        <b/>
        <sz val="12"/>
        <color rgb="FF184F8F"/>
        <rFont val="Helvetica"/>
        <family val="2"/>
      </rPr>
      <t>Employees</t>
    </r>
    <r>
      <rPr>
        <sz val="12"/>
        <color rgb="FF184F8F"/>
        <rFont val="Helvetica"/>
        <family val="2"/>
      </rPr>
      <t xml:space="preserve"> tab</t>
    </r>
  </si>
  <si>
    <t>Notes:</t>
  </si>
  <si>
    <t>Enter all working hours using the 24-hour format (e.g. 09:00–17:00) to ensure the schedule functions correctly.</t>
  </si>
  <si>
    <t>There are two additional tabs used to manage employees and positions in this worksheet.</t>
  </si>
  <si>
    <t>Labour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</si>
</sst>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$&quot;#,##0.00;\-&quot;$&quot;#,##0.00"/>
    <numFmt numFmtId="165" formatCode="_-&quot;$&quot;* #,##0.00_-;\-&quot;$&quot;* #,##0.00_-;_-&quot;$&quot;* &quot;-&quot;??_-;_-@_-"/>
    <numFmt numFmtId="166" formatCode="[$-F800]dddd\,\ mmmm\ dd\,\ yyyy"/>
    <numFmt numFmtId="167" formatCode="[$-1009]ddd\ d"/>
    <numFmt numFmtId="168" formatCode="[$-F400]h:mm:ss\ AM/PM"/>
    <numFmt numFmtId="169" formatCode="[$-409]h:mm\ AM/PM;@"/>
    <numFmt numFmtId="170" formatCode="&quot;$&quot;#,##0.00"/>
    <numFmt numFmtId="171" formatCode="[h]:mm"/>
    <numFmt numFmtId="172" formatCode="h:mm;@"/>
    <numFmt numFmtId="173" formatCode="[$-1009]mmmm\ d\,\ yyyy;@"/>
    <numFmt numFmtId="174" formatCode="\£#,##0.00"/>
    <numFmt numFmtId="175" formatCode="\£#,##0.00;\-&quot;$&quot;#,##0.00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F6973"/>
      <name val="Arial"/>
      <family val="2"/>
    </font>
    <font>
      <b/>
      <sz val="13"/>
      <color rgb="FF0F6973"/>
      <name val="Arial"/>
      <family val="2"/>
    </font>
    <font>
      <sz val="12"/>
      <color rgb="FF0F6973"/>
      <name val="Arial"/>
      <family val="2"/>
    </font>
    <font>
      <sz val="14"/>
      <color theme="1"/>
      <name val="Arial"/>
      <family val="2"/>
    </font>
    <font>
      <sz val="12"/>
      <color theme="1"/>
      <name val="Helvetica"/>
      <family val="2"/>
    </font>
    <font>
      <b/>
      <sz val="14"/>
      <color rgb="FF0F6973"/>
      <name val="Helvetica"/>
      <family val="2"/>
    </font>
    <font>
      <sz val="12"/>
      <color rgb="FF0F6973"/>
      <name val="Helvetica"/>
      <family val="2"/>
    </font>
    <font>
      <b/>
      <sz val="16"/>
      <color theme="0"/>
      <name val="Helvetica"/>
      <family val="2"/>
    </font>
    <font>
      <b/>
      <sz val="12"/>
      <color theme="1"/>
      <name val="Helvetica"/>
      <family val="2"/>
    </font>
    <font>
      <sz val="11"/>
      <color theme="1"/>
      <name val="Helvetica"/>
      <family val="2"/>
    </font>
    <font>
      <b/>
      <sz val="11"/>
      <color rgb="FF0F6973"/>
      <name val="Helvetica"/>
      <family val="2"/>
    </font>
    <font>
      <sz val="11"/>
      <color rgb="FF0F6973"/>
      <name val="Helvetica"/>
      <family val="2"/>
    </font>
    <font>
      <sz val="10"/>
      <color theme="1"/>
      <name val="Helvetica"/>
      <family val="2"/>
    </font>
    <font>
      <sz val="10"/>
      <color rgb="FF72777D"/>
      <name val="Helvetica"/>
      <family val="2"/>
    </font>
    <font>
      <b/>
      <sz val="14"/>
      <color rgb="FF184F8F"/>
      <name val="Helvetica"/>
      <family val="2"/>
    </font>
    <font>
      <sz val="12"/>
      <color rgb="FF184F8F"/>
      <name val="Helvetica"/>
      <family val="2"/>
    </font>
    <font>
      <b/>
      <sz val="12"/>
      <color rgb="FF184F8F"/>
      <name val="Helvetica"/>
      <family val="2"/>
    </font>
    <font>
      <b/>
      <sz val="11"/>
      <color rgb="FF184F8F"/>
      <name val="Helvetica"/>
      <family val="2"/>
    </font>
    <font>
      <sz val="10"/>
      <color rgb="FF184F8F"/>
      <name val="Helvetica"/>
      <family val="2"/>
    </font>
    <font>
      <sz val="11"/>
      <color rgb="FF184F8F"/>
      <name val="Helvetica"/>
      <family val="2"/>
    </font>
    <font>
      <sz val="14"/>
      <color rgb="FF184F8F"/>
      <name val="Helvetica"/>
      <family val="2"/>
    </font>
  </fonts>
  <fills count="6">
    <fill>
      <patternFill patternType="none"/>
    </fill>
    <fill>
      <patternFill patternType="gray125"/>
    </fill>
    <fill>
      <patternFill patternType="solid">
        <fgColor rgb="FF0F6973"/>
        <bgColor indexed="64"/>
      </patternFill>
    </fill>
    <fill>
      <patternFill patternType="solid">
        <fgColor rgb="FFF2F5F2"/>
        <bgColor indexed="64"/>
      </patternFill>
    </fill>
    <fill>
      <patternFill patternType="solid">
        <fgColor rgb="FFEBF1F6"/>
        <bgColor indexed="64"/>
      </patternFill>
    </fill>
    <fill>
      <patternFill patternType="solid">
        <fgColor rgb="FFE0E8F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F6973"/>
      </bottom>
      <diagonal/>
    </border>
    <border>
      <left/>
      <right/>
      <top style="thin">
        <color rgb="FF91C3BE"/>
      </top>
      <bottom style="thin">
        <color rgb="FF91C3BE"/>
      </bottom>
      <diagonal/>
    </border>
    <border>
      <left/>
      <right style="thin">
        <color rgb="FF91C3BE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rgb="FFEBF0EB"/>
      </left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DAE8E8"/>
      </right>
      <top style="thin">
        <color rgb="FFDAE8E8"/>
      </top>
      <bottom style="thin">
        <color rgb="FFDAE8E8"/>
      </bottom>
      <diagonal/>
    </border>
    <border>
      <left style="thin">
        <color rgb="FFBCD3D4"/>
      </left>
      <right/>
      <top/>
      <bottom/>
      <diagonal/>
    </border>
    <border>
      <left/>
      <right style="thin">
        <color rgb="FFBCD3D4"/>
      </right>
      <top/>
      <bottom style="thin">
        <color rgb="FFAAC6E0"/>
      </bottom>
      <diagonal/>
    </border>
    <border>
      <left style="thin">
        <color rgb="FFBCD3D4"/>
      </left>
      <right/>
      <top style="thin">
        <color rgb="FFAAC6E0"/>
      </top>
      <bottom style="thin">
        <color rgb="FFE5F1F1"/>
      </bottom>
      <diagonal/>
    </border>
    <border>
      <left style="thin">
        <color rgb="FFBCD3D4"/>
      </left>
      <right/>
      <top style="thin">
        <color rgb="FFE5F1F1"/>
      </top>
      <bottom/>
      <diagonal/>
    </border>
    <border>
      <left/>
      <right/>
      <top style="thin">
        <color rgb="FFE5F1F1"/>
      </top>
      <bottom/>
      <diagonal/>
    </border>
    <border>
      <left/>
      <right/>
      <top style="thin">
        <color rgb="FFAAC6E0"/>
      </top>
      <bottom style="thin">
        <color rgb="FFE5F1F1"/>
      </bottom>
      <diagonal/>
    </border>
    <border>
      <left/>
      <right style="thin">
        <color rgb="FFAAC6E0"/>
      </right>
      <top/>
      <bottom/>
      <diagonal/>
    </border>
    <border>
      <left/>
      <right style="thin">
        <color rgb="FFAAC6E0"/>
      </right>
      <top style="thin">
        <color rgb="FFE5F1F1"/>
      </top>
      <bottom/>
      <diagonal/>
    </border>
    <border>
      <left/>
      <right style="thin">
        <color rgb="FFAAC6E0"/>
      </right>
      <top style="thin">
        <color rgb="FFAAC6E0"/>
      </top>
      <bottom style="thin">
        <color rgb="FFE5F1F1"/>
      </bottom>
      <diagonal/>
    </border>
    <border>
      <left/>
      <right/>
      <top/>
      <bottom style="thin">
        <color rgb="FFAAC6E0"/>
      </bottom>
      <diagonal/>
    </border>
    <border>
      <left style="thin">
        <color rgb="FFBCD3D4"/>
      </left>
      <right/>
      <top style="thin">
        <color rgb="FFE5F1F1"/>
      </top>
      <bottom style="thin">
        <color rgb="FFAAC6E0"/>
      </bottom>
      <diagonal/>
    </border>
    <border>
      <left/>
      <right/>
      <top style="thin">
        <color rgb="FFE5F1F1"/>
      </top>
      <bottom style="thin">
        <color rgb="FFAAC6E0"/>
      </bottom>
      <diagonal/>
    </border>
    <border>
      <left/>
      <right style="thin">
        <color rgb="FFAAC6E0"/>
      </right>
      <top style="thin">
        <color rgb="FFE5F1F1"/>
      </top>
      <bottom style="thin">
        <color rgb="FFAAC6E0"/>
      </bottom>
      <diagonal/>
    </border>
    <border>
      <left style="thin">
        <color rgb="FFDAE8E8"/>
      </left>
      <right style="thin">
        <color rgb="FFDAE8E8"/>
      </right>
      <top style="thin">
        <color rgb="FFAAC6E0"/>
      </top>
      <bottom style="thin">
        <color rgb="FFDAE8E8"/>
      </bottom>
      <diagonal/>
    </border>
    <border>
      <left style="thin">
        <color rgb="FFDAE8E8"/>
      </left>
      <right style="thin">
        <color rgb="FFDAE8E8"/>
      </right>
      <top style="thin">
        <color rgb="FFDAE8E8"/>
      </top>
      <bottom style="thin">
        <color rgb="FFAAC6E0"/>
      </bottom>
      <diagonal/>
    </border>
    <border>
      <left/>
      <right style="thin">
        <color rgb="FFAAC6E0"/>
      </right>
      <top style="thin">
        <color rgb="FFAAC6E0"/>
      </top>
      <bottom/>
      <diagonal/>
    </border>
    <border>
      <left/>
      <right style="thin">
        <color rgb="FFDAE8E8"/>
      </right>
      <top style="thin">
        <color rgb="FFAAC6E0"/>
      </top>
      <bottom style="thin">
        <color rgb="FFDAE8E8"/>
      </bottom>
      <diagonal/>
    </border>
    <border>
      <left/>
      <right style="thin">
        <color rgb="FFDAE8E8"/>
      </right>
      <top style="thin">
        <color rgb="FFDAE8E8"/>
      </top>
      <bottom style="thin">
        <color rgb="FFAAC6E0"/>
      </bottom>
      <diagonal/>
    </border>
    <border>
      <left/>
      <right/>
      <top style="thin">
        <color rgb="FFAAC6E0"/>
      </top>
      <bottom style="thin">
        <color rgb="FFDAE8E8"/>
      </bottom>
      <diagonal/>
    </border>
    <border>
      <left/>
      <right/>
      <top style="thin">
        <color rgb="FFDAE8E8"/>
      </top>
      <bottom style="thin">
        <color rgb="FFAAC6E0"/>
      </bottom>
      <diagonal/>
    </border>
    <border>
      <left style="thin">
        <color rgb="FFDAE8E8"/>
      </left>
      <right style="thin">
        <color rgb="FFAAC6E0"/>
      </right>
      <top style="thin">
        <color rgb="FFAAC6E0"/>
      </top>
      <bottom style="thin">
        <color rgb="FFDAE8E8"/>
      </bottom>
      <diagonal/>
    </border>
    <border>
      <left style="thin">
        <color rgb="FFDAE8E8"/>
      </left>
      <right style="thin">
        <color rgb="FFAAC6E0"/>
      </right>
      <top style="thin">
        <color rgb="FFDAE8E8"/>
      </top>
      <bottom style="thin">
        <color rgb="FFAAC6E0"/>
      </bottom>
      <diagonal/>
    </border>
    <border>
      <left/>
      <right style="thin">
        <color rgb="FFAAC6E0"/>
      </right>
      <top style="thin">
        <color rgb="FFAAC6E0"/>
      </top>
      <bottom style="thin">
        <color rgb="FFAAC6E0"/>
      </bottom>
      <diagonal/>
    </border>
    <border>
      <left style="thin">
        <color rgb="FFAAC6E0"/>
      </left>
      <right/>
      <top style="thin">
        <color rgb="FFAAC6E0"/>
      </top>
      <bottom style="thin">
        <color rgb="FFAAC6E0"/>
      </bottom>
      <diagonal/>
    </border>
    <border>
      <left style="thin">
        <color rgb="FFAAC6E0"/>
      </left>
      <right/>
      <top style="thin">
        <color rgb="FFAAC6E0"/>
      </top>
      <bottom/>
      <diagonal/>
    </border>
    <border>
      <left/>
      <right style="thin">
        <color rgb="FFAAC6E0"/>
      </right>
      <top/>
      <bottom style="thin">
        <color rgb="FFAAC6E0"/>
      </bottom>
      <diagonal/>
    </border>
    <border>
      <left/>
      <right/>
      <top style="thin">
        <color rgb="FFAAC6E0"/>
      </top>
      <bottom style="thin">
        <color rgb="FFAAC6E0"/>
      </bottom>
      <diagonal/>
    </border>
    <border>
      <left/>
      <right/>
      <top style="thin">
        <color rgb="FFAAC6E0"/>
      </top>
      <bottom/>
      <diagonal/>
    </border>
  </borders>
  <cellStyleXfs count="27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>
      <alignment vertical="center"/>
    </xf>
    <xf numFmtId="0" fontId="7" fillId="0" borderId="0">
      <alignment vertical="center"/>
    </xf>
    <xf numFmtId="0" fontId="6" fillId="3" borderId="3">
      <alignment horizontal="left" vertical="center" indent="1"/>
      <protection locked="0"/>
    </xf>
    <xf numFmtId="164" fontId="7" fillId="0" borderId="2">
      <alignment horizontal="left" vertical="center" indent="1"/>
    </xf>
    <xf numFmtId="0" fontId="8" fillId="2" borderId="1">
      <alignment horizontal="left" vertical="center" wrapText="1" indent="1"/>
    </xf>
  </cellStyleXfs>
  <cellXfs count="87">
    <xf numFmtId="0" fontId="0" fillId="0" borderId="0" xfId="0"/>
    <xf numFmtId="20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70" fontId="9" fillId="0" borderId="0" xfId="0" applyNumberFormat="1" applyFont="1" applyAlignment="1">
      <alignment vertical="center"/>
    </xf>
    <xf numFmtId="166" fontId="9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10" fontId="9" fillId="0" borderId="0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268" applyFont="1">
      <alignment vertical="center"/>
    </xf>
    <xf numFmtId="0" fontId="11" fillId="0" borderId="0" xfId="269" applyFont="1">
      <alignment vertical="center"/>
    </xf>
    <xf numFmtId="0" fontId="12" fillId="0" borderId="0" xfId="255" applyFont="1" applyFill="1" applyBorder="1" applyAlignment="1">
      <alignment vertical="center"/>
    </xf>
    <xf numFmtId="0" fontId="14" fillId="0" borderId="0" xfId="0" applyFont="1" applyAlignment="1">
      <alignment vertical="center"/>
    </xf>
    <xf numFmtId="169" fontId="14" fillId="0" borderId="0" xfId="0" applyNumberFormat="1" applyFont="1" applyAlignment="1">
      <alignment horizontal="center" vertical="center"/>
    </xf>
    <xf numFmtId="170" fontId="14" fillId="0" borderId="0" xfId="0" applyNumberFormat="1" applyFont="1" applyAlignment="1">
      <alignment vertical="center"/>
    </xf>
    <xf numFmtId="171" fontId="14" fillId="0" borderId="0" xfId="0" applyNumberFormat="1" applyFont="1" applyAlignment="1">
      <alignment vertical="center"/>
    </xf>
    <xf numFmtId="0" fontId="14" fillId="0" borderId="5" xfId="0" applyFont="1" applyBorder="1" applyAlignment="1">
      <alignment vertical="center"/>
    </xf>
    <xf numFmtId="171" fontId="14" fillId="0" borderId="0" xfId="0" quotePrefix="1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170" fontId="17" fillId="0" borderId="0" xfId="0" applyNumberFormat="1" applyFont="1" applyAlignment="1">
      <alignment vertical="center"/>
    </xf>
    <xf numFmtId="167" fontId="9" fillId="0" borderId="0" xfId="0" applyNumberFormat="1" applyFont="1" applyAlignment="1">
      <alignment horizontal="left" vertical="center"/>
    </xf>
    <xf numFmtId="170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268" applyFont="1" applyAlignment="1">
      <alignment horizontal="left" vertical="center" indent="1"/>
    </xf>
    <xf numFmtId="0" fontId="11" fillId="0" borderId="0" xfId="269" applyFont="1" applyAlignment="1">
      <alignment horizontal="left" vertical="center" indent="1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left" vertical="center" indent="1"/>
    </xf>
    <xf numFmtId="164" fontId="9" fillId="0" borderId="0" xfId="1" applyNumberFormat="1" applyFont="1" applyAlignment="1">
      <alignment horizontal="left" vertical="center"/>
    </xf>
    <xf numFmtId="168" fontId="9" fillId="0" borderId="0" xfId="0" applyNumberFormat="1" applyFont="1" applyAlignment="1">
      <alignment vertical="center"/>
    </xf>
    <xf numFmtId="46" fontId="9" fillId="0" borderId="0" xfId="0" applyNumberFormat="1" applyFont="1" applyAlignment="1">
      <alignment vertical="center"/>
    </xf>
    <xf numFmtId="0" fontId="9" fillId="4" borderId="6" xfId="0" applyFont="1" applyFill="1" applyBorder="1" applyAlignment="1">
      <alignment horizontal="left" vertical="center"/>
    </xf>
    <xf numFmtId="167" fontId="21" fillId="4" borderId="4" xfId="0" applyNumberFormat="1" applyFont="1" applyFill="1" applyBorder="1" applyAlignment="1">
      <alignment horizontal="center" vertical="center"/>
    </xf>
    <xf numFmtId="0" fontId="22" fillId="4" borderId="0" xfId="0" applyFont="1" applyFill="1" applyAlignment="1" applyProtection="1">
      <alignment horizontal="left" indent="1"/>
      <protection locked="0"/>
    </xf>
    <xf numFmtId="172" fontId="22" fillId="4" borderId="0" xfId="0" applyNumberFormat="1" applyFont="1" applyFill="1" applyAlignment="1" applyProtection="1">
      <alignment horizontal="left" indent="1"/>
      <protection locked="0"/>
    </xf>
    <xf numFmtId="0" fontId="22" fillId="5" borderId="7" xfId="0" applyFont="1" applyFill="1" applyBorder="1" applyAlignment="1">
      <alignment horizontal="left" vertical="center" indent="1"/>
    </xf>
    <xf numFmtId="169" fontId="24" fillId="0" borderId="8" xfId="0" applyNumberFormat="1" applyFont="1" applyBorder="1" applyAlignment="1" applyProtection="1">
      <alignment horizontal="right" vertical="center"/>
      <protection locked="0"/>
    </xf>
    <xf numFmtId="172" fontId="22" fillId="0" borderId="0" xfId="0" applyNumberFormat="1" applyFont="1" applyAlignment="1">
      <alignment horizontal="center" vertical="center"/>
    </xf>
    <xf numFmtId="170" fontId="23" fillId="4" borderId="9" xfId="0" applyNumberFormat="1" applyFont="1" applyFill="1" applyBorder="1" applyAlignment="1">
      <alignment horizontal="left" vertical="top" indent="1"/>
    </xf>
    <xf numFmtId="169" fontId="24" fillId="0" borderId="10" xfId="0" applyNumberFormat="1" applyFont="1" applyBorder="1" applyAlignment="1" applyProtection="1">
      <alignment horizontal="right" vertical="center"/>
      <protection locked="0"/>
    </xf>
    <xf numFmtId="169" fontId="24" fillId="0" borderId="13" xfId="0" applyNumberFormat="1" applyFont="1" applyBorder="1" applyAlignment="1">
      <alignment horizontal="center" vertical="center"/>
    </xf>
    <xf numFmtId="169" fontId="24" fillId="0" borderId="13" xfId="0" applyNumberFormat="1" applyFont="1" applyBorder="1" applyAlignment="1" applyProtection="1">
      <alignment horizontal="right" vertical="center"/>
      <protection locked="0"/>
    </xf>
    <xf numFmtId="172" fontId="22" fillId="0" borderId="13" xfId="0" applyNumberFormat="1" applyFont="1" applyBorder="1" applyAlignment="1">
      <alignment horizontal="center" vertical="center"/>
    </xf>
    <xf numFmtId="169" fontId="24" fillId="0" borderId="0" xfId="0" applyNumberFormat="1" applyFont="1" applyAlignment="1">
      <alignment horizontal="center" vertical="center"/>
    </xf>
    <xf numFmtId="169" fontId="24" fillId="0" borderId="14" xfId="0" applyNumberFormat="1" applyFont="1" applyBorder="1" applyAlignment="1" applyProtection="1">
      <alignment horizontal="left" vertical="center"/>
      <protection locked="0"/>
    </xf>
    <xf numFmtId="169" fontId="24" fillId="0" borderId="16" xfId="0" applyNumberFormat="1" applyFont="1" applyBorder="1" applyAlignment="1" applyProtection="1">
      <alignment horizontal="left" vertical="center"/>
      <protection locked="0"/>
    </xf>
    <xf numFmtId="171" fontId="22" fillId="0" borderId="26" xfId="0" applyNumberFormat="1" applyFont="1" applyBorder="1" applyAlignment="1">
      <alignment horizontal="center" vertical="center"/>
    </xf>
    <xf numFmtId="0" fontId="20" fillId="0" borderId="0" xfId="269" applyFont="1" applyAlignment="1">
      <alignment horizontal="left" vertical="center" indent="1"/>
    </xf>
    <xf numFmtId="0" fontId="19" fillId="0" borderId="17" xfId="0" applyFont="1" applyBorder="1" applyAlignment="1">
      <alignment horizontal="left" vertical="center"/>
    </xf>
    <xf numFmtId="164" fontId="19" fillId="5" borderId="0" xfId="1" applyNumberFormat="1" applyFont="1" applyFill="1" applyBorder="1" applyAlignment="1">
      <alignment horizontal="left" vertical="center" wrapText="1" indent="1"/>
    </xf>
    <xf numFmtId="0" fontId="21" fillId="0" borderId="30" xfId="0" applyFont="1" applyBorder="1" applyAlignment="1">
      <alignment horizontal="left" vertical="center" indent="1"/>
    </xf>
    <xf numFmtId="0" fontId="21" fillId="0" borderId="23" xfId="0" applyFont="1" applyBorder="1" applyAlignment="1">
      <alignment horizontal="left" vertical="center" indent="1"/>
    </xf>
    <xf numFmtId="0" fontId="19" fillId="5" borderId="33" xfId="0" applyFont="1" applyFill="1" applyBorder="1" applyAlignment="1">
      <alignment horizontal="left" vertical="center" wrapText="1" indent="1"/>
    </xf>
    <xf numFmtId="0" fontId="20" fillId="0" borderId="0" xfId="0" applyFont="1" applyAlignment="1">
      <alignment vertical="center"/>
    </xf>
    <xf numFmtId="164" fontId="20" fillId="0" borderId="0" xfId="1" applyNumberFormat="1" applyFont="1" applyAlignment="1">
      <alignment horizontal="left" vertical="center"/>
    </xf>
    <xf numFmtId="0" fontId="25" fillId="5" borderId="17" xfId="272" applyFont="1" applyFill="1" applyBorder="1">
      <alignment horizontal="left" vertical="center" wrapText="1" indent="1"/>
    </xf>
    <xf numFmtId="0" fontId="20" fillId="0" borderId="34" xfId="0" applyFont="1" applyBorder="1" applyAlignment="1">
      <alignment horizontal="left" vertical="center" indent="1"/>
    </xf>
    <xf numFmtId="0" fontId="20" fillId="0" borderId="35" xfId="0" applyFont="1" applyBorder="1" applyAlignment="1">
      <alignment horizontal="left" vertical="center" indent="1"/>
    </xf>
    <xf numFmtId="0" fontId="19" fillId="0" borderId="0" xfId="268" applyFont="1">
      <alignment vertical="center"/>
    </xf>
    <xf numFmtId="0" fontId="20" fillId="0" borderId="0" xfId="269" applyFont="1">
      <alignment vertical="center"/>
    </xf>
    <xf numFmtId="174" fontId="23" fillId="0" borderId="12" xfId="0" applyNumberFormat="1" applyFont="1" applyBorder="1" applyAlignment="1">
      <alignment horizontal="center" vertical="center"/>
    </xf>
    <xf numFmtId="174" fontId="23" fillId="0" borderId="19" xfId="0" applyNumberFormat="1" applyFont="1" applyBorder="1" applyAlignment="1">
      <alignment horizontal="center" vertical="center"/>
    </xf>
    <xf numFmtId="174" fontId="24" fillId="0" borderId="27" xfId="0" applyNumberFormat="1" applyFont="1" applyBorder="1" applyAlignment="1">
      <alignment horizontal="center" vertical="center"/>
    </xf>
    <xf numFmtId="175" fontId="20" fillId="0" borderId="31" xfId="1" applyNumberFormat="1" applyFont="1" applyBorder="1" applyAlignment="1">
      <alignment horizontal="left" vertical="center" indent="1"/>
    </xf>
    <xf numFmtId="175" fontId="20" fillId="0" borderId="32" xfId="1" applyNumberFormat="1" applyFont="1" applyBorder="1" applyAlignment="1">
      <alignment horizontal="left" vertical="center" indent="1"/>
    </xf>
    <xf numFmtId="0" fontId="20" fillId="0" borderId="0" xfId="269" applyFont="1" applyAlignment="1">
      <alignment horizontal="left" vertical="center" indent="1"/>
    </xf>
    <xf numFmtId="169" fontId="18" fillId="0" borderId="11" xfId="0" applyNumberFormat="1" applyFont="1" applyBorder="1" applyAlignment="1" applyProtection="1">
      <alignment horizontal="center" vertical="center"/>
      <protection locked="0"/>
    </xf>
    <xf numFmtId="169" fontId="18" fillId="0" borderId="12" xfId="0" applyNumberFormat="1" applyFont="1" applyBorder="1" applyAlignment="1" applyProtection="1">
      <alignment horizontal="center" vertical="center"/>
      <protection locked="0"/>
    </xf>
    <xf numFmtId="169" fontId="18" fillId="0" borderId="15" xfId="0" applyNumberFormat="1" applyFont="1" applyBorder="1" applyAlignment="1" applyProtection="1">
      <alignment horizontal="center" vertical="center"/>
      <protection locked="0"/>
    </xf>
    <xf numFmtId="169" fontId="18" fillId="0" borderId="18" xfId="0" applyNumberFormat="1" applyFont="1" applyBorder="1" applyAlignment="1" applyProtection="1">
      <alignment horizontal="center" vertical="center"/>
      <protection locked="0"/>
    </xf>
    <xf numFmtId="169" fontId="18" fillId="0" borderId="19" xfId="0" applyNumberFormat="1" applyFont="1" applyBorder="1" applyAlignment="1" applyProtection="1">
      <alignment horizontal="center" vertical="center"/>
      <protection locked="0"/>
    </xf>
    <xf numFmtId="169" fontId="18" fillId="0" borderId="20" xfId="0" applyNumberFormat="1" applyFont="1" applyBorder="1" applyAlignment="1" applyProtection="1">
      <alignment horizontal="center" vertical="center"/>
      <protection locked="0"/>
    </xf>
    <xf numFmtId="0" fontId="19" fillId="0" borderId="0" xfId="268" applyFont="1" applyAlignment="1">
      <alignment horizontal="left" vertical="center" indent="1"/>
    </xf>
    <xf numFmtId="0" fontId="21" fillId="0" borderId="0" xfId="269" applyFont="1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174" fontId="24" fillId="0" borderId="22" xfId="0" applyNumberFormat="1" applyFont="1" applyBorder="1" applyAlignment="1">
      <alignment horizontal="center" vertical="center"/>
    </xf>
    <xf numFmtId="174" fontId="24" fillId="0" borderId="29" xfId="0" applyNumberFormat="1" applyFont="1" applyBorder="1" applyAlignment="1">
      <alignment horizontal="center" vertical="center"/>
    </xf>
    <xf numFmtId="174" fontId="24" fillId="0" borderId="25" xfId="0" applyNumberFormat="1" applyFont="1" applyBorder="1" applyAlignment="1">
      <alignment horizontal="center" vertical="center"/>
    </xf>
    <xf numFmtId="171" fontId="22" fillId="0" borderId="21" xfId="0" applyNumberFormat="1" applyFont="1" applyBorder="1" applyAlignment="1">
      <alignment horizontal="center" vertical="center"/>
    </xf>
    <xf numFmtId="171" fontId="22" fillId="0" borderId="28" xfId="0" applyNumberFormat="1" applyFont="1" applyBorder="1" applyAlignment="1">
      <alignment horizontal="center" vertical="center"/>
    </xf>
    <xf numFmtId="171" fontId="22" fillId="0" borderId="24" xfId="0" applyNumberFormat="1" applyFont="1" applyBorder="1" applyAlignment="1">
      <alignment horizontal="center" vertical="center"/>
    </xf>
    <xf numFmtId="167" fontId="20" fillId="4" borderId="4" xfId="0" applyNumberFormat="1" applyFont="1" applyFill="1" applyBorder="1" applyAlignment="1">
      <alignment horizontal="left" vertical="center" indent="1"/>
    </xf>
    <xf numFmtId="173" fontId="20" fillId="0" borderId="17" xfId="0" applyNumberFormat="1" applyFont="1" applyBorder="1" applyAlignment="1" applyProtection="1">
      <alignment horizontal="center" vertical="center"/>
      <protection locked="0"/>
    </xf>
    <xf numFmtId="0" fontId="19" fillId="0" borderId="0" xfId="268" applyFont="1" applyAlignment="1">
      <alignment horizontal="left" vertical="center"/>
    </xf>
    <xf numFmtId="0" fontId="20" fillId="0" borderId="0" xfId="269" applyFont="1" applyAlignment="1">
      <alignment horizontal="left" vertical="center"/>
    </xf>
  </cellXfs>
  <cellStyles count="273">
    <cellStyle name="Currency" xfId="1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Gallery" xfId="270" xr:uid="{7A246588-38FD-E348-8976-4171F08E6CD2}"/>
    <cellStyle name="H2" xfId="268" xr:uid="{035B6236-92E0-A842-BD81-C0832C6C98A1}"/>
    <cellStyle name="Header" xfId="272" xr:uid="{57CFDBC6-A82D-E647-8246-CDC06561BDA2}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/>
    <cellStyle name="Normal" xfId="0" builtinId="0"/>
    <cellStyle name="Percent" xfId="2" builtinId="5"/>
    <cellStyle name="Texte" xfId="269" xr:uid="{B90E8E0A-ABA5-274C-9875-9F713F9A4527}"/>
    <cellStyle name="texte-cell" xfId="271" xr:uid="{73137175-9894-F642-AD7B-1241F52E2937}"/>
  </cellStyles>
  <dxfs count="12">
    <dxf>
      <font>
        <strike val="0"/>
        <outline val="0"/>
        <shadow val="0"/>
        <u val="none"/>
        <vertAlign val="baseline"/>
        <sz val="12"/>
        <color rgb="FF184F8F"/>
        <name val="Helvetica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/>
        <right/>
        <top style="thin">
          <color rgb="FFAAC6E0"/>
        </top>
        <bottom style="thin">
          <color rgb="FFAAC6E0"/>
        </bottom>
        <vertical style="thin">
          <color rgb="FFAAC6E0"/>
        </vertical>
        <horizontal style="thin">
          <color rgb="FFAAC6E0"/>
        </horizontal>
      </border>
    </dxf>
    <dxf>
      <border>
        <top style="thin">
          <color rgb="FFAAC6E0"/>
        </top>
      </border>
    </dxf>
    <dxf>
      <border diagonalUp="0" diagonalDown="0">
        <left style="thin">
          <color rgb="FFAAC6E0"/>
        </left>
        <right style="thin">
          <color rgb="FFAAC6E0"/>
        </right>
        <top style="thin">
          <color rgb="FFAAC6E0"/>
        </top>
        <bottom style="thin">
          <color rgb="FFAAC6E0"/>
        </bottom>
      </border>
    </dxf>
    <dxf>
      <font>
        <strike val="0"/>
        <outline val="0"/>
        <shadow val="0"/>
        <u val="none"/>
        <vertAlign val="baseline"/>
        <sz val="12"/>
        <color rgb="FF184F8F"/>
        <name val="Helvetica"/>
        <family val="2"/>
        <scheme val="none"/>
      </font>
      <alignment horizontal="left" vertical="center" textRotation="0" wrapText="0" relativeIndent="1" justifyLastLine="0" shrinkToFit="0" readingOrder="0"/>
    </dxf>
    <dxf>
      <border>
        <bottom style="thin">
          <color rgb="FFAAC6E0"/>
        </bottom>
      </border>
    </dxf>
    <dxf>
      <font>
        <strike val="0"/>
        <outline val="0"/>
        <shadow val="0"/>
        <u val="none"/>
        <vertAlign val="baseline"/>
        <sz val="14"/>
        <color rgb="FF184F8F"/>
        <name val="Helvetica"/>
        <family val="2"/>
        <scheme val="none"/>
      </font>
      <fill>
        <patternFill patternType="solid">
          <fgColor indexed="64"/>
          <bgColor rgb="FFE0E8F2"/>
        </patternFill>
      </fill>
      <border diagonalUp="0" diagonalDown="0">
        <left style="thin">
          <color rgb="FFAAC6E0"/>
        </left>
        <right style="thin">
          <color rgb="FFAAC6E0"/>
        </right>
        <top/>
        <bottom/>
        <vertical style="thin">
          <color rgb="FFAAC6E0"/>
        </vertical>
        <horizontal style="thin">
          <color rgb="FFAAC6E0"/>
        </horizontal>
      </border>
    </dxf>
    <dxf>
      <font>
        <b val="0"/>
        <strike val="0"/>
        <outline val="0"/>
        <shadow val="0"/>
        <u val="none"/>
        <vertAlign val="baseline"/>
        <sz val="12"/>
        <color rgb="FF184F8F"/>
        <name val="Helvetica"/>
        <family val="2"/>
        <scheme val="none"/>
      </font>
      <numFmt numFmtId="175" formatCode="\£#,##0.00;\-&quot;$&quot;#,##0.00"/>
      <alignment horizontal="left" vertical="center" textRotation="0" relativeIndent="1" justifyLastLine="0" shrinkToFit="0" readingOrder="0"/>
      <border diagonalUp="0" diagonalDown="0">
        <left style="thin">
          <color rgb="FFAAC6E0"/>
        </left>
        <right/>
        <top style="thin">
          <color rgb="FFAAC6E0"/>
        </top>
        <bottom style="thin">
          <color rgb="FFAAC6E0"/>
        </bottom>
        <vertical style="thin">
          <color rgb="FFAAC6E0"/>
        </vertical>
        <horizontal style="thin">
          <color rgb="FFAAC6E0"/>
        </horizontal>
      </border>
    </dxf>
    <dxf>
      <font>
        <b/>
        <strike val="0"/>
        <outline val="0"/>
        <shadow val="0"/>
        <u val="none"/>
        <vertAlign val="baseline"/>
        <sz val="12"/>
        <color rgb="FF184F8F"/>
        <name val="Helvetic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relativeIndent="1" justifyLastLine="0" shrinkToFit="0" readingOrder="0"/>
      <border diagonalUp="0" diagonalDown="0">
        <left/>
        <right style="thin">
          <color rgb="FFAAC6E0"/>
        </right>
        <top style="thin">
          <color rgb="FFAAC6E0"/>
        </top>
        <bottom style="thin">
          <color rgb="FFAAC6E0"/>
        </bottom>
        <vertical style="thin">
          <color rgb="FFAAC6E0"/>
        </vertical>
        <horizontal style="thin">
          <color rgb="FFAAC6E0"/>
        </horizontal>
      </border>
    </dxf>
    <dxf>
      <border>
        <top style="thin">
          <color rgb="FF0F6973"/>
        </top>
      </border>
    </dxf>
    <dxf>
      <border diagonalUp="0" diagonalDown="0">
        <left style="thin">
          <color rgb="FFAAC6E0"/>
        </left>
        <right style="thin">
          <color rgb="FFAAC6E0"/>
        </right>
        <top style="thin">
          <color rgb="FFAAC6E0"/>
        </top>
        <bottom style="thin">
          <color rgb="FFAAC6E0"/>
        </bottom>
      </border>
    </dxf>
    <dxf>
      <font>
        <strike val="0"/>
        <outline val="0"/>
        <shadow val="0"/>
        <u val="none"/>
        <vertAlign val="baseline"/>
        <sz val="12"/>
        <color rgb="FF184F8F"/>
        <name val="Helvetica"/>
        <family val="2"/>
        <scheme val="none"/>
      </font>
      <alignment vertical="center" textRotation="0" justifyLastLine="0" shrinkToFit="0"/>
    </dxf>
    <dxf>
      <font>
        <b/>
        <strike val="0"/>
        <outline val="0"/>
        <shadow val="0"/>
        <u val="none"/>
        <vertAlign val="baseline"/>
        <sz val="14"/>
        <color rgb="FF184F8F"/>
        <name val="Helvetica"/>
        <family val="2"/>
        <scheme val="none"/>
      </font>
      <fill>
        <patternFill patternType="solid">
          <fgColor indexed="64"/>
          <bgColor rgb="FFE0E8F2"/>
        </patternFill>
      </fill>
      <alignment horizontal="general" vertical="center" textRotation="0" wrapText="1" justifyLastLine="0" shrinkToFit="0"/>
    </dxf>
  </dxfs>
  <tableStyles count="0" defaultTableStyle="TableStyleMedium9" defaultPivotStyle="PivotStyleMedium4"/>
  <colors>
    <mruColors>
      <color rgb="FFE0E8F2"/>
      <color rgb="FF7FA8CC"/>
      <color rgb="FFAAC6E0"/>
      <color rgb="FFEBF1F6"/>
      <color rgb="FF184F8F"/>
      <color rgb="FFBCD3D4"/>
      <color rgb="FFE5F1F1"/>
      <color rgb="FFF2F9F9"/>
      <color rgb="FFDAE8E8"/>
      <color rgb="FF1168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timetastic.co.uk/?utm_source=blog&amp;utm_medium=website&amp;utm_campaign=rotaslaunch&amp;utm_id=Timetastic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198429</xdr:rowOff>
    </xdr:from>
    <xdr:to>
      <xdr:col>24</xdr:col>
      <xdr:colOff>1099</xdr:colOff>
      <xdr:row>28</xdr:row>
      <xdr:rowOff>931830</xdr:rowOff>
    </xdr:to>
    <xdr:pic>
      <xdr:nvPicPr>
        <xdr:cNvPr id="5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7EF32-6CF2-054B-9F6A-F8D2F857B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173182" y="8695884"/>
          <a:ext cx="15841462" cy="73340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Employees" displayName="Employees" ref="B2:C12" totalsRowShown="0" headerRowDxfId="11" dataDxfId="10" tableBorderDxfId="9" totalsRowBorderDxfId="8">
  <autoFilter ref="B2:C12" xr:uid="{00000000-0009-0000-0100-000002000000}"/>
  <tableColumns count="2">
    <tableColumn id="1" xr3:uid="{00000000-0010-0000-0000-000001000000}" name="Employee name" dataDxfId="7"/>
    <tableColumn id="2" xr3:uid="{00000000-0010-0000-0000-000002000000}" name="Hourly rate" dataDxfId="6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Positions" displayName="Positions" ref="B2:B5" totalsRowShown="0" headerRowDxfId="5" dataDxfId="3" headerRowBorderDxfId="4" tableBorderDxfId="2" totalsRowBorderDxfId="1" headerRowCellStyle="Header">
  <autoFilter ref="B2:B5" xr:uid="{00000000-0009-0000-0100-000003000000}"/>
  <tableColumns count="1">
    <tableColumn id="1" xr3:uid="{00000000-0010-0000-0100-000001000000}" name="Position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7FA8CC"/>
    <pageSetUpPr fitToPage="1"/>
  </sheetPr>
  <dimension ref="A1:BB52"/>
  <sheetViews>
    <sheetView showGridLines="0" zoomScaleNormal="100" zoomScalePageLayoutView="107" workbookViewId="0">
      <pane ySplit="4" topLeftCell="A5" activePane="bottomLeft" state="frozen"/>
      <selection pane="bottomLeft" activeCell="B27" sqref="B27"/>
    </sheetView>
  </sheetViews>
  <sheetFormatPr baseColWidth="10" defaultColWidth="0" defaultRowHeight="23" customHeight="1" zeroHeight="1" x14ac:dyDescent="0.2"/>
  <cols>
    <col min="1" max="1" width="2.33203125" style="2" customWidth="1"/>
    <col min="2" max="2" width="30.33203125" style="2" customWidth="1"/>
    <col min="3" max="3" width="10.83203125" style="2" customWidth="1"/>
    <col min="4" max="4" width="1.5" style="2" customWidth="1"/>
    <col min="5" max="6" width="10.83203125" style="2" customWidth="1"/>
    <col min="7" max="7" width="1.5" style="2" customWidth="1"/>
    <col min="8" max="9" width="10.83203125" style="2" customWidth="1"/>
    <col min="10" max="10" width="1.5" style="2" customWidth="1"/>
    <col min="11" max="12" width="10.83203125" style="2" customWidth="1"/>
    <col min="13" max="13" width="1.5" style="2" customWidth="1"/>
    <col min="14" max="15" width="10.83203125" style="2" customWidth="1"/>
    <col min="16" max="16" width="1.5" style="2" customWidth="1"/>
    <col min="17" max="18" width="10.83203125" style="2" customWidth="1"/>
    <col min="19" max="19" width="1.5" style="2" customWidth="1"/>
    <col min="20" max="21" width="10.83203125" style="2" customWidth="1"/>
    <col min="22" max="22" width="1.5" style="2" customWidth="1"/>
    <col min="23" max="23" width="10.83203125" style="2" customWidth="1"/>
    <col min="24" max="24" width="14.1640625" style="3" customWidth="1"/>
    <col min="25" max="25" width="10.83203125" style="2" customWidth="1"/>
    <col min="26" max="34" width="14.1640625" style="2" hidden="1" customWidth="1"/>
    <col min="35" max="35" width="14.1640625" style="4" hidden="1" customWidth="1"/>
    <col min="36" max="47" width="14.1640625" style="2" hidden="1" customWidth="1"/>
    <col min="48" max="48" width="11" style="2" hidden="1" customWidth="1"/>
    <col min="49" max="49" width="14.1640625" style="2" hidden="1" customWidth="1"/>
    <col min="50" max="50" width="9.33203125" style="2" hidden="1" customWidth="1"/>
    <col min="51" max="51" width="13.1640625" style="2" hidden="1" customWidth="1"/>
    <col min="52" max="52" width="37.83203125" style="2" hidden="1" customWidth="1"/>
    <col min="53" max="53" width="14.1640625" style="2" hidden="1" customWidth="1"/>
    <col min="54" max="16384" width="10.83203125" style="2" hidden="1"/>
  </cols>
  <sheetData>
    <row r="1" spans="2:52" ht="23" customHeight="1" x14ac:dyDescent="0.2">
      <c r="B1" s="1"/>
    </row>
    <row r="2" spans="2:52" ht="23" customHeight="1" x14ac:dyDescent="0.2">
      <c r="B2" s="50" t="s">
        <v>3</v>
      </c>
      <c r="C2" s="84">
        <v>46174</v>
      </c>
      <c r="D2" s="84"/>
      <c r="E2" s="84"/>
      <c r="F2" s="84"/>
      <c r="G2" s="5"/>
      <c r="H2" s="5"/>
      <c r="U2" s="12"/>
      <c r="V2" s="12"/>
      <c r="W2" s="12"/>
      <c r="X2" s="12"/>
    </row>
    <row r="3" spans="2:52" ht="23" customHeight="1" x14ac:dyDescent="0.2">
      <c r="U3" s="12"/>
      <c r="V3" s="12"/>
      <c r="W3" s="12"/>
      <c r="X3" s="12"/>
      <c r="AI3" s="2"/>
    </row>
    <row r="4" spans="2:52" s="24" customFormat="1" ht="35" customHeight="1" x14ac:dyDescent="0.2">
      <c r="B4" s="33"/>
      <c r="C4" s="83">
        <f>$C$2</f>
        <v>46174</v>
      </c>
      <c r="D4" s="83"/>
      <c r="E4" s="83"/>
      <c r="F4" s="83">
        <f>$C$2+1</f>
        <v>46175</v>
      </c>
      <c r="G4" s="83"/>
      <c r="H4" s="83"/>
      <c r="I4" s="83">
        <f>$C$2+2</f>
        <v>46176</v>
      </c>
      <c r="J4" s="83"/>
      <c r="K4" s="83"/>
      <c r="L4" s="83">
        <f>$C$2+3</f>
        <v>46177</v>
      </c>
      <c r="M4" s="83"/>
      <c r="N4" s="83"/>
      <c r="O4" s="83">
        <f>$C$2+4</f>
        <v>46178</v>
      </c>
      <c r="P4" s="83"/>
      <c r="Q4" s="83"/>
      <c r="R4" s="83">
        <f>$C$2+5</f>
        <v>46179</v>
      </c>
      <c r="S4" s="83"/>
      <c r="T4" s="83"/>
      <c r="U4" s="83">
        <f>$C$2+6</f>
        <v>46180</v>
      </c>
      <c r="V4" s="83"/>
      <c r="W4" s="83"/>
      <c r="X4" s="34" t="s">
        <v>2</v>
      </c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</row>
    <row r="5" spans="2:52" s="13" customFormat="1" ht="23" customHeight="1" x14ac:dyDescent="0.2">
      <c r="B5" s="35" t="s">
        <v>4</v>
      </c>
      <c r="C5" s="38">
        <v>0.57291666666666663</v>
      </c>
      <c r="D5" s="45" t="str">
        <f>IF(ISBLANK(C5), "", "-")</f>
        <v>-</v>
      </c>
      <c r="E5" s="46">
        <v>0.86458333333333337</v>
      </c>
      <c r="F5" s="38"/>
      <c r="G5" s="45" t="str">
        <f>IF(ISBLANK(F5), "", "-")</f>
        <v/>
      </c>
      <c r="H5" s="46"/>
      <c r="I5" s="38">
        <v>0.41666666666666669</v>
      </c>
      <c r="J5" s="45" t="str">
        <f>IF(ISBLANK(I5), "", "-")</f>
        <v>-</v>
      </c>
      <c r="K5" s="46">
        <v>0.625</v>
      </c>
      <c r="L5" s="38"/>
      <c r="M5" s="45" t="str">
        <f>IF(ISBLANK(L5), "", "-")</f>
        <v/>
      </c>
      <c r="N5" s="46"/>
      <c r="O5" s="38"/>
      <c r="P5" s="45" t="str">
        <f>IF(ISBLANK(O5), "", "-")</f>
        <v/>
      </c>
      <c r="Q5" s="46"/>
      <c r="R5" s="38"/>
      <c r="S5" s="45" t="str">
        <f>IF(ISBLANK(R5), "", "-")</f>
        <v/>
      </c>
      <c r="T5" s="46"/>
      <c r="U5" s="38"/>
      <c r="V5" s="45" t="str">
        <f>IF(ISBLANK(U5), "", "-")</f>
        <v/>
      </c>
      <c r="W5" s="46"/>
      <c r="X5" s="39">
        <f xml:space="preserve"> IF(AQ5=0, "-",AQ5)</f>
        <v>0.5</v>
      </c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5"/>
      <c r="AJ5" s="16">
        <f>IF(AND(E5&lt;&gt;"", C5&lt;&gt;""), IF(E5&lt;C5, E5+24, E5)-C5, 0)</f>
        <v>0.29166666666666674</v>
      </c>
      <c r="AK5" s="16">
        <f>IF(AND(H5&lt;&gt;"", F5&lt;&gt;""), IF(H5&lt;F5, H5+24, H5)-F5, 0)</f>
        <v>0</v>
      </c>
      <c r="AL5" s="16">
        <f>IF(AND(K5&lt;&gt;"", I5&lt;&gt;""), IF(K5&lt;I5, K5+24, K5)-I5, 0)</f>
        <v>0.20833333333333331</v>
      </c>
      <c r="AM5" s="16">
        <f>IF(AND(N5&lt;&gt;"", L5&lt;&gt;""), IF(N5&lt;L5, N5+24, N5)-L5, 0)</f>
        <v>0</v>
      </c>
      <c r="AN5" s="16">
        <f>IF(AND(Q5&lt;&gt;"", O5&lt;&gt;""), IF(Q5&lt;O5, Q5+24, Q5)-O5, 0)</f>
        <v>0</v>
      </c>
      <c r="AO5" s="16">
        <f>IF(AND(T5&lt;&gt;"", R5&lt;&gt;""), IF(T5&lt;R5, T5+24, T5)-R5, 0)</f>
        <v>0</v>
      </c>
      <c r="AP5" s="16">
        <f>IF(AND(W5&lt;&gt;"", U5&lt;&gt;""), IF(W5&lt;U5, W5+24, W5)-U5, 0)</f>
        <v>0</v>
      </c>
      <c r="AQ5" s="16">
        <f>SUM(AJ5:AP5)</f>
        <v>0.5</v>
      </c>
      <c r="AT5" s="16"/>
      <c r="AZ5" s="16"/>
    </row>
    <row r="6" spans="2:52" s="19" customFormat="1" ht="23" customHeight="1" x14ac:dyDescent="0.2">
      <c r="B6" s="40" t="str">
        <f>CONCATENATE("£", AI6, " / hr")</f>
        <v>£16 / hr</v>
      </c>
      <c r="C6" s="68" t="s">
        <v>1</v>
      </c>
      <c r="D6" s="69"/>
      <c r="E6" s="70"/>
      <c r="F6" s="68"/>
      <c r="G6" s="69"/>
      <c r="H6" s="70"/>
      <c r="I6" s="68" t="s">
        <v>19</v>
      </c>
      <c r="J6" s="69"/>
      <c r="K6" s="70"/>
      <c r="L6" s="68"/>
      <c r="M6" s="69"/>
      <c r="N6" s="70"/>
      <c r="O6" s="68"/>
      <c r="P6" s="69"/>
      <c r="Q6" s="70"/>
      <c r="R6" s="68"/>
      <c r="S6" s="69"/>
      <c r="T6" s="70"/>
      <c r="U6" s="68"/>
      <c r="V6" s="69"/>
      <c r="W6" s="70"/>
      <c r="X6" s="62">
        <f xml:space="preserve"> IF(AQ6=0, "",AQ6)</f>
        <v>192</v>
      </c>
      <c r="Y6" s="20"/>
      <c r="Z6" s="20"/>
      <c r="AA6" s="20"/>
      <c r="AB6" s="20"/>
      <c r="AC6" s="20"/>
      <c r="AD6" s="20"/>
      <c r="AE6" s="20"/>
      <c r="AF6" s="20"/>
      <c r="AG6" s="20"/>
      <c r="AH6" s="21">
        <f>VLOOKUP(Schedule!B5, Employees[], 2, FALSE)</f>
        <v>16</v>
      </c>
      <c r="AI6" s="21">
        <f>IF(ISNA(AH6), 0, AH6)</f>
        <v>16</v>
      </c>
      <c r="AJ6" s="21">
        <f>$AI6*AJ5*24</f>
        <v>112.00000000000003</v>
      </c>
      <c r="AK6" s="21">
        <f t="shared" ref="AK6:AP6" si="0">$AI6*AK5*24</f>
        <v>0</v>
      </c>
      <c r="AL6" s="21">
        <f t="shared" si="0"/>
        <v>80</v>
      </c>
      <c r="AM6" s="21">
        <f t="shared" si="0"/>
        <v>0</v>
      </c>
      <c r="AN6" s="21">
        <f t="shared" si="0"/>
        <v>0</v>
      </c>
      <c r="AO6" s="21">
        <f t="shared" si="0"/>
        <v>0</v>
      </c>
      <c r="AP6" s="21">
        <f t="shared" si="0"/>
        <v>0</v>
      </c>
      <c r="AQ6" s="15">
        <f>AQ5*24*$AI6</f>
        <v>192</v>
      </c>
      <c r="AS6" s="16"/>
      <c r="AU6" s="16"/>
      <c r="AV6" s="16"/>
      <c r="AW6" s="16"/>
      <c r="AX6" s="16"/>
      <c r="AY6" s="16"/>
      <c r="AZ6" s="21"/>
    </row>
    <row r="7" spans="2:52" s="13" customFormat="1" ht="23" customHeight="1" x14ac:dyDescent="0.2">
      <c r="B7" s="35" t="s">
        <v>9</v>
      </c>
      <c r="C7" s="41"/>
      <c r="D7" s="42" t="str">
        <f>IF(ISBLANK(C7), "", "-")</f>
        <v/>
      </c>
      <c r="E7" s="47"/>
      <c r="F7" s="41">
        <v>0.33333333333333331</v>
      </c>
      <c r="G7" s="42" t="str">
        <f>IF(ISBLANK(F7), "", "-")</f>
        <v>-</v>
      </c>
      <c r="H7" s="47">
        <v>0.66666666666666663</v>
      </c>
      <c r="I7" s="41"/>
      <c r="J7" s="42" t="str">
        <f>IF(ISBLANK(I7), "", "-")</f>
        <v/>
      </c>
      <c r="K7" s="47"/>
      <c r="L7" s="41"/>
      <c r="M7" s="42" t="str">
        <f>IF(ISBLANK(L7), "", "-")</f>
        <v/>
      </c>
      <c r="N7" s="47"/>
      <c r="O7" s="41"/>
      <c r="P7" s="42" t="str">
        <f>IF(ISBLANK(O7), "", "-")</f>
        <v/>
      </c>
      <c r="Q7" s="47"/>
      <c r="R7" s="41"/>
      <c r="S7" s="42" t="str">
        <f>IF(ISBLANK(R7), "", "-")</f>
        <v/>
      </c>
      <c r="T7" s="47"/>
      <c r="U7" s="41"/>
      <c r="V7" s="42" t="str">
        <f>IF(ISBLANK(U7), "", "-")</f>
        <v/>
      </c>
      <c r="W7" s="47"/>
      <c r="X7" s="44">
        <f t="shared" ref="X7:X23" si="1" xml:space="preserve"> IF(AQ7=0, "-",AQ7)</f>
        <v>0.33333333333333331</v>
      </c>
      <c r="Y7" s="14"/>
      <c r="Z7" s="14"/>
      <c r="AA7" s="14"/>
      <c r="AB7" s="14"/>
      <c r="AC7" s="14"/>
      <c r="AD7" s="14"/>
      <c r="AE7" s="14"/>
      <c r="AF7" s="14"/>
      <c r="AG7" s="14"/>
      <c r="AI7" s="14"/>
      <c r="AJ7" s="16">
        <f>IF(AND(E7&lt;&gt;"", C7&lt;&gt;""), IF(E7&lt;C7, E7+24, E7)-C7, 0)</f>
        <v>0</v>
      </c>
      <c r="AK7" s="16">
        <f>IF(AND(H7&lt;&gt;"", F7&lt;&gt;""), IF(H7&lt;F7, H7+24, H7)-F7, 0)</f>
        <v>0.33333333333333331</v>
      </c>
      <c r="AL7" s="16">
        <f>IF(AND(K7&lt;&gt;"", I7&lt;&gt;""), IF(K7&lt;I7, K7+24, K7)-I7, 0)</f>
        <v>0</v>
      </c>
      <c r="AM7" s="16">
        <f>IF(AND(N7&lt;&gt;"", L7&lt;&gt;""), IF(N7&lt;L7, N7+24, N7)-L7, 0)</f>
        <v>0</v>
      </c>
      <c r="AN7" s="16">
        <f>IF(AND(Q7&lt;&gt;"", O7&lt;&gt;""), IF(Q7&lt;O7, Q7+24, Q7)-O7, 0)</f>
        <v>0</v>
      </c>
      <c r="AO7" s="16">
        <f>IF(AND(T7&lt;&gt;"", R7&lt;&gt;""), IF(T7&lt;R7, T7+24, T7)-R7, 0)</f>
        <v>0</v>
      </c>
      <c r="AP7" s="16">
        <f>IF(AND(W7&lt;&gt;"", U7&lt;&gt;""), IF(W7&lt;U7, W7+24, W7)-U7, 0)</f>
        <v>0</v>
      </c>
      <c r="AQ7" s="16">
        <f>SUM(AJ7:AP7)</f>
        <v>0.33333333333333331</v>
      </c>
      <c r="AT7" s="16"/>
      <c r="AZ7" s="16"/>
    </row>
    <row r="8" spans="2:52" s="19" customFormat="1" ht="23" customHeight="1" x14ac:dyDescent="0.2">
      <c r="B8" s="40" t="str">
        <f>CONCATENATE("£", AI8, " / hr")</f>
        <v>£16 / hr</v>
      </c>
      <c r="C8" s="68"/>
      <c r="D8" s="69"/>
      <c r="E8" s="70"/>
      <c r="F8" s="68" t="s">
        <v>8</v>
      </c>
      <c r="G8" s="69"/>
      <c r="H8" s="70"/>
      <c r="I8" s="68"/>
      <c r="J8" s="69"/>
      <c r="K8" s="70"/>
      <c r="L8" s="68"/>
      <c r="M8" s="69"/>
      <c r="N8" s="70"/>
      <c r="O8" s="68"/>
      <c r="P8" s="69"/>
      <c r="Q8" s="70"/>
      <c r="R8" s="68"/>
      <c r="S8" s="69"/>
      <c r="T8" s="70"/>
      <c r="U8" s="68"/>
      <c r="V8" s="69"/>
      <c r="W8" s="70"/>
      <c r="X8" s="62">
        <f xml:space="preserve"> IF(AQ8=0, "",AQ8)</f>
        <v>128</v>
      </c>
      <c r="Y8" s="20"/>
      <c r="Z8" s="20"/>
      <c r="AA8" s="20"/>
      <c r="AB8" s="20"/>
      <c r="AC8" s="20"/>
      <c r="AD8" s="20"/>
      <c r="AE8" s="20"/>
      <c r="AF8" s="20"/>
      <c r="AG8" s="20"/>
      <c r="AH8" s="21">
        <f>VLOOKUP(Schedule!B7, Employees[], 2, FALSE)</f>
        <v>16</v>
      </c>
      <c r="AI8" s="21">
        <f>IF(ISNA(AH8), 0, AH8)</f>
        <v>16</v>
      </c>
      <c r="AJ8" s="21">
        <f>$AI8*AJ7*24</f>
        <v>0</v>
      </c>
      <c r="AK8" s="21">
        <f t="shared" ref="AK8:AP8" si="2">$AI8*AK7*24</f>
        <v>128</v>
      </c>
      <c r="AL8" s="21">
        <f t="shared" si="2"/>
        <v>0</v>
      </c>
      <c r="AM8" s="21">
        <f t="shared" si="2"/>
        <v>0</v>
      </c>
      <c r="AN8" s="21">
        <f t="shared" si="2"/>
        <v>0</v>
      </c>
      <c r="AO8" s="21">
        <f t="shared" si="2"/>
        <v>0</v>
      </c>
      <c r="AP8" s="21">
        <f t="shared" si="2"/>
        <v>0</v>
      </c>
      <c r="AQ8" s="15">
        <f>AQ7*24*$AI8</f>
        <v>128</v>
      </c>
      <c r="AS8" s="16"/>
      <c r="AU8" s="16"/>
      <c r="AV8" s="16"/>
      <c r="AW8" s="16"/>
      <c r="AX8" s="16"/>
      <c r="AY8" s="16"/>
      <c r="AZ8" s="21"/>
    </row>
    <row r="9" spans="2:52" s="13" customFormat="1" ht="23" customHeight="1" x14ac:dyDescent="0.2">
      <c r="B9" s="35" t="s">
        <v>10</v>
      </c>
      <c r="C9" s="41"/>
      <c r="D9" s="42" t="str">
        <f>IF(ISBLANK(C9), "", "-")</f>
        <v/>
      </c>
      <c r="E9" s="47"/>
      <c r="F9" s="41"/>
      <c r="G9" s="42" t="str">
        <f>IF(ISBLANK(F9), "", "-")</f>
        <v/>
      </c>
      <c r="H9" s="47"/>
      <c r="I9" s="41"/>
      <c r="J9" s="42" t="str">
        <f>IF(ISBLANK(I9), "", "-")</f>
        <v/>
      </c>
      <c r="K9" s="47"/>
      <c r="L9" s="41"/>
      <c r="M9" s="42" t="str">
        <f>IF(ISBLANK(L9), "", "-")</f>
        <v/>
      </c>
      <c r="N9" s="47"/>
      <c r="O9" s="41"/>
      <c r="P9" s="42" t="str">
        <f>IF(ISBLANK(O9), "", "-")</f>
        <v/>
      </c>
      <c r="Q9" s="47"/>
      <c r="R9" s="41"/>
      <c r="S9" s="42" t="str">
        <f>IF(ISBLANK(R9), "", "-")</f>
        <v/>
      </c>
      <c r="T9" s="47"/>
      <c r="U9" s="41"/>
      <c r="V9" s="42" t="str">
        <f>IF(ISBLANK(U9), "", "-")</f>
        <v/>
      </c>
      <c r="W9" s="47"/>
      <c r="X9" s="44" t="str">
        <f t="shared" si="1"/>
        <v>-</v>
      </c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5"/>
      <c r="AJ9" s="16">
        <f>IF(AND(E9&lt;&gt;"", C9&lt;&gt;""), IF(E9&lt;C9, E9+24, E9)-C9, 0)</f>
        <v>0</v>
      </c>
      <c r="AK9" s="16">
        <f>IF(AND(H9&lt;&gt;"", F9&lt;&gt;""), IF(H9&lt;F9, H9+24, H9)-F9, 0)</f>
        <v>0</v>
      </c>
      <c r="AL9" s="16">
        <f>IF(AND(K9&lt;&gt;"", I9&lt;&gt;""), IF(K9&lt;I9, K9+24, K9)-I9, 0)</f>
        <v>0</v>
      </c>
      <c r="AM9" s="16">
        <f>IF(AND(N9&lt;&gt;"", L9&lt;&gt;""), IF(N9&lt;L9, N9+24, N9)-L9, 0)</f>
        <v>0</v>
      </c>
      <c r="AN9" s="16">
        <f>IF(AND(Q9&lt;&gt;"", O9&lt;&gt;""), IF(Q9&lt;O9, Q9+24, Q9)-O9, 0)</f>
        <v>0</v>
      </c>
      <c r="AO9" s="16">
        <f>IF(AND(T9&lt;&gt;"", R9&lt;&gt;""), IF(T9&lt;R9, T9+24, T9)-R9, 0)</f>
        <v>0</v>
      </c>
      <c r="AP9" s="16">
        <f>IF(AND(W9&lt;&gt;"", U9&lt;&gt;""), IF(W9&lt;U9, W9+24, W9)-U9, 0)</f>
        <v>0</v>
      </c>
      <c r="AQ9" s="16">
        <f>SUM(AJ9:AP9)</f>
        <v>0</v>
      </c>
      <c r="AT9" s="16"/>
      <c r="AZ9" s="16"/>
    </row>
    <row r="10" spans="2:52" s="19" customFormat="1" ht="23" customHeight="1" x14ac:dyDescent="0.2">
      <c r="B10" s="40" t="str">
        <f>CONCATENATE("£", AI10, " / hr")</f>
        <v>£18 / hr</v>
      </c>
      <c r="C10" s="68"/>
      <c r="D10" s="69"/>
      <c r="E10" s="70"/>
      <c r="F10" s="68"/>
      <c r="G10" s="69"/>
      <c r="H10" s="70"/>
      <c r="I10" s="68"/>
      <c r="J10" s="69"/>
      <c r="K10" s="70"/>
      <c r="L10" s="68"/>
      <c r="M10" s="69"/>
      <c r="N10" s="70"/>
      <c r="O10" s="68"/>
      <c r="P10" s="69"/>
      <c r="Q10" s="70"/>
      <c r="R10" s="68"/>
      <c r="S10" s="69"/>
      <c r="T10" s="70"/>
      <c r="U10" s="68"/>
      <c r="V10" s="69"/>
      <c r="W10" s="70"/>
      <c r="X10" s="62" t="str">
        <f xml:space="preserve"> IF(AQ10=0, "",AQ10)</f>
        <v/>
      </c>
      <c r="Y10" s="20"/>
      <c r="Z10" s="20"/>
      <c r="AA10" s="20"/>
      <c r="AB10" s="20"/>
      <c r="AC10" s="20"/>
      <c r="AD10" s="20"/>
      <c r="AE10" s="20"/>
      <c r="AF10" s="20"/>
      <c r="AG10" s="20"/>
      <c r="AH10" s="21">
        <f>VLOOKUP(Schedule!B9, Employees[], 2, FALSE)</f>
        <v>18</v>
      </c>
      <c r="AI10" s="21">
        <f>IF(ISNA(AH10), 0, AH10)</f>
        <v>18</v>
      </c>
      <c r="AJ10" s="21">
        <f>$AI10*AJ9*24</f>
        <v>0</v>
      </c>
      <c r="AK10" s="21">
        <f t="shared" ref="AK10:AP10" si="3">$AI10*AK9*24</f>
        <v>0</v>
      </c>
      <c r="AL10" s="21">
        <f t="shared" si="3"/>
        <v>0</v>
      </c>
      <c r="AM10" s="21">
        <f t="shared" si="3"/>
        <v>0</v>
      </c>
      <c r="AN10" s="21">
        <f t="shared" si="3"/>
        <v>0</v>
      </c>
      <c r="AO10" s="21">
        <f t="shared" si="3"/>
        <v>0</v>
      </c>
      <c r="AP10" s="21">
        <f t="shared" si="3"/>
        <v>0</v>
      </c>
      <c r="AQ10" s="15">
        <f>AQ9*24*$AI10</f>
        <v>0</v>
      </c>
      <c r="AS10" s="16"/>
      <c r="AU10" s="16"/>
      <c r="AV10" s="16"/>
      <c r="AW10" s="16"/>
      <c r="AX10" s="16"/>
      <c r="AY10" s="16"/>
      <c r="AZ10" s="21"/>
    </row>
    <row r="11" spans="2:52" s="13" customFormat="1" ht="23" customHeight="1" x14ac:dyDescent="0.2">
      <c r="B11" s="35" t="s">
        <v>11</v>
      </c>
      <c r="C11" s="41"/>
      <c r="D11" s="42" t="str">
        <f>IF(ISBLANK(C11), "", "-")</f>
        <v/>
      </c>
      <c r="E11" s="47"/>
      <c r="F11" s="41"/>
      <c r="G11" s="42" t="str">
        <f>IF(ISBLANK(F11), "", "-")</f>
        <v/>
      </c>
      <c r="H11" s="47"/>
      <c r="I11" s="41"/>
      <c r="J11" s="42" t="str">
        <f>IF(ISBLANK(I11), "", "-")</f>
        <v/>
      </c>
      <c r="K11" s="47"/>
      <c r="L11" s="41">
        <v>0.70833333333333337</v>
      </c>
      <c r="M11" s="42" t="str">
        <f>IF(ISBLANK(L11), "", "-")</f>
        <v>-</v>
      </c>
      <c r="N11" s="47">
        <v>0.91666666666666663</v>
      </c>
      <c r="O11" s="41"/>
      <c r="P11" s="42" t="str">
        <f>IF(ISBLANK(O11), "", "-")</f>
        <v/>
      </c>
      <c r="Q11" s="47"/>
      <c r="R11" s="41"/>
      <c r="S11" s="42" t="str">
        <f>IF(ISBLANK(R11), "", "-")</f>
        <v/>
      </c>
      <c r="T11" s="47"/>
      <c r="U11" s="41"/>
      <c r="V11" s="42" t="str">
        <f>IF(ISBLANK(U11), "", "-")</f>
        <v/>
      </c>
      <c r="W11" s="47"/>
      <c r="X11" s="44">
        <f t="shared" si="1"/>
        <v>0.20833333333333326</v>
      </c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5"/>
      <c r="AJ11" s="16">
        <f>IF(AND(E11&lt;&gt;"", C11&lt;&gt;""), IF(E11&lt;C11, E11+24, E11)-C11, 0)</f>
        <v>0</v>
      </c>
      <c r="AK11" s="16">
        <f>IF(AND(H11&lt;&gt;"", F11&lt;&gt;""), IF(H11&lt;F11, H11+24, H11)-F11, 0)</f>
        <v>0</v>
      </c>
      <c r="AL11" s="16">
        <f>IF(AND(K11&lt;&gt;"", I11&lt;&gt;""), IF(K11&lt;I11, K11+24, K11)-I11, 0)</f>
        <v>0</v>
      </c>
      <c r="AM11" s="16">
        <f>IF(AND(N11&lt;&gt;"", L11&lt;&gt;""), IF(N11&lt;L11, N11+24, N11)-L11, 0)</f>
        <v>0.20833333333333326</v>
      </c>
      <c r="AN11" s="16">
        <f>IF(AND(Q11&lt;&gt;"", O11&lt;&gt;""), IF(Q11&lt;O11, Q11+24, Q11)-O11, 0)</f>
        <v>0</v>
      </c>
      <c r="AO11" s="16">
        <f>IF(AND(T11&lt;&gt;"", R11&lt;&gt;""), IF(T11&lt;R11, T11+24, T11)-R11, 0)</f>
        <v>0</v>
      </c>
      <c r="AP11" s="16">
        <f>IF(AND(W11&lt;&gt;"", U11&lt;&gt;""), IF(W11&lt;U11, W11+24, W11)-U11, 0)</f>
        <v>0</v>
      </c>
      <c r="AQ11" s="16">
        <f>SUM(AJ11:AP11)</f>
        <v>0.20833333333333326</v>
      </c>
      <c r="AT11" s="16"/>
      <c r="AZ11" s="16"/>
    </row>
    <row r="12" spans="2:52" s="19" customFormat="1" ht="23" customHeight="1" x14ac:dyDescent="0.2">
      <c r="B12" s="40" t="str">
        <f>CONCATENATE("£", AI12, " / hr")</f>
        <v>£20 / hr</v>
      </c>
      <c r="C12" s="68"/>
      <c r="D12" s="69"/>
      <c r="E12" s="70"/>
      <c r="F12" s="68"/>
      <c r="G12" s="69"/>
      <c r="H12" s="70"/>
      <c r="I12" s="68"/>
      <c r="J12" s="69"/>
      <c r="K12" s="70"/>
      <c r="L12" s="68" t="s">
        <v>1</v>
      </c>
      <c r="M12" s="69"/>
      <c r="N12" s="70"/>
      <c r="O12" s="68"/>
      <c r="P12" s="69"/>
      <c r="Q12" s="70"/>
      <c r="R12" s="68"/>
      <c r="S12" s="69"/>
      <c r="T12" s="70"/>
      <c r="U12" s="68"/>
      <c r="V12" s="69"/>
      <c r="W12" s="70"/>
      <c r="X12" s="62">
        <f xml:space="preserve"> IF(AQ12=0, "",AQ12)</f>
        <v>99.999999999999972</v>
      </c>
      <c r="Y12" s="20"/>
      <c r="Z12" s="20"/>
      <c r="AA12" s="20"/>
      <c r="AB12" s="20"/>
      <c r="AC12" s="20"/>
      <c r="AD12" s="20"/>
      <c r="AE12" s="20"/>
      <c r="AF12" s="20"/>
      <c r="AG12" s="20"/>
      <c r="AH12" s="21">
        <f>VLOOKUP(Schedule!B11, Employees[], 2, FALSE)</f>
        <v>20</v>
      </c>
      <c r="AI12" s="21">
        <f>IF(ISNA(AH12), 0, AH12)</f>
        <v>20</v>
      </c>
      <c r="AJ12" s="21">
        <f>$AI12*AJ11*24</f>
        <v>0</v>
      </c>
      <c r="AK12" s="21">
        <f t="shared" ref="AK12:AP12" si="4">$AI12*AK11*24</f>
        <v>0</v>
      </c>
      <c r="AL12" s="21">
        <f t="shared" si="4"/>
        <v>0</v>
      </c>
      <c r="AM12" s="21">
        <f t="shared" si="4"/>
        <v>99.999999999999972</v>
      </c>
      <c r="AN12" s="21">
        <f t="shared" si="4"/>
        <v>0</v>
      </c>
      <c r="AO12" s="21">
        <f t="shared" si="4"/>
        <v>0</v>
      </c>
      <c r="AP12" s="21">
        <f t="shared" si="4"/>
        <v>0</v>
      </c>
      <c r="AQ12" s="15">
        <f>AQ11*24*$AI12</f>
        <v>99.999999999999972</v>
      </c>
      <c r="AS12" s="16"/>
      <c r="AU12" s="16"/>
      <c r="AV12" s="16"/>
      <c r="AW12" s="16"/>
      <c r="AX12" s="16"/>
      <c r="AY12" s="16"/>
      <c r="AZ12" s="21"/>
    </row>
    <row r="13" spans="2:52" s="13" customFormat="1" ht="23" customHeight="1" x14ac:dyDescent="0.2">
      <c r="B13" s="36" t="s">
        <v>12</v>
      </c>
      <c r="C13" s="41"/>
      <c r="D13" s="42" t="str">
        <f>IF(ISBLANK(C13), "", "-")</f>
        <v/>
      </c>
      <c r="E13" s="47"/>
      <c r="F13" s="41"/>
      <c r="G13" s="42" t="str">
        <f>IF(ISBLANK(F13), "", "-")</f>
        <v/>
      </c>
      <c r="H13" s="47"/>
      <c r="I13" s="41"/>
      <c r="J13" s="42" t="str">
        <f>IF(ISBLANK(I13), "", "-")</f>
        <v/>
      </c>
      <c r="K13" s="47"/>
      <c r="L13" s="41"/>
      <c r="M13" s="42" t="str">
        <f>IF(ISBLANK(L13), "", "-")</f>
        <v/>
      </c>
      <c r="N13" s="47"/>
      <c r="O13" s="41"/>
      <c r="P13" s="42"/>
      <c r="Q13" s="47"/>
      <c r="R13" s="41"/>
      <c r="S13" s="42"/>
      <c r="T13" s="47"/>
      <c r="U13" s="41"/>
      <c r="V13" s="42"/>
      <c r="W13" s="47"/>
      <c r="X13" s="44" t="str">
        <f t="shared" si="1"/>
        <v>-</v>
      </c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5"/>
      <c r="AJ13" s="16">
        <f>IF(AND(E13&lt;&gt;"", C13&lt;&gt;""), IF(E13&lt;C13, E13+24, E13)-C13, 0)</f>
        <v>0</v>
      </c>
      <c r="AK13" s="16">
        <f>IF(AND(H13&lt;&gt;"", F13&lt;&gt;""), IF(H13&lt;F13, H13+24, H13)-F13, 0)</f>
        <v>0</v>
      </c>
      <c r="AL13" s="16">
        <f>IF(AND(K13&lt;&gt;"", I13&lt;&gt;""), IF(K13&lt;I13, K13+24, K13)-I13, 0)</f>
        <v>0</v>
      </c>
      <c r="AM13" s="16">
        <f>IF(AND(N13&lt;&gt;"", L13&lt;&gt;""), IF(N13&lt;L13, N13+24, N13)-L13, 0)</f>
        <v>0</v>
      </c>
      <c r="AN13" s="16">
        <f>IF(AND(Q13&lt;&gt;"", O13&lt;&gt;""), IF(Q13&lt;O13, Q13+24, Q13)-O13, 0)</f>
        <v>0</v>
      </c>
      <c r="AO13" s="16">
        <f>IF(AND(T13&lt;&gt;"", R13&lt;&gt;""), IF(T13&lt;R13, T13+24, T13)-R13, 0)</f>
        <v>0</v>
      </c>
      <c r="AP13" s="16">
        <f>IF(AND(W13&lt;&gt;"", U13&lt;&gt;""), IF(W13&lt;U13, W13+24, W13)-U13, 0)</f>
        <v>0</v>
      </c>
      <c r="AQ13" s="16">
        <f>SUM(AJ13:AP13)</f>
        <v>0</v>
      </c>
      <c r="AT13" s="16"/>
      <c r="AZ13" s="16"/>
    </row>
    <row r="14" spans="2:52" s="19" customFormat="1" ht="23" customHeight="1" x14ac:dyDescent="0.2">
      <c r="B14" s="40" t="str">
        <f>CONCATENATE("£", AI14, " / hr")</f>
        <v>£20 / hr</v>
      </c>
      <c r="C14" s="68"/>
      <c r="D14" s="69"/>
      <c r="E14" s="70"/>
      <c r="F14" s="68"/>
      <c r="G14" s="69"/>
      <c r="H14" s="70"/>
      <c r="I14" s="68"/>
      <c r="J14" s="69"/>
      <c r="K14" s="70"/>
      <c r="L14" s="68"/>
      <c r="M14" s="69"/>
      <c r="N14" s="70"/>
      <c r="O14" s="68"/>
      <c r="P14" s="69"/>
      <c r="Q14" s="70"/>
      <c r="R14" s="68"/>
      <c r="S14" s="69"/>
      <c r="T14" s="70"/>
      <c r="U14" s="68"/>
      <c r="V14" s="69"/>
      <c r="W14" s="70"/>
      <c r="X14" s="62" t="str">
        <f xml:space="preserve"> IF(AQ14=0, "",AQ14)</f>
        <v/>
      </c>
      <c r="Y14" s="20"/>
      <c r="Z14" s="20"/>
      <c r="AA14" s="20"/>
      <c r="AB14" s="20"/>
      <c r="AC14" s="20"/>
      <c r="AD14" s="20"/>
      <c r="AE14" s="20"/>
      <c r="AF14" s="20"/>
      <c r="AG14" s="20"/>
      <c r="AH14" s="21">
        <f>VLOOKUP(Schedule!B13, Employees[], 2, FALSE)</f>
        <v>20</v>
      </c>
      <c r="AI14" s="21">
        <f>IF(ISNA(AH14), 0, AH14)</f>
        <v>20</v>
      </c>
      <c r="AJ14" s="21">
        <f>$AI14*AJ13*24</f>
        <v>0</v>
      </c>
      <c r="AK14" s="21">
        <f t="shared" ref="AK14:AP14" si="5">$AI14*AK13*24</f>
        <v>0</v>
      </c>
      <c r="AL14" s="21">
        <f t="shared" si="5"/>
        <v>0</v>
      </c>
      <c r="AM14" s="21">
        <f t="shared" si="5"/>
        <v>0</v>
      </c>
      <c r="AN14" s="21">
        <f t="shared" si="5"/>
        <v>0</v>
      </c>
      <c r="AO14" s="21">
        <f t="shared" si="5"/>
        <v>0</v>
      </c>
      <c r="AP14" s="21">
        <f t="shared" si="5"/>
        <v>0</v>
      </c>
      <c r="AQ14" s="15">
        <f>AQ13*24*$AI14</f>
        <v>0</v>
      </c>
      <c r="AS14" s="16"/>
      <c r="AU14" s="16"/>
      <c r="AV14" s="16"/>
      <c r="AW14" s="16"/>
      <c r="AX14" s="16"/>
      <c r="AY14" s="16"/>
      <c r="AZ14" s="21"/>
    </row>
    <row r="15" spans="2:52" s="13" customFormat="1" ht="23" customHeight="1" x14ac:dyDescent="0.2">
      <c r="B15" s="36" t="s">
        <v>13</v>
      </c>
      <c r="C15" s="41"/>
      <c r="D15" s="42" t="str">
        <f>IF(ISBLANK(C15), "", "-")</f>
        <v/>
      </c>
      <c r="E15" s="47"/>
      <c r="F15" s="41"/>
      <c r="G15" s="42" t="str">
        <f>IF(ISBLANK(F15), "", "-")</f>
        <v/>
      </c>
      <c r="H15" s="47"/>
      <c r="I15" s="41"/>
      <c r="J15" s="42" t="str">
        <f>IF(ISBLANK(I15), "", "-")</f>
        <v/>
      </c>
      <c r="K15" s="47"/>
      <c r="L15" s="41"/>
      <c r="M15" s="42" t="str">
        <f>IF(ISBLANK(L15), "", "-")</f>
        <v/>
      </c>
      <c r="N15" s="47"/>
      <c r="O15" s="41"/>
      <c r="P15" s="42"/>
      <c r="Q15" s="47"/>
      <c r="R15" s="41"/>
      <c r="S15" s="42"/>
      <c r="T15" s="47"/>
      <c r="U15" s="41"/>
      <c r="V15" s="42"/>
      <c r="W15" s="47"/>
      <c r="X15" s="44" t="str">
        <f t="shared" si="1"/>
        <v>-</v>
      </c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5"/>
      <c r="AJ15" s="16">
        <f>IF(AND(E15&lt;&gt;"", C15&lt;&gt;""), IF(E15&lt;C15, E15+24, E15)-C15, 0)</f>
        <v>0</v>
      </c>
      <c r="AK15" s="16">
        <f>IF(AND(H15&lt;&gt;"", F15&lt;&gt;""), IF(H15&lt;F15, H15+24, H15)-F15, 0)</f>
        <v>0</v>
      </c>
      <c r="AL15" s="16">
        <f>IF(AND(K15&lt;&gt;"", I15&lt;&gt;""), IF(K15&lt;I15, K15+24, K15)-I15, 0)</f>
        <v>0</v>
      </c>
      <c r="AM15" s="16">
        <f>IF(AND(N15&lt;&gt;"", L15&lt;&gt;""), IF(N15&lt;L15, N15+24, N15)-L15, 0)</f>
        <v>0</v>
      </c>
      <c r="AN15" s="16">
        <f>IF(AND(Q15&lt;&gt;"", O15&lt;&gt;""), IF(Q15&lt;O15, Q15+24, Q15)-O15, 0)</f>
        <v>0</v>
      </c>
      <c r="AO15" s="16">
        <f>IF(AND(T15&lt;&gt;"", R15&lt;&gt;""), IF(T15&lt;R15, T15+24, T15)-R15, 0)</f>
        <v>0</v>
      </c>
      <c r="AP15" s="16">
        <f>IF(AND(W15&lt;&gt;"", U15&lt;&gt;""), IF(W15&lt;U15, W15+24, W15)-U15, 0)</f>
        <v>0</v>
      </c>
      <c r="AQ15" s="16">
        <f>SUM(AJ15:AP15)</f>
        <v>0</v>
      </c>
      <c r="AT15" s="16"/>
      <c r="AZ15" s="16"/>
    </row>
    <row r="16" spans="2:52" s="19" customFormat="1" ht="23" customHeight="1" x14ac:dyDescent="0.2">
      <c r="B16" s="40" t="str">
        <f>CONCATENATE("£", AI16, " / hr")</f>
        <v>£19 / hr</v>
      </c>
      <c r="C16" s="68"/>
      <c r="D16" s="69"/>
      <c r="E16" s="70"/>
      <c r="F16" s="68"/>
      <c r="G16" s="69"/>
      <c r="H16" s="70"/>
      <c r="I16" s="68"/>
      <c r="J16" s="69"/>
      <c r="K16" s="70"/>
      <c r="L16" s="68"/>
      <c r="M16" s="69"/>
      <c r="N16" s="70"/>
      <c r="O16" s="68"/>
      <c r="P16" s="69"/>
      <c r="Q16" s="70"/>
      <c r="R16" s="68"/>
      <c r="S16" s="69"/>
      <c r="T16" s="70"/>
      <c r="U16" s="68"/>
      <c r="V16" s="69"/>
      <c r="W16" s="70"/>
      <c r="X16" s="62" t="str">
        <f xml:space="preserve"> IF(AQ16=0, "",AQ16)</f>
        <v/>
      </c>
      <c r="Y16" s="20"/>
      <c r="Z16" s="20"/>
      <c r="AA16" s="20"/>
      <c r="AB16" s="20"/>
      <c r="AC16" s="20"/>
      <c r="AD16" s="20"/>
      <c r="AE16" s="20"/>
      <c r="AF16" s="20"/>
      <c r="AG16" s="20"/>
      <c r="AH16" s="21">
        <f>VLOOKUP(Schedule!B15, Employees[], 2, FALSE)</f>
        <v>19</v>
      </c>
      <c r="AI16" s="21">
        <f>IF(ISNA(AH16), 0, AH16)</f>
        <v>19</v>
      </c>
      <c r="AJ16" s="21">
        <f>$AI16*AJ15*24</f>
        <v>0</v>
      </c>
      <c r="AK16" s="21">
        <f t="shared" ref="AK16:AP16" si="6">$AI16*AK15*24</f>
        <v>0</v>
      </c>
      <c r="AL16" s="21">
        <f t="shared" si="6"/>
        <v>0</v>
      </c>
      <c r="AM16" s="21">
        <f t="shared" si="6"/>
        <v>0</v>
      </c>
      <c r="AN16" s="21">
        <f t="shared" si="6"/>
        <v>0</v>
      </c>
      <c r="AO16" s="21">
        <f t="shared" si="6"/>
        <v>0</v>
      </c>
      <c r="AP16" s="21">
        <f t="shared" si="6"/>
        <v>0</v>
      </c>
      <c r="AQ16" s="15">
        <f>AQ15*24*$AI16</f>
        <v>0</v>
      </c>
      <c r="AS16" s="16"/>
      <c r="AU16" s="16"/>
      <c r="AV16" s="16"/>
      <c r="AW16" s="16"/>
      <c r="AX16" s="16"/>
      <c r="AY16" s="16"/>
      <c r="AZ16" s="21"/>
    </row>
    <row r="17" spans="2:54" s="13" customFormat="1" ht="23" customHeight="1" x14ac:dyDescent="0.2">
      <c r="B17" s="36" t="s">
        <v>14</v>
      </c>
      <c r="C17" s="41"/>
      <c r="D17" s="42" t="str">
        <f>IF(ISBLANK(C17), "", "-")</f>
        <v/>
      </c>
      <c r="E17" s="47"/>
      <c r="F17" s="41"/>
      <c r="G17" s="42" t="str">
        <f>IF(ISBLANK(F17), "", "-")</f>
        <v/>
      </c>
      <c r="H17" s="47"/>
      <c r="I17" s="41"/>
      <c r="J17" s="42" t="str">
        <f>IF(ISBLANK(I17), "", "-")</f>
        <v/>
      </c>
      <c r="K17" s="47"/>
      <c r="L17" s="41"/>
      <c r="M17" s="42" t="str">
        <f>IF(ISBLANK(L17), "", "-")</f>
        <v/>
      </c>
      <c r="N17" s="47"/>
      <c r="O17" s="41"/>
      <c r="P17" s="42"/>
      <c r="Q17" s="47"/>
      <c r="R17" s="41"/>
      <c r="S17" s="42"/>
      <c r="T17" s="47"/>
      <c r="U17" s="41"/>
      <c r="V17" s="42"/>
      <c r="W17" s="47"/>
      <c r="X17" s="44" t="str">
        <f t="shared" si="1"/>
        <v>-</v>
      </c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5"/>
      <c r="AJ17" s="16">
        <f>IF(AND(E17&lt;&gt;"", C17&lt;&gt;""), IF(E17&lt;C17, E17+24, E17)-C17, 0)</f>
        <v>0</v>
      </c>
      <c r="AK17" s="16">
        <f>IF(AND(H17&lt;&gt;"", F17&lt;&gt;""), IF(H17&lt;F17, H17+24, H17)-F17, 0)</f>
        <v>0</v>
      </c>
      <c r="AL17" s="16">
        <f>IF(AND(K17&lt;&gt;"", I17&lt;&gt;""), IF(K17&lt;I17, K17+24, K17)-I17, 0)</f>
        <v>0</v>
      </c>
      <c r="AM17" s="16">
        <f>IF(AND(N17&lt;&gt;"", L17&lt;&gt;""), IF(N17&lt;L17, N17+24, N17)-L17, 0)</f>
        <v>0</v>
      </c>
      <c r="AN17" s="16">
        <f>IF(AND(Q17&lt;&gt;"", O17&lt;&gt;""), IF(Q17&lt;O17, Q17+24, Q17)-O17, 0)</f>
        <v>0</v>
      </c>
      <c r="AO17" s="16">
        <f>IF(AND(T17&lt;&gt;"", R17&lt;&gt;""), IF(T17&lt;R17, T17+24, T17)-R17, 0)</f>
        <v>0</v>
      </c>
      <c r="AP17" s="16">
        <f>IF(AND(W17&lt;&gt;"", U17&lt;&gt;""), IF(W17&lt;U17, W17+24, W17)-U17, 0)</f>
        <v>0</v>
      </c>
      <c r="AQ17" s="16">
        <f>SUM(AJ17:AP17)</f>
        <v>0</v>
      </c>
      <c r="AT17" s="16"/>
      <c r="AZ17" s="16"/>
    </row>
    <row r="18" spans="2:54" s="19" customFormat="1" ht="23" customHeight="1" x14ac:dyDescent="0.2">
      <c r="B18" s="40" t="str">
        <f>CONCATENATE("£", AI18, " / hr")</f>
        <v>£22 / hr</v>
      </c>
      <c r="C18" s="68"/>
      <c r="D18" s="69"/>
      <c r="E18" s="70"/>
      <c r="F18" s="68"/>
      <c r="G18" s="69"/>
      <c r="H18" s="70"/>
      <c r="I18" s="68"/>
      <c r="J18" s="69"/>
      <c r="K18" s="70"/>
      <c r="L18" s="68"/>
      <c r="M18" s="69"/>
      <c r="N18" s="70"/>
      <c r="O18" s="68"/>
      <c r="P18" s="69"/>
      <c r="Q18" s="70"/>
      <c r="R18" s="68"/>
      <c r="S18" s="69"/>
      <c r="T18" s="70"/>
      <c r="U18" s="68"/>
      <c r="V18" s="69"/>
      <c r="W18" s="70"/>
      <c r="X18" s="62" t="str">
        <f xml:space="preserve"> IF(AQ18=0, "",AQ18)</f>
        <v/>
      </c>
      <c r="Y18" s="20"/>
      <c r="Z18" s="20"/>
      <c r="AA18" s="20"/>
      <c r="AB18" s="20"/>
      <c r="AC18" s="20"/>
      <c r="AD18" s="20"/>
      <c r="AE18" s="20"/>
      <c r="AF18" s="20"/>
      <c r="AG18" s="20"/>
      <c r="AH18" s="21">
        <f>VLOOKUP(Schedule!B17, Employees[], 2, FALSE)</f>
        <v>22</v>
      </c>
      <c r="AI18" s="21">
        <f>IF(ISNA(AH18), 0, AH18)</f>
        <v>22</v>
      </c>
      <c r="AJ18" s="21">
        <f>$AI18*AJ17*24</f>
        <v>0</v>
      </c>
      <c r="AK18" s="21">
        <f t="shared" ref="AK18:AP18" si="7">$AI18*AK17*24</f>
        <v>0</v>
      </c>
      <c r="AL18" s="21">
        <f t="shared" si="7"/>
        <v>0</v>
      </c>
      <c r="AM18" s="21">
        <f t="shared" si="7"/>
        <v>0</v>
      </c>
      <c r="AN18" s="21">
        <f t="shared" si="7"/>
        <v>0</v>
      </c>
      <c r="AO18" s="21">
        <f t="shared" si="7"/>
        <v>0</v>
      </c>
      <c r="AP18" s="21">
        <f t="shared" si="7"/>
        <v>0</v>
      </c>
      <c r="AQ18" s="15">
        <f>AQ17*24*$AI18</f>
        <v>0</v>
      </c>
      <c r="AS18" s="16"/>
      <c r="AU18" s="16"/>
      <c r="AV18" s="16"/>
      <c r="AW18" s="16"/>
      <c r="AX18" s="16"/>
      <c r="AY18" s="16"/>
      <c r="AZ18" s="21"/>
    </row>
    <row r="19" spans="2:54" s="13" customFormat="1" ht="23" customHeight="1" x14ac:dyDescent="0.2">
      <c r="B19" s="36" t="s">
        <v>15</v>
      </c>
      <c r="C19" s="41"/>
      <c r="D19" s="42" t="str">
        <f>IF(ISBLANK(C19), "", "-")</f>
        <v/>
      </c>
      <c r="E19" s="47"/>
      <c r="F19" s="41"/>
      <c r="G19" s="42" t="str">
        <f>IF(ISBLANK(F19), "", "-")</f>
        <v/>
      </c>
      <c r="H19" s="47"/>
      <c r="I19" s="41"/>
      <c r="J19" s="42" t="str">
        <f>IF(ISBLANK(I19), "", "-")</f>
        <v/>
      </c>
      <c r="K19" s="47"/>
      <c r="L19" s="41"/>
      <c r="M19" s="42" t="str">
        <f>IF(ISBLANK(L19), "", "-")</f>
        <v/>
      </c>
      <c r="N19" s="47"/>
      <c r="O19" s="41"/>
      <c r="P19" s="42" t="str">
        <f>IF(ISBLANK(O19), "", "-")</f>
        <v/>
      </c>
      <c r="Q19" s="47"/>
      <c r="R19" s="41"/>
      <c r="S19" s="42" t="str">
        <f>IF(ISBLANK(R19), "", "-")</f>
        <v/>
      </c>
      <c r="T19" s="47"/>
      <c r="U19" s="41"/>
      <c r="V19" s="42" t="str">
        <f>IF(ISBLANK(U19), "", "-")</f>
        <v/>
      </c>
      <c r="W19" s="47"/>
      <c r="X19" s="44" t="str">
        <f t="shared" si="1"/>
        <v>-</v>
      </c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5"/>
      <c r="AJ19" s="16">
        <f>IF(AND(E19&lt;&gt;"", C19&lt;&gt;""), IF(E19&lt;C19, E19+24, E19)-C19, 0)</f>
        <v>0</v>
      </c>
      <c r="AK19" s="16">
        <f>IF(AND(H19&lt;&gt;"", F19&lt;&gt;""), IF(H19&lt;F19, H19+24, H19)-F19, 0)</f>
        <v>0</v>
      </c>
      <c r="AL19" s="16">
        <f>IF(AND(K19&lt;&gt;"", I19&lt;&gt;""), IF(K19&lt;I19, K19+24, K19)-I19, 0)</f>
        <v>0</v>
      </c>
      <c r="AM19" s="16">
        <f>IF(AND(N19&lt;&gt;"", L19&lt;&gt;""), IF(N19&lt;L19, N19+24, N19)-L19, 0)</f>
        <v>0</v>
      </c>
      <c r="AN19" s="16">
        <f>IF(AND(Q19&lt;&gt;"", O19&lt;&gt;""), IF(Q19&lt;O19, Q19+24, Q19)-O19, 0)</f>
        <v>0</v>
      </c>
      <c r="AO19" s="16">
        <f>IF(AND(T19&lt;&gt;"", R19&lt;&gt;""), IF(T19&lt;R19, T19+24, T19)-R19, 0)</f>
        <v>0</v>
      </c>
      <c r="AP19" s="16">
        <f>IF(AND(W19&lt;&gt;"", U19&lt;&gt;""), IF(W19&lt;U19, W19+24, W19)-U19, 0)</f>
        <v>0</v>
      </c>
      <c r="AQ19" s="16">
        <f>SUM(AJ19:AP19)</f>
        <v>0</v>
      </c>
      <c r="AT19" s="16"/>
      <c r="AZ19" s="16"/>
    </row>
    <row r="20" spans="2:54" s="19" customFormat="1" ht="23" customHeight="1" x14ac:dyDescent="0.2">
      <c r="B20" s="40" t="str">
        <f>CONCATENATE("£", AI20, " / hr")</f>
        <v>£24 / hr</v>
      </c>
      <c r="C20" s="68"/>
      <c r="D20" s="69"/>
      <c r="E20" s="70"/>
      <c r="F20" s="68"/>
      <c r="G20" s="69"/>
      <c r="H20" s="70"/>
      <c r="I20" s="68"/>
      <c r="J20" s="69"/>
      <c r="K20" s="70"/>
      <c r="L20" s="68"/>
      <c r="M20" s="69"/>
      <c r="N20" s="70"/>
      <c r="O20" s="68"/>
      <c r="P20" s="69"/>
      <c r="Q20" s="70"/>
      <c r="R20" s="68"/>
      <c r="S20" s="69"/>
      <c r="T20" s="70"/>
      <c r="U20" s="68"/>
      <c r="V20" s="69"/>
      <c r="W20" s="70"/>
      <c r="X20" s="62" t="str">
        <f xml:space="preserve"> IF(AQ20=0, "",AQ20)</f>
        <v/>
      </c>
      <c r="Y20" s="20"/>
      <c r="Z20" s="20"/>
      <c r="AA20" s="20"/>
      <c r="AB20" s="20"/>
      <c r="AC20" s="20"/>
      <c r="AD20" s="20"/>
      <c r="AE20" s="20"/>
      <c r="AF20" s="20"/>
      <c r="AG20" s="20"/>
      <c r="AH20" s="21">
        <f>VLOOKUP(Schedule!B19, Employees[], 2, FALSE)</f>
        <v>24</v>
      </c>
      <c r="AI20" s="21">
        <f>IF(ISNA(AH20), 0, AH20)</f>
        <v>24</v>
      </c>
      <c r="AJ20" s="21">
        <f>$AI20*AJ19*24</f>
        <v>0</v>
      </c>
      <c r="AK20" s="21">
        <f t="shared" ref="AK20:AP20" si="8">$AI20*AK19*24</f>
        <v>0</v>
      </c>
      <c r="AL20" s="21">
        <f t="shared" si="8"/>
        <v>0</v>
      </c>
      <c r="AM20" s="21">
        <f t="shared" si="8"/>
        <v>0</v>
      </c>
      <c r="AN20" s="21">
        <f t="shared" si="8"/>
        <v>0</v>
      </c>
      <c r="AO20" s="21">
        <f t="shared" si="8"/>
        <v>0</v>
      </c>
      <c r="AP20" s="21">
        <f t="shared" si="8"/>
        <v>0</v>
      </c>
      <c r="AQ20" s="15">
        <f>AQ19*24*$AI20</f>
        <v>0</v>
      </c>
      <c r="AS20" s="16"/>
      <c r="AU20" s="16"/>
      <c r="AV20" s="16"/>
      <c r="AW20" s="16"/>
      <c r="AX20" s="16"/>
      <c r="AY20" s="16"/>
      <c r="AZ20" s="21"/>
    </row>
    <row r="21" spans="2:54" s="13" customFormat="1" ht="23" customHeight="1" x14ac:dyDescent="0.2">
      <c r="B21" s="36" t="s">
        <v>16</v>
      </c>
      <c r="C21" s="41"/>
      <c r="D21" s="42" t="str">
        <f>IF(ISBLANK(C21), "", "-")</f>
        <v/>
      </c>
      <c r="E21" s="47"/>
      <c r="F21" s="43"/>
      <c r="G21" s="42" t="str">
        <f>IF(ISBLANK(F21), "", "-")</f>
        <v/>
      </c>
      <c r="H21" s="47"/>
      <c r="I21" s="41"/>
      <c r="J21" s="42" t="str">
        <f>IF(ISBLANK(I21), "", "-")</f>
        <v/>
      </c>
      <c r="K21" s="47"/>
      <c r="L21" s="41"/>
      <c r="M21" s="42" t="str">
        <f>IF(ISBLANK(L21), "", "-")</f>
        <v/>
      </c>
      <c r="N21" s="47"/>
      <c r="O21" s="41"/>
      <c r="P21" s="42" t="str">
        <f>IF(ISBLANK(O21), "", "-")</f>
        <v/>
      </c>
      <c r="Q21" s="47"/>
      <c r="R21" s="41"/>
      <c r="S21" s="42" t="str">
        <f>IF(ISBLANK(R21), "", "-")</f>
        <v/>
      </c>
      <c r="T21" s="47"/>
      <c r="U21" s="41"/>
      <c r="V21" s="42" t="str">
        <f>IF(ISBLANK(U21), "", "-")</f>
        <v/>
      </c>
      <c r="W21" s="47"/>
      <c r="X21" s="44" t="str">
        <f t="shared" si="1"/>
        <v>-</v>
      </c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5"/>
      <c r="AJ21" s="16">
        <f>IF(AND(E21&lt;&gt;"", C21&lt;&gt;""), IF(E21&lt;C21, E21+24, E21)-C21, 0)</f>
        <v>0</v>
      </c>
      <c r="AK21" s="16">
        <f>IF(AND(H21&lt;&gt;"", F21&lt;&gt;""), IF(H21&lt;F21, H21+24, H21)-F21, 0)</f>
        <v>0</v>
      </c>
      <c r="AL21" s="16">
        <f>IF(AND(K21&lt;&gt;"", I21&lt;&gt;""), IF(K21&lt;I21, K21+24, K21)-I21, 0)</f>
        <v>0</v>
      </c>
      <c r="AM21" s="16">
        <f>IF(AND(N21&lt;&gt;"", L21&lt;&gt;""), IF(N21&lt;L21, N21+24, N21)-L21, 0)</f>
        <v>0</v>
      </c>
      <c r="AN21" s="16">
        <f>IF(AND(Q21&lt;&gt;"", O21&lt;&gt;""), IF(Q21&lt;O21, Q21+24, Q21)-O21, 0)</f>
        <v>0</v>
      </c>
      <c r="AO21" s="16">
        <f>IF(AND(T21&lt;&gt;"", R21&lt;&gt;""), IF(T21&lt;R21, T21+24, T21)-R21, 0)</f>
        <v>0</v>
      </c>
      <c r="AP21" s="16">
        <f>IF(AND(W21&lt;&gt;"", U21&lt;&gt;""), IF(W21&lt;U21, W21+24, W21)-U21, 0)</f>
        <v>0</v>
      </c>
      <c r="AQ21" s="16">
        <f>SUM(AJ21:AP21)</f>
        <v>0</v>
      </c>
      <c r="AT21" s="16"/>
      <c r="AZ21" s="16"/>
    </row>
    <row r="22" spans="2:54" s="19" customFormat="1" ht="23" customHeight="1" x14ac:dyDescent="0.2">
      <c r="B22" s="40" t="str">
        <f>CONCATENATE("£", AI22, " / hr")</f>
        <v>£16 / hr</v>
      </c>
      <c r="C22" s="68"/>
      <c r="D22" s="69"/>
      <c r="E22" s="70"/>
      <c r="F22" s="68"/>
      <c r="G22" s="69"/>
      <c r="H22" s="70"/>
      <c r="I22" s="68"/>
      <c r="J22" s="69"/>
      <c r="K22" s="70"/>
      <c r="L22" s="68"/>
      <c r="M22" s="69"/>
      <c r="N22" s="70"/>
      <c r="O22" s="68"/>
      <c r="P22" s="69"/>
      <c r="Q22" s="70"/>
      <c r="R22" s="68"/>
      <c r="S22" s="69"/>
      <c r="T22" s="70"/>
      <c r="U22" s="68"/>
      <c r="V22" s="69"/>
      <c r="W22" s="70"/>
      <c r="X22" s="62" t="str">
        <f xml:space="preserve"> IF(AQ22=0, "",AQ22)</f>
        <v/>
      </c>
      <c r="Y22" s="20"/>
      <c r="Z22" s="20"/>
      <c r="AA22" s="20"/>
      <c r="AB22" s="20"/>
      <c r="AC22" s="20"/>
      <c r="AD22" s="20"/>
      <c r="AE22" s="20"/>
      <c r="AF22" s="20"/>
      <c r="AG22" s="20"/>
      <c r="AH22" s="21">
        <f>VLOOKUP(Schedule!B21, Employees[], 2, FALSE)</f>
        <v>16</v>
      </c>
      <c r="AI22" s="21">
        <f>IF(ISNA(AH22), 0, AH22)</f>
        <v>16</v>
      </c>
      <c r="AJ22" s="21">
        <f>$AI22*AJ21*24</f>
        <v>0</v>
      </c>
      <c r="AK22" s="21">
        <f t="shared" ref="AK22:AP22" si="9">$AI22*AK21*24</f>
        <v>0</v>
      </c>
      <c r="AL22" s="21">
        <f t="shared" si="9"/>
        <v>0</v>
      </c>
      <c r="AM22" s="21">
        <f t="shared" si="9"/>
        <v>0</v>
      </c>
      <c r="AN22" s="21">
        <f t="shared" si="9"/>
        <v>0</v>
      </c>
      <c r="AO22" s="21">
        <f t="shared" si="9"/>
        <v>0</v>
      </c>
      <c r="AP22" s="21">
        <f t="shared" si="9"/>
        <v>0</v>
      </c>
      <c r="AQ22" s="15">
        <f>AQ21*24*$AI22</f>
        <v>0</v>
      </c>
      <c r="AS22" s="16"/>
      <c r="AU22" s="16"/>
      <c r="AV22" s="16"/>
      <c r="AW22" s="16"/>
      <c r="AX22" s="16"/>
      <c r="AY22" s="16"/>
      <c r="AZ22" s="21"/>
    </row>
    <row r="23" spans="2:54" s="13" customFormat="1" ht="23" customHeight="1" x14ac:dyDescent="0.2">
      <c r="B23" s="36" t="s">
        <v>17</v>
      </c>
      <c r="C23" s="41"/>
      <c r="D23" s="42" t="str">
        <f>IF(ISBLANK(C23), "", "-")</f>
        <v/>
      </c>
      <c r="E23" s="47"/>
      <c r="F23" s="41"/>
      <c r="G23" s="42" t="str">
        <f>IF(ISBLANK(F23), "", "-")</f>
        <v/>
      </c>
      <c r="H23" s="47"/>
      <c r="I23" s="41"/>
      <c r="J23" s="42" t="str">
        <f>IF(ISBLANK(I23), "", "-")</f>
        <v/>
      </c>
      <c r="K23" s="47"/>
      <c r="L23" s="41"/>
      <c r="M23" s="42" t="str">
        <f>IF(ISBLANK(L23), "", "-")</f>
        <v/>
      </c>
      <c r="N23" s="47"/>
      <c r="O23" s="41"/>
      <c r="P23" s="42" t="str">
        <f>IF(ISBLANK(O23), "", "-")</f>
        <v/>
      </c>
      <c r="Q23" s="47"/>
      <c r="R23" s="41"/>
      <c r="S23" s="42" t="str">
        <f>IF(ISBLANK(R23), "", "-")</f>
        <v/>
      </c>
      <c r="T23" s="47"/>
      <c r="U23" s="41"/>
      <c r="V23" s="42" t="str">
        <f>IF(ISBLANK(U23), "", "-")</f>
        <v/>
      </c>
      <c r="W23" s="47"/>
      <c r="X23" s="44" t="str">
        <f t="shared" si="1"/>
        <v>-</v>
      </c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5"/>
      <c r="AJ23" s="16">
        <f>IF(AND(E23&lt;&gt;"", C23&lt;&gt;""), IF(E23&lt;C23, E23+24, E23)-C23, 0)</f>
        <v>0</v>
      </c>
      <c r="AK23" s="16">
        <f>IF(AND(H23&lt;&gt;"", F23&lt;&gt;""), IF(H23&lt;F23, H23+24, H23)-F23, 0)</f>
        <v>0</v>
      </c>
      <c r="AL23" s="16">
        <f>IF(AND(K23&lt;&gt;"", I23&lt;&gt;""), IF(K23&lt;I23, K23+24, K23)-I23, 0)</f>
        <v>0</v>
      </c>
      <c r="AM23" s="16">
        <f>IF(AND(N23&lt;&gt;"", L23&lt;&gt;""), IF(N23&lt;L23, N23+24, N23)-L23, 0)</f>
        <v>0</v>
      </c>
      <c r="AN23" s="16">
        <f>IF(AND(Q23&lt;&gt;"", O23&lt;&gt;""), IF(Q23&lt;O23, Q23+24, Q23)-O23, 0)</f>
        <v>0</v>
      </c>
      <c r="AO23" s="16">
        <f>IF(AND(T23&lt;&gt;"", R23&lt;&gt;""), IF(T23&lt;R23, T23+24, T23)-R23, 0)</f>
        <v>0</v>
      </c>
      <c r="AP23" s="16">
        <f>IF(AND(W23&lt;&gt;"", U23&lt;&gt;""), IF(W23&lt;U23, W23+24, W23)-U23, 0)</f>
        <v>0</v>
      </c>
      <c r="AQ23" s="16">
        <f>SUM(AJ23:AP23)</f>
        <v>0</v>
      </c>
      <c r="AT23" s="16"/>
      <c r="AZ23" s="16"/>
    </row>
    <row r="24" spans="2:54" s="19" customFormat="1" ht="23" customHeight="1" x14ac:dyDescent="0.2">
      <c r="B24" s="40" t="str">
        <f>CONCATENATE("£", AI24, " / hr")</f>
        <v>£16 / hr</v>
      </c>
      <c r="C24" s="71"/>
      <c r="D24" s="72"/>
      <c r="E24" s="73"/>
      <c r="F24" s="71"/>
      <c r="G24" s="72"/>
      <c r="H24" s="73"/>
      <c r="I24" s="71"/>
      <c r="J24" s="72"/>
      <c r="K24" s="73"/>
      <c r="L24" s="71"/>
      <c r="M24" s="72"/>
      <c r="N24" s="73"/>
      <c r="O24" s="71"/>
      <c r="P24" s="72"/>
      <c r="Q24" s="73"/>
      <c r="R24" s="71"/>
      <c r="S24" s="72"/>
      <c r="T24" s="73"/>
      <c r="U24" s="71"/>
      <c r="V24" s="72"/>
      <c r="W24" s="73"/>
      <c r="X24" s="63" t="str">
        <f xml:space="preserve"> IF(AQ24=0, "",AQ24)</f>
        <v/>
      </c>
      <c r="Y24" s="20"/>
      <c r="Z24" s="20"/>
      <c r="AA24" s="20"/>
      <c r="AB24" s="20"/>
      <c r="AC24" s="20"/>
      <c r="AD24" s="20"/>
      <c r="AE24" s="20"/>
      <c r="AF24" s="20"/>
      <c r="AG24" s="20"/>
      <c r="AH24" s="21">
        <f>VLOOKUP(Schedule!B23, Employees[], 2, FALSE)</f>
        <v>16</v>
      </c>
      <c r="AI24" s="21">
        <f>IF(ISNA(AH24), 0, AH24)</f>
        <v>16</v>
      </c>
      <c r="AJ24" s="21">
        <f>$AI24*AJ23*24</f>
        <v>0</v>
      </c>
      <c r="AK24" s="21">
        <f t="shared" ref="AK24:AP24" si="10">$AI24*AK23*24</f>
        <v>0</v>
      </c>
      <c r="AL24" s="21">
        <f t="shared" si="10"/>
        <v>0</v>
      </c>
      <c r="AM24" s="21">
        <f t="shared" si="10"/>
        <v>0</v>
      </c>
      <c r="AN24" s="21">
        <f t="shared" si="10"/>
        <v>0</v>
      </c>
      <c r="AO24" s="21">
        <f t="shared" si="10"/>
        <v>0</v>
      </c>
      <c r="AP24" s="21">
        <f t="shared" si="10"/>
        <v>0</v>
      </c>
      <c r="AQ24" s="15">
        <f>AQ23*24*$AI24</f>
        <v>0</v>
      </c>
      <c r="AS24" s="16"/>
      <c r="AU24" s="16"/>
      <c r="AV24" s="16"/>
      <c r="AW24" s="16"/>
      <c r="AX24" s="16"/>
      <c r="AY24" s="16"/>
      <c r="AZ24" s="21"/>
    </row>
    <row r="25" spans="2:54" s="13" customFormat="1" ht="33" customHeight="1" x14ac:dyDescent="0.2">
      <c r="B25" s="29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8"/>
      <c r="AI25" s="15"/>
      <c r="AJ25" s="16"/>
      <c r="AK25" s="16"/>
      <c r="AL25" s="16"/>
      <c r="AM25" s="16"/>
      <c r="AN25" s="16"/>
      <c r="AO25" s="16"/>
      <c r="AP25" s="16"/>
      <c r="AQ25" s="15"/>
      <c r="BB25" s="17"/>
    </row>
    <row r="26" spans="2:54" s="13" customFormat="1" ht="23" customHeight="1" x14ac:dyDescent="0.2">
      <c r="B26" s="37" t="s">
        <v>18</v>
      </c>
      <c r="C26" s="80">
        <f>IF(AJ26=0, "-", AJ26)</f>
        <v>0.29166666666666674</v>
      </c>
      <c r="D26" s="80"/>
      <c r="E26" s="81"/>
      <c r="F26" s="82">
        <f>IF(AK26=0, "-", AK26)</f>
        <v>0.33333333333333331</v>
      </c>
      <c r="G26" s="80"/>
      <c r="H26" s="81"/>
      <c r="I26" s="82">
        <f>IF(AL26=0, "-", AL26)</f>
        <v>0.20833333333333331</v>
      </c>
      <c r="J26" s="80"/>
      <c r="K26" s="81"/>
      <c r="L26" s="82">
        <f>IF(AM26=0, "-", AM26)</f>
        <v>0.20833333333333326</v>
      </c>
      <c r="M26" s="80"/>
      <c r="N26" s="81"/>
      <c r="O26" s="82" t="str">
        <f>IF(AN26=0, "-", AN26)</f>
        <v>-</v>
      </c>
      <c r="P26" s="80"/>
      <c r="Q26" s="81"/>
      <c r="R26" s="82" t="str">
        <f>IF(AO26=0, "-", AO26)</f>
        <v>-</v>
      </c>
      <c r="S26" s="80"/>
      <c r="T26" s="81"/>
      <c r="U26" s="82" t="str">
        <f>IF(AP26=0, "-", AP26)</f>
        <v>-</v>
      </c>
      <c r="V26" s="80"/>
      <c r="W26" s="81"/>
      <c r="X26" s="48">
        <f>AQ26</f>
        <v>1.0416666666666665</v>
      </c>
      <c r="AI26" s="15"/>
      <c r="AJ26" s="18" cm="1">
        <f t="array" ref="AJ26">SUMPRODUCT((MOD(ROW(AJ5:AJ24), 2) &lt;&gt; 0) * (AJ5:AJ24))</f>
        <v>0.29166666666666674</v>
      </c>
      <c r="AK26" s="18" cm="1">
        <f t="array" ref="AK26">SUMPRODUCT((MOD(ROW(AK5:AK24), 2) &lt;&gt; 0) * (AK5:AK24))</f>
        <v>0.33333333333333331</v>
      </c>
      <c r="AL26" s="18" cm="1">
        <f t="array" ref="AL26">SUMPRODUCT((MOD(ROW(AL5:AL24), 2) &lt;&gt; 0) * (AL5:AL24))</f>
        <v>0.20833333333333331</v>
      </c>
      <c r="AM26" s="18" cm="1">
        <f t="array" ref="AM26">SUMPRODUCT((MOD(ROW(AM5:AM24), 2) &lt;&gt; 0) * (AM5:AM24))</f>
        <v>0.20833333333333326</v>
      </c>
      <c r="AN26" s="18" cm="1">
        <f t="array" ref="AN26">SUMPRODUCT((MOD(ROW(AN5:AN24), 2) &lt;&gt; 0) * (AN5:AN24))</f>
        <v>0</v>
      </c>
      <c r="AO26" s="18" cm="1">
        <f t="array" ref="AO26">SUMPRODUCT((MOD(ROW(AO5:AO24), 2) &lt;&gt; 0) * (AO5:AO24))</f>
        <v>0</v>
      </c>
      <c r="AP26" s="18" cm="1">
        <f t="array" ref="AP26">SUMPRODUCT((MOD(ROW(AP5:AP24), 2) &lt;&gt; 0) * (AP5:AP24))</f>
        <v>0</v>
      </c>
      <c r="AQ26" s="18">
        <f>SUM(AJ26:AP26)</f>
        <v>1.0416666666666665</v>
      </c>
    </row>
    <row r="27" spans="2:54" s="13" customFormat="1" ht="23" customHeight="1" x14ac:dyDescent="0.2">
      <c r="B27" s="37" t="s">
        <v>35</v>
      </c>
      <c r="C27" s="77">
        <f>IF(AJ27=0, 0, AJ27)</f>
        <v>112.00000000000003</v>
      </c>
      <c r="D27" s="77"/>
      <c r="E27" s="78"/>
      <c r="F27" s="79">
        <f>IF(AK27=0, 0, AK27)</f>
        <v>128</v>
      </c>
      <c r="G27" s="77"/>
      <c r="H27" s="78"/>
      <c r="I27" s="79">
        <f>IF(AL27=0, 0, AL27)</f>
        <v>80</v>
      </c>
      <c r="J27" s="77"/>
      <c r="K27" s="78"/>
      <c r="L27" s="79">
        <f>IF(AM27=0, 0, AM27)</f>
        <v>99.999999999999972</v>
      </c>
      <c r="M27" s="77"/>
      <c r="N27" s="78"/>
      <c r="O27" s="79">
        <f>IF(AN27=0, 0, AN27)</f>
        <v>0</v>
      </c>
      <c r="P27" s="77"/>
      <c r="Q27" s="78"/>
      <c r="R27" s="79">
        <f>IF(AO27=0, 0, AO27)</f>
        <v>0</v>
      </c>
      <c r="S27" s="77"/>
      <c r="T27" s="78"/>
      <c r="U27" s="79">
        <f>IF(AP27=0, 0, AP27)</f>
        <v>0</v>
      </c>
      <c r="V27" s="77"/>
      <c r="W27" s="78"/>
      <c r="X27" s="64">
        <f>AQ27</f>
        <v>420</v>
      </c>
      <c r="AI27" s="15"/>
      <c r="AJ27" s="15" cm="1">
        <f t="array" ref="AJ27">SUMPRODUCT((MOD(ROW(AJ5:AJ24), 2) = 0) * (AJ5:AJ24))</f>
        <v>112.00000000000003</v>
      </c>
      <c r="AK27" s="15" cm="1">
        <f t="array" ref="AK27">SUMPRODUCT((MOD(ROW(AK5:AK24), 2) = 0) * (AK5:AK24))</f>
        <v>128</v>
      </c>
      <c r="AL27" s="15" cm="1">
        <f t="array" ref="AL27">SUMPRODUCT((MOD(ROW(AL5:AL24), 2) = 0) * (AL5:AL24))</f>
        <v>80</v>
      </c>
      <c r="AM27" s="15" cm="1">
        <f t="array" ref="AM27">SUMPRODUCT((MOD(ROW(AM5:AM24), 2) = 0) * (AM5:AM24))</f>
        <v>99.999999999999972</v>
      </c>
      <c r="AN27" s="15" cm="1">
        <f t="array" ref="AN27">SUMPRODUCT((MOD(ROW(AN5:AN24), 2) = 0) * (AN5:AN24))</f>
        <v>0</v>
      </c>
      <c r="AO27" s="15" cm="1">
        <f t="array" ref="AO27">SUMPRODUCT((MOD(ROW(AO5:AO24), 2) = 0) * (AO5:AO24))</f>
        <v>0</v>
      </c>
      <c r="AP27" s="15" cm="1">
        <f t="array" ref="AP27">SUMPRODUCT((MOD(ROW(AP5:AP24), 2) = 0) * (AP5:AP24))</f>
        <v>0</v>
      </c>
      <c r="AQ27" s="15">
        <f>SUM(AJ27:AP27)</f>
        <v>420</v>
      </c>
    </row>
    <row r="28" spans="2:54" ht="33" customHeight="1" x14ac:dyDescent="0.2"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2:54" ht="87" customHeight="1" x14ac:dyDescent="0.2">
      <c r="AJ29" s="4"/>
    </row>
    <row r="30" spans="2:54" ht="23" customHeight="1" x14ac:dyDescent="0.2"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AJ30" s="18"/>
    </row>
    <row r="31" spans="2:54" ht="23" customHeight="1" x14ac:dyDescent="0.2">
      <c r="C31" s="74" t="s">
        <v>5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</row>
    <row r="32" spans="2:54" ht="23" customHeight="1" x14ac:dyDescent="0.2">
      <c r="C32" s="67" t="s">
        <v>25</v>
      </c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</row>
    <row r="33" spans="2:24" ht="23" customHeight="1" x14ac:dyDescent="0.2">
      <c r="C33" s="67" t="s">
        <v>26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</row>
    <row r="34" spans="2:24" ht="23" customHeight="1" x14ac:dyDescent="0.2">
      <c r="C34" s="67" t="s">
        <v>31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</row>
    <row r="35" spans="2:24" ht="23" customHeight="1" x14ac:dyDescent="0.2"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</row>
    <row r="36" spans="2:24" ht="23" customHeight="1" x14ac:dyDescent="0.2">
      <c r="C36" s="74" t="s">
        <v>6</v>
      </c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</row>
    <row r="37" spans="2:24" ht="23" customHeight="1" x14ac:dyDescent="0.2">
      <c r="C37" s="67" t="s">
        <v>27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</row>
    <row r="38" spans="2:24" ht="23" customHeight="1" x14ac:dyDescent="0.2">
      <c r="C38" s="67" t="s">
        <v>7</v>
      </c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</row>
    <row r="39" spans="2:24" ht="23" customHeight="1" x14ac:dyDescent="0.2"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</row>
    <row r="40" spans="2:24" ht="23" customHeight="1" x14ac:dyDescent="0.2">
      <c r="C40" s="75" t="s">
        <v>32</v>
      </c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</row>
    <row r="41" spans="2:24" ht="23" customHeight="1" x14ac:dyDescent="0.2">
      <c r="C41" s="67" t="s">
        <v>33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</row>
    <row r="42" spans="2:24" ht="23" customHeight="1" x14ac:dyDescent="0.2">
      <c r="C42" s="67" t="s">
        <v>34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</row>
    <row r="43" spans="2:24" ht="23" hidden="1" customHeight="1" x14ac:dyDescent="0.2">
      <c r="B43" s="10"/>
    </row>
    <row r="44" spans="2:24" ht="23" hidden="1" customHeight="1" x14ac:dyDescent="0.2"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2:24" ht="23" hidden="1" customHeight="1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2:24" ht="23" hidden="1" customHeight="1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8" spans="2:24" ht="23" hidden="1" customHeight="1" x14ac:dyDescent="0.2">
      <c r="B48" s="10"/>
    </row>
    <row r="49" spans="2:12" ht="23" hidden="1" customHeight="1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2:12" ht="23" hidden="1" customHeight="1" x14ac:dyDescent="0.2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2:12" ht="23" hidden="1" customHeight="1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2:12" ht="23" hidden="1" customHeight="1" x14ac:dyDescent="0.2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</sheetData>
  <sheetProtection insertRows="0" deleteRows="0"/>
  <mergeCells count="103">
    <mergeCell ref="C42:X42"/>
    <mergeCell ref="U4:W4"/>
    <mergeCell ref="R8:T8"/>
    <mergeCell ref="C20:E20"/>
    <mergeCell ref="F20:H20"/>
    <mergeCell ref="I20:K20"/>
    <mergeCell ref="L20:N20"/>
    <mergeCell ref="O20:Q20"/>
    <mergeCell ref="C2:F2"/>
    <mergeCell ref="C8:E8"/>
    <mergeCell ref="F8:H8"/>
    <mergeCell ref="I8:K8"/>
    <mergeCell ref="L8:N8"/>
    <mergeCell ref="C6:E6"/>
    <mergeCell ref="F6:H6"/>
    <mergeCell ref="C4:E4"/>
    <mergeCell ref="F4:H4"/>
    <mergeCell ref="I4:K4"/>
    <mergeCell ref="L4:N4"/>
    <mergeCell ref="U14:W14"/>
    <mergeCell ref="U16:W16"/>
    <mergeCell ref="C16:E16"/>
    <mergeCell ref="C10:E10"/>
    <mergeCell ref="F26:H26"/>
    <mergeCell ref="I26:K26"/>
    <mergeCell ref="L26:N26"/>
    <mergeCell ref="O26:Q26"/>
    <mergeCell ref="R6:T6"/>
    <mergeCell ref="O4:Q4"/>
    <mergeCell ref="R4:T4"/>
    <mergeCell ref="I6:K6"/>
    <mergeCell ref="L6:N6"/>
    <mergeCell ref="O6:Q6"/>
    <mergeCell ref="F16:H16"/>
    <mergeCell ref="I16:K16"/>
    <mergeCell ref="I14:K14"/>
    <mergeCell ref="F10:H10"/>
    <mergeCell ref="U22:W22"/>
    <mergeCell ref="L22:N22"/>
    <mergeCell ref="O22:Q22"/>
    <mergeCell ref="R18:T18"/>
    <mergeCell ref="U18:W18"/>
    <mergeCell ref="U26:W26"/>
    <mergeCell ref="O8:Q8"/>
    <mergeCell ref="R10:T10"/>
    <mergeCell ref="R14:T14"/>
    <mergeCell ref="R20:T20"/>
    <mergeCell ref="L10:N10"/>
    <mergeCell ref="O10:Q10"/>
    <mergeCell ref="R26:T26"/>
    <mergeCell ref="U20:W20"/>
    <mergeCell ref="L16:N16"/>
    <mergeCell ref="O16:Q16"/>
    <mergeCell ref="R16:T16"/>
    <mergeCell ref="L14:N14"/>
    <mergeCell ref="C27:E27"/>
    <mergeCell ref="F27:H27"/>
    <mergeCell ref="I27:K27"/>
    <mergeCell ref="L27:N27"/>
    <mergeCell ref="O27:Q27"/>
    <mergeCell ref="R27:T27"/>
    <mergeCell ref="U27:W27"/>
    <mergeCell ref="O14:Q14"/>
    <mergeCell ref="C18:E18"/>
    <mergeCell ref="F18:H18"/>
    <mergeCell ref="I18:K18"/>
    <mergeCell ref="L18:N18"/>
    <mergeCell ref="O18:Q18"/>
    <mergeCell ref="R24:T24"/>
    <mergeCell ref="I24:K24"/>
    <mergeCell ref="L24:N24"/>
    <mergeCell ref="O24:Q24"/>
    <mergeCell ref="R22:T22"/>
    <mergeCell ref="C22:E22"/>
    <mergeCell ref="F22:H22"/>
    <mergeCell ref="I22:K22"/>
    <mergeCell ref="C24:E24"/>
    <mergeCell ref="F24:H24"/>
    <mergeCell ref="C26:E26"/>
    <mergeCell ref="C41:X41"/>
    <mergeCell ref="U10:W10"/>
    <mergeCell ref="U6:W6"/>
    <mergeCell ref="U8:W8"/>
    <mergeCell ref="C12:E12"/>
    <mergeCell ref="F12:H12"/>
    <mergeCell ref="I12:K12"/>
    <mergeCell ref="L12:N12"/>
    <mergeCell ref="O12:Q12"/>
    <mergeCell ref="R12:T12"/>
    <mergeCell ref="U12:W12"/>
    <mergeCell ref="U24:W24"/>
    <mergeCell ref="C14:E14"/>
    <mergeCell ref="F14:H14"/>
    <mergeCell ref="C36:X36"/>
    <mergeCell ref="C37:X37"/>
    <mergeCell ref="C38:X38"/>
    <mergeCell ref="C40:X40"/>
    <mergeCell ref="C31:X31"/>
    <mergeCell ref="C32:X32"/>
    <mergeCell ref="C33:X33"/>
    <mergeCell ref="C34:X34"/>
    <mergeCell ref="C35:X35"/>
    <mergeCell ref="I10:K10"/>
  </mergeCells>
  <phoneticPr fontId="4" type="noConversion"/>
  <dataValidations count="1">
    <dataValidation type="list" allowBlank="1" showInputMessage="1" showErrorMessage="1" sqref="C8:W8 C24:W24 C10:W10 C6:W6 C12:W12 C14:W14 C16:W16 C18:W18 C20:W20 C22:W22" xr:uid="{5DCB9594-78B2-1541-92B9-C72EE5F231DD}">
      <formula1>INDIRECT("Positions[Position]")</formula1>
    </dataValidation>
  </dataValidations>
  <printOptions horizontalCentered="1"/>
  <pageMargins left="0.14000000000000001" right="0.14000000000000001" top="0.14000000000000001" bottom="0.14000000000000001" header="0" footer="0"/>
  <pageSetup scale="58" orientation="landscape" horizontalDpi="4294967292" verticalDpi="4294967292"/>
  <ignoredErrors>
    <ignoredError sqref="X14" formula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B9859F0-AD6E-9146-8130-BBB21B2C1588}">
          <x14:formula1>
            <xm:f>Employees!$B$3:$B$12</xm:f>
          </x14:formula1>
          <xm:sqref>B5 B7 B9 B11 B13 B15 B17 B19 B21 B23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rgb="FF7FA8CC"/>
  </sheetPr>
  <dimension ref="A1:D17"/>
  <sheetViews>
    <sheetView showGridLines="0" topLeftCell="A2" zoomScale="120" zoomScaleNormal="120" workbookViewId="0">
      <selection activeCell="B2" sqref="B2"/>
    </sheetView>
  </sheetViews>
  <sheetFormatPr baseColWidth="10" defaultColWidth="0" defaultRowHeight="23" customHeight="1" zeroHeight="1" x14ac:dyDescent="0.2"/>
  <cols>
    <col min="1" max="1" width="3.5" style="2" customWidth="1"/>
    <col min="2" max="2" width="28.33203125" style="2" customWidth="1"/>
    <col min="3" max="3" width="25.5" style="30" customWidth="1"/>
    <col min="4" max="4" width="4.5" style="2" customWidth="1"/>
    <col min="5" max="16384" width="10.83203125" style="2" hidden="1"/>
  </cols>
  <sheetData>
    <row r="1" spans="2:3" ht="23" customHeight="1" x14ac:dyDescent="0.2"/>
    <row r="2" spans="2:3" ht="44" customHeight="1" x14ac:dyDescent="0.2">
      <c r="B2" s="54" t="s">
        <v>23</v>
      </c>
      <c r="C2" s="51" t="s">
        <v>24</v>
      </c>
    </row>
    <row r="3" spans="2:3" ht="23" customHeight="1" x14ac:dyDescent="0.2">
      <c r="B3" s="52" t="s">
        <v>4</v>
      </c>
      <c r="C3" s="65">
        <v>16</v>
      </c>
    </row>
    <row r="4" spans="2:3" ht="23" customHeight="1" x14ac:dyDescent="0.2">
      <c r="B4" s="52" t="s">
        <v>9</v>
      </c>
      <c r="C4" s="65">
        <v>16</v>
      </c>
    </row>
    <row r="5" spans="2:3" ht="23" customHeight="1" x14ac:dyDescent="0.2">
      <c r="B5" s="52" t="s">
        <v>10</v>
      </c>
      <c r="C5" s="65">
        <v>18</v>
      </c>
    </row>
    <row r="6" spans="2:3" ht="23" customHeight="1" x14ac:dyDescent="0.2">
      <c r="B6" s="52" t="s">
        <v>11</v>
      </c>
      <c r="C6" s="65">
        <v>20</v>
      </c>
    </row>
    <row r="7" spans="2:3" ht="23" customHeight="1" x14ac:dyDescent="0.2">
      <c r="B7" s="52" t="s">
        <v>12</v>
      </c>
      <c r="C7" s="65">
        <v>20</v>
      </c>
    </row>
    <row r="8" spans="2:3" ht="23" customHeight="1" x14ac:dyDescent="0.2">
      <c r="B8" s="52" t="s">
        <v>13</v>
      </c>
      <c r="C8" s="65">
        <v>19</v>
      </c>
    </row>
    <row r="9" spans="2:3" ht="23" customHeight="1" x14ac:dyDescent="0.2">
      <c r="B9" s="52" t="s">
        <v>14</v>
      </c>
      <c r="C9" s="65">
        <v>22</v>
      </c>
    </row>
    <row r="10" spans="2:3" ht="23" customHeight="1" x14ac:dyDescent="0.2">
      <c r="B10" s="52" t="s">
        <v>15</v>
      </c>
      <c r="C10" s="65">
        <v>24</v>
      </c>
    </row>
    <row r="11" spans="2:3" ht="23" customHeight="1" x14ac:dyDescent="0.2">
      <c r="B11" s="52" t="s">
        <v>16</v>
      </c>
      <c r="C11" s="65">
        <v>16</v>
      </c>
    </row>
    <row r="12" spans="2:3" ht="23" customHeight="1" x14ac:dyDescent="0.2">
      <c r="B12" s="53" t="s">
        <v>17</v>
      </c>
      <c r="C12" s="66">
        <v>16</v>
      </c>
    </row>
    <row r="13" spans="2:3" ht="26" customHeight="1" x14ac:dyDescent="0.2"/>
    <row r="14" spans="2:3" s="25" customFormat="1" ht="23" customHeight="1" x14ac:dyDescent="0.2">
      <c r="B14" s="85" t="s">
        <v>22</v>
      </c>
      <c r="C14" s="85"/>
    </row>
    <row r="15" spans="2:3" s="26" customFormat="1" ht="23" customHeight="1" x14ac:dyDescent="0.2">
      <c r="B15" s="86" t="s">
        <v>28</v>
      </c>
      <c r="C15" s="86"/>
    </row>
    <row r="16" spans="2:3" s="26" customFormat="1" ht="23" customHeight="1" x14ac:dyDescent="0.2">
      <c r="B16" s="86" t="s">
        <v>29</v>
      </c>
      <c r="C16" s="86"/>
    </row>
    <row r="17" spans="2:3" ht="23" customHeight="1" x14ac:dyDescent="0.2">
      <c r="B17" s="55"/>
      <c r="C17" s="56"/>
    </row>
  </sheetData>
  <mergeCells count="3">
    <mergeCell ref="B14:C14"/>
    <mergeCell ref="B15:C15"/>
    <mergeCell ref="B16:C16"/>
  </mergeCells>
  <pageMargins left="0.75" right="0.75" top="1" bottom="1" header="0.5" footer="0.5"/>
  <pageSetup orientation="portrait" horizontalDpi="4294967292" verticalDpi="429496729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rgb="FF7FA8CC"/>
  </sheetPr>
  <dimension ref="A1:D10"/>
  <sheetViews>
    <sheetView showGridLines="0" tabSelected="1" zoomScale="120" zoomScaleNormal="120" workbookViewId="0">
      <selection activeCell="B2" sqref="B2"/>
    </sheetView>
  </sheetViews>
  <sheetFormatPr baseColWidth="10" defaultColWidth="0" defaultRowHeight="0" customHeight="1" zeroHeight="1" x14ac:dyDescent="0.2"/>
  <cols>
    <col min="1" max="1" width="3.5" style="2" customWidth="1"/>
    <col min="2" max="2" width="45.1640625" style="2" customWidth="1"/>
    <col min="3" max="3" width="4" style="2" customWidth="1"/>
    <col min="4" max="4" width="6.1640625" style="2" hidden="1" customWidth="1"/>
    <col min="5" max="16384" width="10.83203125" style="2" hidden="1"/>
  </cols>
  <sheetData>
    <row r="1" spans="2:4" ht="23" customHeight="1" x14ac:dyDescent="0.2"/>
    <row r="2" spans="2:4" ht="44" customHeight="1" x14ac:dyDescent="0.2">
      <c r="B2" s="57" t="s">
        <v>0</v>
      </c>
    </row>
    <row r="3" spans="2:4" ht="23" customHeight="1" x14ac:dyDescent="0.2">
      <c r="B3" s="58" t="s">
        <v>8</v>
      </c>
    </row>
    <row r="4" spans="2:4" ht="23" customHeight="1" x14ac:dyDescent="0.2">
      <c r="B4" s="58" t="s">
        <v>1</v>
      </c>
      <c r="C4" s="31"/>
      <c r="D4" s="32"/>
    </row>
    <row r="5" spans="2:4" ht="23" customHeight="1" x14ac:dyDescent="0.2">
      <c r="B5" s="59" t="s">
        <v>19</v>
      </c>
    </row>
    <row r="6" spans="2:4" ht="23" customHeight="1" x14ac:dyDescent="0.2"/>
    <row r="7" spans="2:4" s="10" customFormat="1" ht="23" customHeight="1" x14ac:dyDescent="0.2">
      <c r="B7" s="60" t="s">
        <v>20</v>
      </c>
    </row>
    <row r="8" spans="2:4" s="11" customFormat="1" ht="23" customHeight="1" x14ac:dyDescent="0.2">
      <c r="B8" s="61" t="s">
        <v>30</v>
      </c>
    </row>
    <row r="9" spans="2:4" s="11" customFormat="1" ht="23" customHeight="1" x14ac:dyDescent="0.2">
      <c r="B9" s="61" t="s">
        <v>21</v>
      </c>
    </row>
    <row r="10" spans="2:4" ht="23" customHeight="1" x14ac:dyDescent="0.2">
      <c r="B10" s="55"/>
    </row>
  </sheetData>
  <pageMargins left="0.75" right="0.75" top="1" bottom="1" header="0.5" footer="0.5"/>
  <pageSetup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Schedule</vt:lpstr>
      <vt:lpstr>Employees</vt:lpstr>
      <vt:lpstr>Positions</vt:lpstr>
      <vt:lpstr>Schedule!Print_Area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</dc:creator>
  <cp:lastModifiedBy>Microsoft Office User</cp:lastModifiedBy>
  <cp:lastPrinted>2016-09-08T18:03:36Z</cp:lastPrinted>
  <dcterms:created xsi:type="dcterms:W3CDTF">2016-03-31T15:16:04Z</dcterms:created>
  <dcterms:modified xsi:type="dcterms:W3CDTF">2026-04-30T18:43:54Z</dcterms:modified>
</cp:coreProperties>
</file>