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arah/Downloads/"/>
    </mc:Choice>
  </mc:AlternateContent>
  <xr:revisionPtr revIDLastSave="0" documentId="13_ncr:1_{516EDA97-8CC7-E14F-9AAB-2C5497C365CA}" xr6:coauthVersionLast="47" xr6:coauthVersionMax="47" xr10:uidLastSave="{00000000-0000-0000-0000-000000000000}"/>
  <bookViews>
    <workbookView xWindow="0" yWindow="660" windowWidth="34560" windowHeight="20180" tabRatio="500" xr2:uid="{00000000-000D-0000-FFFF-FFFF00000000}"/>
  </bookViews>
  <sheets>
    <sheet name="Employee 1" sheetId="1" r:id="rId1"/>
  </sheets>
  <definedNames>
    <definedName name="_xlnm.Print_Area" localSheetId="0">'Employee 1'!$A$1:$I$67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0" i="1" l="1"/>
  <c r="B49" i="1"/>
  <c r="B48" i="1"/>
  <c r="B47" i="1"/>
  <c r="B46" i="1"/>
  <c r="B45" i="1"/>
  <c r="B44" i="1"/>
  <c r="B39" i="1"/>
  <c r="B38" i="1"/>
  <c r="B37" i="1"/>
  <c r="B36" i="1"/>
  <c r="B35" i="1"/>
  <c r="B34" i="1"/>
  <c r="B33" i="1"/>
  <c r="B22" i="1"/>
  <c r="E51" i="1"/>
  <c r="F50" i="1"/>
  <c r="F49" i="1"/>
  <c r="G49" i="1" s="1"/>
  <c r="F48" i="1"/>
  <c r="G48" i="1" s="1"/>
  <c r="H48" i="1" s="1"/>
  <c r="F47" i="1"/>
  <c r="F46" i="1"/>
  <c r="F45" i="1"/>
  <c r="G45" i="1" s="1"/>
  <c r="F44" i="1"/>
  <c r="E40" i="1"/>
  <c r="F39" i="1"/>
  <c r="F38" i="1"/>
  <c r="F37" i="1"/>
  <c r="G37" i="1" s="1"/>
  <c r="F36" i="1"/>
  <c r="G36" i="1" s="1"/>
  <c r="F35" i="1"/>
  <c r="G35" i="1" s="1"/>
  <c r="F34" i="1"/>
  <c r="F33" i="1"/>
  <c r="G46" i="1" l="1"/>
  <c r="H46" i="1" s="1"/>
  <c r="G50" i="1"/>
  <c r="H50" i="1" s="1"/>
  <c r="G47" i="1"/>
  <c r="H47" i="1" s="1"/>
  <c r="H45" i="1"/>
  <c r="H49" i="1"/>
  <c r="F51" i="1"/>
  <c r="G44" i="1"/>
  <c r="H44" i="1" s="1"/>
  <c r="H37" i="1"/>
  <c r="H35" i="1"/>
  <c r="G34" i="1"/>
  <c r="H34" i="1" s="1"/>
  <c r="H36" i="1"/>
  <c r="F40" i="1"/>
  <c r="G39" i="1"/>
  <c r="H39" i="1" s="1"/>
  <c r="G33" i="1"/>
  <c r="H33" i="1" s="1"/>
  <c r="G38" i="1"/>
  <c r="H38" i="1" s="1"/>
  <c r="H51" i="1" l="1"/>
  <c r="G51" i="1"/>
  <c r="H40" i="1"/>
  <c r="G40" i="1"/>
  <c r="E29" i="1" l="1"/>
  <c r="F28" i="1"/>
  <c r="F27" i="1"/>
  <c r="F26" i="1"/>
  <c r="G26" i="1" s="1"/>
  <c r="H26" i="1" s="1"/>
  <c r="F25" i="1"/>
  <c r="G25" i="1" s="1"/>
  <c r="F24" i="1"/>
  <c r="F23" i="1"/>
  <c r="G23" i="1" s="1"/>
  <c r="H23" i="1" s="1"/>
  <c r="F22" i="1"/>
  <c r="E18" i="1"/>
  <c r="F17" i="1"/>
  <c r="F16" i="1"/>
  <c r="G16" i="1" s="1"/>
  <c r="H16" i="1" s="1"/>
  <c r="F15" i="1"/>
  <c r="F14" i="1"/>
  <c r="F13" i="1"/>
  <c r="G13" i="1" s="1"/>
  <c r="H13" i="1" s="1"/>
  <c r="F12" i="1"/>
  <c r="G12" i="1" s="1"/>
  <c r="H12" i="1" s="1"/>
  <c r="F11" i="1"/>
  <c r="F29" i="1" l="1"/>
  <c r="G22" i="1"/>
  <c r="H22" i="1" s="1"/>
  <c r="G27" i="1"/>
  <c r="H27" i="1" s="1"/>
  <c r="F18" i="1"/>
  <c r="F53" i="1" s="1"/>
  <c r="G24" i="1"/>
  <c r="H24" i="1" s="1"/>
  <c r="H25" i="1"/>
  <c r="G28" i="1"/>
  <c r="H28" i="1" s="1"/>
  <c r="G11" i="1"/>
  <c r="H11" i="1" s="1"/>
  <c r="G15" i="1"/>
  <c r="H15" i="1" s="1"/>
  <c r="G14" i="1"/>
  <c r="H14" i="1" s="1"/>
  <c r="G17" i="1"/>
  <c r="H17" i="1" s="1"/>
  <c r="H29" i="1" l="1"/>
  <c r="G29" i="1"/>
  <c r="H18" i="1"/>
  <c r="H53" i="1" s="1"/>
  <c r="G18" i="1"/>
  <c r="G53" i="1" s="1"/>
  <c r="B28" i="1" l="1"/>
  <c r="B27" i="1"/>
  <c r="B26" i="1"/>
  <c r="B25" i="1"/>
  <c r="B24" i="1"/>
  <c r="B23" i="1"/>
  <c r="B13" i="1" l="1"/>
  <c r="B17" i="1"/>
  <c r="B16" i="1"/>
  <c r="B15" i="1"/>
  <c r="B14" i="1"/>
  <c r="B12" i="1"/>
  <c r="B11" i="1"/>
</calcChain>
</file>

<file path=xl/sharedStrings.xml><?xml version="1.0" encoding="utf-8"?>
<sst xmlns="http://schemas.openxmlformats.org/spreadsheetml/2006/main" count="49" uniqueCount="28">
  <si>
    <t>Pay period beginning on</t>
  </si>
  <si>
    <t>Employee number</t>
  </si>
  <si>
    <t>Approved by</t>
  </si>
  <si>
    <t>Week 1</t>
  </si>
  <si>
    <t>Week 2</t>
  </si>
  <si>
    <t>TOTAL</t>
  </si>
  <si>
    <t>Start of shift</t>
  </si>
  <si>
    <t>End of shift</t>
  </si>
  <si>
    <t>Regular time</t>
  </si>
  <si>
    <t>Overtime</t>
  </si>
  <si>
    <t>Date (DD/MM/YYYY)</t>
  </si>
  <si>
    <t>Employee name</t>
  </si>
  <si>
    <t>Unpaid break time</t>
  </si>
  <si>
    <t>Week 1 total</t>
  </si>
  <si>
    <t>Week 2 total</t>
  </si>
  <si>
    <t>Total hours</t>
  </si>
  <si>
    <t xml:space="preserve">Number of hour per day before overtime      </t>
  </si>
  <si>
    <t xml:space="preserve">Number of hours per week before overtime      </t>
  </si>
  <si>
    <t>Information</t>
  </si>
  <si>
    <t>To copy the timesheet for another employee</t>
  </si>
  <si>
    <r>
      <t xml:space="preserve">Fill out the </t>
    </r>
    <r>
      <rPr>
        <b/>
        <sz val="12"/>
        <color rgb="FF184F8F"/>
        <rFont val="Helvetica"/>
        <family val="2"/>
      </rPr>
      <t>gray</t>
    </r>
    <r>
      <rPr>
        <sz val="12"/>
        <color rgb="FF184F8F"/>
        <rFont val="Helvetica"/>
        <family val="2"/>
      </rPr>
      <t xml:space="preserve"> cells only; the other cells will be filled out automatically based on the information entered</t>
    </r>
  </si>
  <si>
    <r>
      <t xml:space="preserve">Use the </t>
    </r>
    <r>
      <rPr>
        <b/>
        <sz val="12"/>
        <color rgb="FF184F8F"/>
        <rFont val="Helvetica"/>
        <family val="2"/>
      </rPr>
      <t>colon  :</t>
    </r>
    <r>
      <rPr>
        <sz val="12"/>
        <color rgb="FF184F8F"/>
        <rFont val="Helvetica"/>
        <family val="2"/>
      </rPr>
      <t xml:space="preserve">  as a separator between hours and minutes</t>
    </r>
  </si>
  <si>
    <r>
      <t xml:space="preserve">2) Check the </t>
    </r>
    <r>
      <rPr>
        <b/>
        <sz val="12"/>
        <color rgb="FF184F8F"/>
        <rFont val="Helvetica"/>
        <family val="2"/>
      </rPr>
      <t>Create a copy</t>
    </r>
    <r>
      <rPr>
        <sz val="12"/>
        <color rgb="FF184F8F"/>
        <rFont val="Helvetica"/>
        <family val="2"/>
      </rPr>
      <t xml:space="preserve"> box, then click </t>
    </r>
    <r>
      <rPr>
        <b/>
        <sz val="12"/>
        <color rgb="FF184F8F"/>
        <rFont val="Helvetica"/>
        <family val="2"/>
      </rPr>
      <t>OK</t>
    </r>
  </si>
  <si>
    <r>
      <t xml:space="preserve">1) Right-click the </t>
    </r>
    <r>
      <rPr>
        <b/>
        <sz val="12"/>
        <color rgb="FF184F8F"/>
        <rFont val="Helvetica"/>
        <family val="2"/>
      </rPr>
      <t>Employee 1</t>
    </r>
    <r>
      <rPr>
        <sz val="12"/>
        <color rgb="FF184F8F"/>
        <rFont val="Helvetica"/>
        <family val="2"/>
      </rPr>
      <t xml:space="preserve"> tab, then select </t>
    </r>
    <r>
      <rPr>
        <b/>
        <sz val="12"/>
        <color rgb="FF184F8F"/>
        <rFont val="Helvetica"/>
        <family val="2"/>
      </rPr>
      <t>Move or Copy</t>
    </r>
  </si>
  <si>
    <t>Week 3</t>
  </si>
  <si>
    <t>Week 4</t>
  </si>
  <si>
    <t>Week 3 total</t>
  </si>
  <si>
    <t>Week 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</si>
</sst>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]:mm:ss;@"/>
    <numFmt numFmtId="165" formatCode="[$-409]mmmm\ d\,\ yyyy;@"/>
    <numFmt numFmtId="166" formatCode="[hh]:mm"/>
  </numFmts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Helvetica"/>
      <family val="2"/>
    </font>
    <font>
      <b/>
      <sz val="13"/>
      <color rgb="FF184F8F"/>
      <name val="Helvetica"/>
      <family val="2"/>
    </font>
    <font>
      <sz val="13"/>
      <color rgb="FF184F8F"/>
      <name val="Helvetica"/>
      <family val="2"/>
    </font>
    <font>
      <sz val="12"/>
      <color rgb="FF184F8F"/>
      <name val="Helvetica"/>
      <family val="2"/>
    </font>
    <font>
      <sz val="12"/>
      <color rgb="FF0F6973"/>
      <name val="Helvetica"/>
      <family val="2"/>
    </font>
    <font>
      <b/>
      <sz val="15"/>
      <color rgb="FF184F8F"/>
      <name val="Helvetica"/>
      <family val="2"/>
    </font>
    <font>
      <b/>
      <sz val="12"/>
      <color rgb="FF184F8F"/>
      <name val="Helvetica"/>
      <family val="2"/>
    </font>
    <font>
      <b/>
      <sz val="14"/>
      <color rgb="FF184F8F"/>
      <name val="Helvetica"/>
      <family val="2"/>
    </font>
    <font>
      <b/>
      <sz val="16"/>
      <color theme="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F2F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91C3BE"/>
      </bottom>
      <diagonal/>
    </border>
    <border>
      <left/>
      <right style="thin">
        <color rgb="FFAAC6E0"/>
      </right>
      <top/>
      <bottom/>
      <diagonal/>
    </border>
    <border>
      <left/>
      <right/>
      <top/>
      <bottom style="thin">
        <color rgb="FFAAC6E0"/>
      </bottom>
      <diagonal/>
    </border>
    <border>
      <left style="thin">
        <color rgb="FFAAC6E0"/>
      </left>
      <right style="thin">
        <color rgb="FFAAC6E0"/>
      </right>
      <top/>
      <bottom/>
      <diagonal/>
    </border>
    <border>
      <left/>
      <right style="thin">
        <color rgb="FFAAC6E0"/>
      </right>
      <top/>
      <bottom style="thin">
        <color rgb="FFAAC6E0"/>
      </bottom>
      <diagonal/>
    </border>
    <border>
      <left style="thin">
        <color rgb="FFAAC6E0"/>
      </left>
      <right style="thin">
        <color rgb="FFAAC6E0"/>
      </right>
      <top/>
      <bottom style="thin">
        <color rgb="FFAAC6E0"/>
      </bottom>
      <diagonal/>
    </border>
    <border>
      <left style="thin">
        <color rgb="FFAAC6E0"/>
      </left>
      <right style="thin">
        <color rgb="FFAAC6E0"/>
      </right>
      <top style="thin">
        <color rgb="FFAAC6E0"/>
      </top>
      <bottom style="thin">
        <color rgb="FFAAC6E0"/>
      </bottom>
      <diagonal/>
    </border>
    <border>
      <left/>
      <right/>
      <top style="thin">
        <color rgb="FFAAC6E0"/>
      </top>
      <bottom style="thin">
        <color rgb="FFAAC6E0"/>
      </bottom>
      <diagonal/>
    </border>
    <border>
      <left/>
      <right style="thin">
        <color rgb="FFAAC6E0"/>
      </right>
      <top style="thin">
        <color rgb="FFAAC6E0"/>
      </top>
      <bottom style="thin">
        <color rgb="FFAAC6E0"/>
      </bottom>
      <diagonal/>
    </border>
    <border>
      <left/>
      <right/>
      <top style="thin">
        <color rgb="FFAAC6E0"/>
      </top>
      <bottom/>
      <diagonal/>
    </border>
  </borders>
  <cellStyleXfs count="6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7" fillId="2" borderId="0" xfId="0" applyFont="1" applyFill="1"/>
    <xf numFmtId="0" fontId="8" fillId="2" borderId="0" xfId="0" applyFont="1" applyFill="1"/>
    <xf numFmtId="0" fontId="4" fillId="2" borderId="0" xfId="0" applyFont="1" applyFill="1" applyAlignment="1">
      <alignment horizontal="center"/>
    </xf>
    <xf numFmtId="0" fontId="11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47" applyFont="1" applyFill="1" applyBorder="1" applyAlignment="1">
      <alignment horizontal="center" vertical="center"/>
    </xf>
    <xf numFmtId="0" fontId="7" fillId="2" borderId="0" xfId="0" applyFont="1" applyFill="1" applyAlignment="1">
      <alignment vertical="top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20" fontId="7" fillId="3" borderId="7" xfId="0" applyNumberFormat="1" applyFont="1" applyFill="1" applyBorder="1" applyAlignment="1">
      <alignment horizontal="center" vertical="center"/>
    </xf>
    <xf numFmtId="20" fontId="7" fillId="3" borderId="9" xfId="0" applyNumberFormat="1" applyFont="1" applyFill="1" applyBorder="1" applyAlignment="1">
      <alignment horizontal="center" vertical="center"/>
    </xf>
    <xf numFmtId="166" fontId="7" fillId="2" borderId="7" xfId="0" applyNumberFormat="1" applyFont="1" applyFill="1" applyBorder="1" applyAlignment="1">
      <alignment horizontal="center" vertical="center"/>
    </xf>
    <xf numFmtId="166" fontId="7" fillId="2" borderId="8" xfId="0" applyNumberFormat="1" applyFont="1" applyFill="1" applyBorder="1" applyAlignment="1">
      <alignment horizontal="center" vertical="center"/>
    </xf>
    <xf numFmtId="20" fontId="7" fillId="2" borderId="9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indent="2"/>
    </xf>
    <xf numFmtId="0" fontId="5" fillId="2" borderId="8" xfId="0" applyFont="1" applyFill="1" applyBorder="1" applyAlignment="1">
      <alignment horizontal="left" vertical="center" indent="2"/>
    </xf>
    <xf numFmtId="0" fontId="5" fillId="2" borderId="3" xfId="0" applyFont="1" applyFill="1" applyBorder="1" applyAlignment="1">
      <alignment vertical="center"/>
    </xf>
    <xf numFmtId="20" fontId="6" fillId="2" borderId="3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vertical="center"/>
    </xf>
    <xf numFmtId="46" fontId="6" fillId="2" borderId="8" xfId="0" applyNumberFormat="1" applyFont="1" applyFill="1" applyBorder="1" applyAlignment="1">
      <alignment horizontal="left" vertical="center"/>
    </xf>
    <xf numFmtId="20" fontId="7" fillId="2" borderId="2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0" fontId="7" fillId="2" borderId="10" xfId="0" applyFont="1" applyFill="1" applyBorder="1"/>
    <xf numFmtId="164" fontId="7" fillId="3" borderId="8" xfId="0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4" fillId="2" borderId="9" xfId="0" applyFont="1" applyFill="1" applyBorder="1"/>
    <xf numFmtId="165" fontId="6" fillId="2" borderId="3" xfId="0" applyNumberFormat="1" applyFont="1" applyFill="1" applyBorder="1" applyAlignment="1">
      <alignment horizontal="left" vertical="center" indent="2"/>
    </xf>
    <xf numFmtId="0" fontId="10" fillId="2" borderId="1" xfId="0" applyFont="1" applyFill="1" applyBorder="1" applyAlignment="1">
      <alignment horizontal="right" vertical="center" indent="1"/>
    </xf>
    <xf numFmtId="0" fontId="10" fillId="2" borderId="0" xfId="0" applyFont="1" applyFill="1" applyAlignment="1">
      <alignment horizontal="right" vertical="center" indent="1"/>
    </xf>
    <xf numFmtId="0" fontId="10" fillId="2" borderId="2" xfId="0" applyFont="1" applyFill="1" applyBorder="1" applyAlignment="1">
      <alignment horizontal="right" vertical="center" indent="1"/>
    </xf>
    <xf numFmtId="0" fontId="9" fillId="2" borderId="0" xfId="0" applyFont="1" applyFill="1" applyAlignment="1">
      <alignment horizontal="center" vertical="center"/>
    </xf>
    <xf numFmtId="14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vertical="center" indent="1"/>
    </xf>
    <xf numFmtId="0" fontId="10" fillId="2" borderId="9" xfId="0" applyFont="1" applyFill="1" applyBorder="1" applyAlignment="1">
      <alignment horizontal="right" vertical="center" indent="1"/>
    </xf>
    <xf numFmtId="0" fontId="12" fillId="0" borderId="0" xfId="47" applyFont="1" applyFill="1" applyBorder="1" applyAlignment="1">
      <alignment horizontal="center" vertical="center"/>
    </xf>
  </cellXfs>
  <cellStyles count="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/>
    <cellStyle name="Normal" xfId="0" builtinId="0"/>
  </cellStyles>
  <dxfs count="0"/>
  <tableStyles count="0" defaultTableStyle="TableStyleMedium9" defaultPivotStyle="PivotStyleMedium4"/>
  <colors>
    <mruColors>
      <color rgb="FF7FA8CC"/>
      <color rgb="FFAAC6E0"/>
      <color rgb="FFE5007C"/>
      <color rgb="FFEAF2F6"/>
      <color rgb="FF184F8F"/>
      <color rgb="FFF3F5F2"/>
      <color rgb="FFFBFAF7"/>
      <color rgb="FFEBF0EB"/>
      <color rgb="FF91C3BE"/>
      <color rgb="FF0F69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timetastic.co.uk/?utm_source=blog&amp;utm_medium=website&amp;utm_campaign=rotaslaunch&amp;utm_id=Timetastic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46414</xdr:rowOff>
    </xdr:from>
    <xdr:to>
      <xdr:col>8</xdr:col>
      <xdr:colOff>10275</xdr:colOff>
      <xdr:row>65</xdr:row>
      <xdr:rowOff>45948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636CCA-CC4E-F3F3-3CAC-EF1CACCFF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177800" y="17902614"/>
          <a:ext cx="12608675" cy="583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FA8CC"/>
    <pageSetUpPr fitToPage="1"/>
  </sheetPr>
  <dimension ref="B1:H66"/>
  <sheetViews>
    <sheetView tabSelected="1" topLeftCell="A37" zoomScaleNormal="100" zoomScalePageLayoutView="107" workbookViewId="0">
      <selection activeCell="C4" sqref="C4:D4"/>
    </sheetView>
  </sheetViews>
  <sheetFormatPr baseColWidth="10" defaultRowHeight="16" x14ac:dyDescent="0.2"/>
  <cols>
    <col min="1" max="1" width="2.33203125" style="1" customWidth="1"/>
    <col min="2" max="2" width="30" style="1" customWidth="1"/>
    <col min="3" max="3" width="15.83203125" style="1" customWidth="1"/>
    <col min="4" max="4" width="16" style="1" customWidth="1"/>
    <col min="5" max="6" width="25.83203125" style="1" customWidth="1"/>
    <col min="7" max="7" width="26" style="1" customWidth="1"/>
    <col min="8" max="8" width="25.83203125" style="1" customWidth="1"/>
    <col min="9" max="9" width="2.1640625" style="1" customWidth="1"/>
    <col min="10" max="16384" width="10.83203125" style="1"/>
  </cols>
  <sheetData>
    <row r="1" spans="2:8" ht="7" customHeight="1" x14ac:dyDescent="0.2"/>
    <row r="3" spans="2:8" hidden="1" x14ac:dyDescent="0.2"/>
    <row r="4" spans="2:8" ht="25" customHeight="1" x14ac:dyDescent="0.2">
      <c r="B4" s="25" t="s">
        <v>0</v>
      </c>
      <c r="C4" s="38">
        <v>46174</v>
      </c>
      <c r="D4" s="38"/>
      <c r="E4" s="2"/>
      <c r="F4" s="27" t="s">
        <v>16</v>
      </c>
      <c r="G4" s="27"/>
      <c r="H4" s="28">
        <v>0.33333333333333331</v>
      </c>
    </row>
    <row r="5" spans="2:8" ht="25" customHeight="1" x14ac:dyDescent="0.2">
      <c r="B5" s="26" t="s">
        <v>11</v>
      </c>
      <c r="C5" s="43"/>
      <c r="D5" s="43"/>
      <c r="E5" s="2"/>
      <c r="F5" s="29" t="s">
        <v>17</v>
      </c>
      <c r="G5" s="29"/>
      <c r="H5" s="30">
        <v>1.6666666666666667</v>
      </c>
    </row>
    <row r="6" spans="2:8" ht="25" customHeight="1" x14ac:dyDescent="0.2">
      <c r="B6" s="26" t="s">
        <v>1</v>
      </c>
      <c r="C6" s="43"/>
      <c r="D6" s="43"/>
      <c r="E6" s="3"/>
      <c r="F6" s="3"/>
      <c r="G6" s="3"/>
      <c r="H6" s="3"/>
    </row>
    <row r="7" spans="2:8" ht="25" customHeight="1" x14ac:dyDescent="0.2">
      <c r="B7" s="26" t="s">
        <v>2</v>
      </c>
      <c r="C7" s="44"/>
      <c r="D7" s="44"/>
      <c r="E7" s="3"/>
      <c r="F7" s="3"/>
      <c r="G7" s="3"/>
      <c r="H7" s="3"/>
    </row>
    <row r="8" spans="2:8" x14ac:dyDescent="0.2">
      <c r="B8" s="4"/>
      <c r="C8" s="4"/>
      <c r="D8" s="4"/>
      <c r="E8" s="4"/>
      <c r="F8" s="4"/>
      <c r="G8" s="4"/>
      <c r="H8" s="4"/>
    </row>
    <row r="9" spans="2:8" ht="30" customHeight="1" x14ac:dyDescent="0.2">
      <c r="B9" s="42" t="s">
        <v>3</v>
      </c>
      <c r="C9" s="42"/>
      <c r="D9" s="42"/>
      <c r="E9" s="42"/>
      <c r="F9" s="42"/>
      <c r="G9" s="42"/>
      <c r="H9" s="42"/>
    </row>
    <row r="10" spans="2:8" s="5" customFormat="1" ht="23" customHeight="1" x14ac:dyDescent="0.2">
      <c r="B10" s="13" t="s">
        <v>10</v>
      </c>
      <c r="C10" s="14" t="s">
        <v>6</v>
      </c>
      <c r="D10" s="14" t="s">
        <v>7</v>
      </c>
      <c r="E10" s="13" t="s">
        <v>12</v>
      </c>
      <c r="F10" s="14" t="s">
        <v>8</v>
      </c>
      <c r="G10" s="14" t="s">
        <v>9</v>
      </c>
      <c r="H10" s="15" t="s">
        <v>15</v>
      </c>
    </row>
    <row r="11" spans="2:8" ht="23" customHeight="1" x14ac:dyDescent="0.2">
      <c r="B11" s="18">
        <f>$C$4</f>
        <v>46174</v>
      </c>
      <c r="C11" s="19">
        <v>0.33333333333333331</v>
      </c>
      <c r="D11" s="19">
        <v>0.70833333333333337</v>
      </c>
      <c r="E11" s="20">
        <v>2.0833333333333332E-2</v>
      </c>
      <c r="F11" s="21">
        <f>IF(D11-C11=0,0,IF(D11-C11-E11&gt;0,IF(D11-C11-E11&lt;$H$4,D11-C11-E11,$H$4),IF(D11+1-C11-E11&lt;$H$4,D11+1-C11-E11,$H$4)))</f>
        <v>0.33333333333333331</v>
      </c>
      <c r="G11" s="21">
        <f>IF(D11-C11-E11&lt;0,D11-C11-E11-F11+1,D11-C11-E11-F11)</f>
        <v>2.0833333333333426E-2</v>
      </c>
      <c r="H11" s="22">
        <f>SUM(F11:G11)</f>
        <v>0.35416666666666674</v>
      </c>
    </row>
    <row r="12" spans="2:8" ht="23" customHeight="1" x14ac:dyDescent="0.2">
      <c r="B12" s="18">
        <f>$C$4+1</f>
        <v>46175</v>
      </c>
      <c r="C12" s="19">
        <v>0.375</v>
      </c>
      <c r="D12" s="19">
        <v>0.72916666666666663</v>
      </c>
      <c r="E12" s="20">
        <v>2.0833333333333332E-2</v>
      </c>
      <c r="F12" s="21">
        <f t="shared" ref="F12:F17" si="0">IF(D12-C12=0,0,IF(D12-C12-E12&gt;0,IF(D12-C12-E12&lt;$H$4,D12-C12-E12,$H$4),IF(D12+1-C12-E12&lt;$H$4,D12+1-C12-E12,$H$4)))</f>
        <v>0.33333333333333331</v>
      </c>
      <c r="G12" s="21">
        <f t="shared" ref="G12:G17" si="1">IF(D12-C12-E12&lt;0,D12-C12-E12-F12+1,D12-C12-E12-F12)</f>
        <v>0</v>
      </c>
      <c r="H12" s="22">
        <f t="shared" ref="H12:H17" si="2">SUM(F12:G12)</f>
        <v>0.33333333333333331</v>
      </c>
    </row>
    <row r="13" spans="2:8" ht="23" customHeight="1" x14ac:dyDescent="0.2">
      <c r="B13" s="18">
        <f>$C$4+2</f>
        <v>46176</v>
      </c>
      <c r="C13" s="19">
        <v>0</v>
      </c>
      <c r="D13" s="19">
        <v>0</v>
      </c>
      <c r="E13" s="20">
        <v>0</v>
      </c>
      <c r="F13" s="21">
        <f t="shared" si="0"/>
        <v>0</v>
      </c>
      <c r="G13" s="21">
        <f t="shared" si="1"/>
        <v>0</v>
      </c>
      <c r="H13" s="22">
        <f t="shared" si="2"/>
        <v>0</v>
      </c>
    </row>
    <row r="14" spans="2:8" ht="23" customHeight="1" x14ac:dyDescent="0.2">
      <c r="B14" s="18">
        <f>$C$4+3</f>
        <v>46177</v>
      </c>
      <c r="C14" s="19">
        <v>0</v>
      </c>
      <c r="D14" s="19">
        <v>0</v>
      </c>
      <c r="E14" s="20">
        <v>0</v>
      </c>
      <c r="F14" s="21">
        <f t="shared" si="0"/>
        <v>0</v>
      </c>
      <c r="G14" s="21">
        <f t="shared" si="1"/>
        <v>0</v>
      </c>
      <c r="H14" s="22">
        <f t="shared" si="2"/>
        <v>0</v>
      </c>
    </row>
    <row r="15" spans="2:8" ht="23" customHeight="1" x14ac:dyDescent="0.2">
      <c r="B15" s="18">
        <f>$C$4+4</f>
        <v>46178</v>
      </c>
      <c r="C15" s="19">
        <v>0</v>
      </c>
      <c r="D15" s="19">
        <v>0</v>
      </c>
      <c r="E15" s="20">
        <v>0</v>
      </c>
      <c r="F15" s="21">
        <f t="shared" si="0"/>
        <v>0</v>
      </c>
      <c r="G15" s="21">
        <f t="shared" si="1"/>
        <v>0</v>
      </c>
      <c r="H15" s="22">
        <f t="shared" si="2"/>
        <v>0</v>
      </c>
    </row>
    <row r="16" spans="2:8" ht="23" customHeight="1" x14ac:dyDescent="0.2">
      <c r="B16" s="18">
        <f>$C$4+5</f>
        <v>46179</v>
      </c>
      <c r="C16" s="19">
        <v>0</v>
      </c>
      <c r="D16" s="19">
        <v>0</v>
      </c>
      <c r="E16" s="20">
        <v>0</v>
      </c>
      <c r="F16" s="21">
        <f t="shared" si="0"/>
        <v>0</v>
      </c>
      <c r="G16" s="21">
        <f t="shared" si="1"/>
        <v>0</v>
      </c>
      <c r="H16" s="22">
        <f t="shared" si="2"/>
        <v>0</v>
      </c>
    </row>
    <row r="17" spans="2:8" ht="23" customHeight="1" x14ac:dyDescent="0.2">
      <c r="B17" s="18">
        <f>$C$4+6</f>
        <v>46180</v>
      </c>
      <c r="C17" s="19">
        <v>0</v>
      </c>
      <c r="D17" s="19">
        <v>0</v>
      </c>
      <c r="E17" s="20">
        <v>0</v>
      </c>
      <c r="F17" s="21">
        <f t="shared" si="0"/>
        <v>0</v>
      </c>
      <c r="G17" s="21">
        <f t="shared" si="1"/>
        <v>0</v>
      </c>
      <c r="H17" s="22">
        <f t="shared" si="2"/>
        <v>0</v>
      </c>
    </row>
    <row r="18" spans="2:8" ht="30" customHeight="1" x14ac:dyDescent="0.2">
      <c r="B18" s="45" t="s">
        <v>13</v>
      </c>
      <c r="C18" s="45"/>
      <c r="D18" s="46"/>
      <c r="E18" s="23">
        <f>SUM(E11:E17)</f>
        <v>4.1666666666666664E-2</v>
      </c>
      <c r="F18" s="24">
        <f>IF(SUM(F11:F17)&gt;$H$5,$H$5,SUM(F11:F17))</f>
        <v>0.66666666666666663</v>
      </c>
      <c r="G18" s="21">
        <f>(SUM(G11:G17))+(SUM(F11:F17)-F18)</f>
        <v>2.0833333333333426E-2</v>
      </c>
      <c r="H18" s="22">
        <f>SUM(H11:H17)</f>
        <v>0.6875</v>
      </c>
    </row>
    <row r="19" spans="2:8" x14ac:dyDescent="0.2">
      <c r="B19" s="3"/>
      <c r="C19" s="3"/>
      <c r="D19" s="3"/>
      <c r="E19" s="3"/>
      <c r="F19" s="3"/>
      <c r="G19" s="3"/>
      <c r="H19" s="3"/>
    </row>
    <row r="20" spans="2:8" ht="30" customHeight="1" x14ac:dyDescent="0.2">
      <c r="B20" s="42" t="s">
        <v>4</v>
      </c>
      <c r="C20" s="42"/>
      <c r="D20" s="42"/>
      <c r="E20" s="42"/>
      <c r="F20" s="42"/>
      <c r="G20" s="42"/>
      <c r="H20" s="42"/>
    </row>
    <row r="21" spans="2:8" s="5" customFormat="1" ht="23" customHeight="1" x14ac:dyDescent="0.2">
      <c r="B21" s="13" t="s">
        <v>10</v>
      </c>
      <c r="C21" s="14" t="s">
        <v>6</v>
      </c>
      <c r="D21" s="14" t="s">
        <v>7</v>
      </c>
      <c r="E21" s="13" t="s">
        <v>12</v>
      </c>
      <c r="F21" s="14" t="s">
        <v>8</v>
      </c>
      <c r="G21" s="14" t="s">
        <v>9</v>
      </c>
      <c r="H21" s="15" t="s">
        <v>15</v>
      </c>
    </row>
    <row r="22" spans="2:8" ht="23" customHeight="1" x14ac:dyDescent="0.2">
      <c r="B22" s="18">
        <f>$C$4+7</f>
        <v>46181</v>
      </c>
      <c r="C22" s="19">
        <v>0.33333333333333331</v>
      </c>
      <c r="D22" s="19">
        <v>0.70833333333333337</v>
      </c>
      <c r="E22" s="20">
        <v>2.0833333333333332E-2</v>
      </c>
      <c r="F22" s="21">
        <f>IF(D22-C22=0,0,IF(D22-C22-E22&gt;0,IF(D22-C22-E22&lt;$H$4,D22-C22-E22,$H$4),IF(D22+1-C22-E22&lt;$H$4,D22+1-C22-E22,$H$4)))</f>
        <v>0.33333333333333331</v>
      </c>
      <c r="G22" s="21">
        <f>IF(D22-C22-E22&lt;0,D22-C22-E22-F22+1,D22-C22-E22-F22)</f>
        <v>2.0833333333333426E-2</v>
      </c>
      <c r="H22" s="22">
        <f>SUM(F22:G22)</f>
        <v>0.35416666666666674</v>
      </c>
    </row>
    <row r="23" spans="2:8" ht="23" customHeight="1" x14ac:dyDescent="0.2">
      <c r="B23" s="18">
        <f>$C$4+8</f>
        <v>46182</v>
      </c>
      <c r="C23" s="19">
        <v>0.375</v>
      </c>
      <c r="D23" s="19">
        <v>0.72916666666666663</v>
      </c>
      <c r="E23" s="20">
        <v>2.0833333333333332E-2</v>
      </c>
      <c r="F23" s="21">
        <f t="shared" ref="F23:F28" si="3">IF(D23-C23=0,0,IF(D23-C23-E23&gt;0,IF(D23-C23-E23&lt;$H$4,D23-C23-E23,$H$4),IF(D23+1-C23-E23&lt;$H$4,D23+1-C23-E23,$H$4)))</f>
        <v>0.33333333333333331</v>
      </c>
      <c r="G23" s="21">
        <f t="shared" ref="G23:G28" si="4">IF(D23-C23-E23&lt;0,D23-C23-E23-F23+1,D23-C23-E23-F23)</f>
        <v>0</v>
      </c>
      <c r="H23" s="22">
        <f t="shared" ref="H23:H28" si="5">SUM(F23:G23)</f>
        <v>0.33333333333333331</v>
      </c>
    </row>
    <row r="24" spans="2:8" ht="23" customHeight="1" x14ac:dyDescent="0.2">
      <c r="B24" s="18">
        <f>$C$4+9</f>
        <v>46183</v>
      </c>
      <c r="C24" s="19">
        <v>0</v>
      </c>
      <c r="D24" s="19">
        <v>0</v>
      </c>
      <c r="E24" s="20">
        <v>0</v>
      </c>
      <c r="F24" s="21">
        <f t="shared" si="3"/>
        <v>0</v>
      </c>
      <c r="G24" s="21">
        <f t="shared" si="4"/>
        <v>0</v>
      </c>
      <c r="H24" s="22">
        <f t="shared" si="5"/>
        <v>0</v>
      </c>
    </row>
    <row r="25" spans="2:8" ht="23" customHeight="1" x14ac:dyDescent="0.2">
      <c r="B25" s="18">
        <f>$C$4+10</f>
        <v>46184</v>
      </c>
      <c r="C25" s="19">
        <v>0</v>
      </c>
      <c r="D25" s="19">
        <v>0</v>
      </c>
      <c r="E25" s="20">
        <v>0</v>
      </c>
      <c r="F25" s="21">
        <f t="shared" si="3"/>
        <v>0</v>
      </c>
      <c r="G25" s="21">
        <f t="shared" si="4"/>
        <v>0</v>
      </c>
      <c r="H25" s="22">
        <f t="shared" si="5"/>
        <v>0</v>
      </c>
    </row>
    <row r="26" spans="2:8" ht="23" customHeight="1" x14ac:dyDescent="0.2">
      <c r="B26" s="18">
        <f>$C$4+11</f>
        <v>46185</v>
      </c>
      <c r="C26" s="19">
        <v>0</v>
      </c>
      <c r="D26" s="19">
        <v>0</v>
      </c>
      <c r="E26" s="20">
        <v>0</v>
      </c>
      <c r="F26" s="21">
        <f t="shared" si="3"/>
        <v>0</v>
      </c>
      <c r="G26" s="21">
        <f t="shared" si="4"/>
        <v>0</v>
      </c>
      <c r="H26" s="22">
        <f t="shared" si="5"/>
        <v>0</v>
      </c>
    </row>
    <row r="27" spans="2:8" ht="23" customHeight="1" x14ac:dyDescent="0.2">
      <c r="B27" s="18">
        <f>$C$4+12</f>
        <v>46186</v>
      </c>
      <c r="C27" s="19">
        <v>0</v>
      </c>
      <c r="D27" s="19">
        <v>0</v>
      </c>
      <c r="E27" s="20">
        <v>0</v>
      </c>
      <c r="F27" s="21">
        <f t="shared" si="3"/>
        <v>0</v>
      </c>
      <c r="G27" s="21">
        <f t="shared" si="4"/>
        <v>0</v>
      </c>
      <c r="H27" s="22">
        <f t="shared" si="5"/>
        <v>0</v>
      </c>
    </row>
    <row r="28" spans="2:8" ht="23" customHeight="1" x14ac:dyDescent="0.2">
      <c r="B28" s="18">
        <f>$C$4+13</f>
        <v>46187</v>
      </c>
      <c r="C28" s="19">
        <v>0</v>
      </c>
      <c r="D28" s="19">
        <v>0</v>
      </c>
      <c r="E28" s="20">
        <v>0</v>
      </c>
      <c r="F28" s="21">
        <f t="shared" si="3"/>
        <v>0</v>
      </c>
      <c r="G28" s="21">
        <f t="shared" si="4"/>
        <v>0</v>
      </c>
      <c r="H28" s="22">
        <f t="shared" si="5"/>
        <v>0</v>
      </c>
    </row>
    <row r="29" spans="2:8" ht="30" customHeight="1" x14ac:dyDescent="0.2">
      <c r="B29" s="39" t="s">
        <v>14</v>
      </c>
      <c r="C29" s="40"/>
      <c r="D29" s="41"/>
      <c r="E29" s="31">
        <f>SUM(E22:E28)</f>
        <v>4.1666666666666664E-2</v>
      </c>
      <c r="F29" s="32">
        <f>IF(SUM(F22:F28)&gt;$H$5,$H$5,SUM(F22:F28))</f>
        <v>0.66666666666666663</v>
      </c>
      <c r="G29" s="16">
        <f>(SUM(G22:G28))+(SUM(F22:F28)-F29)</f>
        <v>2.0833333333333426E-2</v>
      </c>
      <c r="H29" s="17">
        <f>SUM(H22:H28)</f>
        <v>0.6875</v>
      </c>
    </row>
    <row r="30" spans="2:8" x14ac:dyDescent="0.2">
      <c r="B30" s="3"/>
      <c r="C30" s="33"/>
      <c r="D30" s="33"/>
      <c r="E30" s="33"/>
      <c r="F30" s="33"/>
      <c r="G30" s="33"/>
      <c r="H30" s="33"/>
    </row>
    <row r="31" spans="2:8" ht="30" customHeight="1" x14ac:dyDescent="0.2">
      <c r="B31" s="42" t="s">
        <v>24</v>
      </c>
      <c r="C31" s="42"/>
      <c r="D31" s="42"/>
      <c r="E31" s="42"/>
      <c r="F31" s="42"/>
      <c r="G31" s="42"/>
      <c r="H31" s="42"/>
    </row>
    <row r="32" spans="2:8" s="5" customFormat="1" ht="23" customHeight="1" x14ac:dyDescent="0.2">
      <c r="B32" s="13" t="s">
        <v>10</v>
      </c>
      <c r="C32" s="14" t="s">
        <v>6</v>
      </c>
      <c r="D32" s="14" t="s">
        <v>7</v>
      </c>
      <c r="E32" s="13" t="s">
        <v>12</v>
      </c>
      <c r="F32" s="14" t="s">
        <v>8</v>
      </c>
      <c r="G32" s="14" t="s">
        <v>9</v>
      </c>
      <c r="H32" s="15" t="s">
        <v>15</v>
      </c>
    </row>
    <row r="33" spans="2:8" ht="23" customHeight="1" x14ac:dyDescent="0.2">
      <c r="B33" s="18">
        <f>$C$4+14</f>
        <v>46188</v>
      </c>
      <c r="C33" s="19">
        <v>0.33333333333333331</v>
      </c>
      <c r="D33" s="19">
        <v>0.70833333333333337</v>
      </c>
      <c r="E33" s="20">
        <v>2.0833333333333332E-2</v>
      </c>
      <c r="F33" s="21">
        <f>IF(D33-C33=0,0,IF(D33-C33-E33&gt;0,IF(D33-C33-E33&lt;$H$4,D33-C33-E33,$H$4),IF(D33+1-C33-E33&lt;$H$4,D33+1-C33-E33,$H$4)))</f>
        <v>0.33333333333333331</v>
      </c>
      <c r="G33" s="21">
        <f>IF(D33-C33-E33&lt;0,D33-C33-E33-F33+1,D33-C33-E33-F33)</f>
        <v>2.0833333333333426E-2</v>
      </c>
      <c r="H33" s="22">
        <f>SUM(F33:G33)</f>
        <v>0.35416666666666674</v>
      </c>
    </row>
    <row r="34" spans="2:8" ht="23" customHeight="1" x14ac:dyDescent="0.2">
      <c r="B34" s="18">
        <f>$C$4+15</f>
        <v>46189</v>
      </c>
      <c r="C34" s="19">
        <v>0.375</v>
      </c>
      <c r="D34" s="19">
        <v>0.72916666666666663</v>
      </c>
      <c r="E34" s="20">
        <v>2.0833333333333332E-2</v>
      </c>
      <c r="F34" s="21">
        <f t="shared" ref="F34:F39" si="6">IF(D34-C34=0,0,IF(D34-C34-E34&gt;0,IF(D34-C34-E34&lt;$H$4,D34-C34-E34,$H$4),IF(D34+1-C34-E34&lt;$H$4,D34+1-C34-E34,$H$4)))</f>
        <v>0.33333333333333331</v>
      </c>
      <c r="G34" s="21">
        <f t="shared" ref="G34:G39" si="7">IF(D34-C34-E34&lt;0,D34-C34-E34-F34+1,D34-C34-E34-F34)</f>
        <v>0</v>
      </c>
      <c r="H34" s="22">
        <f t="shared" ref="H34:H39" si="8">SUM(F34:G34)</f>
        <v>0.33333333333333331</v>
      </c>
    </row>
    <row r="35" spans="2:8" ht="23" customHeight="1" x14ac:dyDescent="0.2">
      <c r="B35" s="18">
        <f>$C$4+16</f>
        <v>46190</v>
      </c>
      <c r="C35" s="19">
        <v>0</v>
      </c>
      <c r="D35" s="19">
        <v>0</v>
      </c>
      <c r="E35" s="20">
        <v>0</v>
      </c>
      <c r="F35" s="21">
        <f t="shared" si="6"/>
        <v>0</v>
      </c>
      <c r="G35" s="21">
        <f t="shared" si="7"/>
        <v>0</v>
      </c>
      <c r="H35" s="22">
        <f t="shared" si="8"/>
        <v>0</v>
      </c>
    </row>
    <row r="36" spans="2:8" ht="23" customHeight="1" x14ac:dyDescent="0.2">
      <c r="B36" s="18">
        <f>$C$4+17</f>
        <v>46191</v>
      </c>
      <c r="C36" s="19">
        <v>0</v>
      </c>
      <c r="D36" s="19">
        <v>0</v>
      </c>
      <c r="E36" s="20">
        <v>0</v>
      </c>
      <c r="F36" s="21">
        <f t="shared" si="6"/>
        <v>0</v>
      </c>
      <c r="G36" s="21">
        <f t="shared" si="7"/>
        <v>0</v>
      </c>
      <c r="H36" s="22">
        <f t="shared" si="8"/>
        <v>0</v>
      </c>
    </row>
    <row r="37" spans="2:8" ht="23" customHeight="1" x14ac:dyDescent="0.2">
      <c r="B37" s="18">
        <f>$C$4+18</f>
        <v>46192</v>
      </c>
      <c r="C37" s="19">
        <v>0</v>
      </c>
      <c r="D37" s="19">
        <v>0</v>
      </c>
      <c r="E37" s="20">
        <v>0</v>
      </c>
      <c r="F37" s="21">
        <f t="shared" si="6"/>
        <v>0</v>
      </c>
      <c r="G37" s="21">
        <f t="shared" si="7"/>
        <v>0</v>
      </c>
      <c r="H37" s="22">
        <f t="shared" si="8"/>
        <v>0</v>
      </c>
    </row>
    <row r="38" spans="2:8" ht="23" customHeight="1" x14ac:dyDescent="0.2">
      <c r="B38" s="18">
        <f>$C$4+19</f>
        <v>46193</v>
      </c>
      <c r="C38" s="19">
        <v>0</v>
      </c>
      <c r="D38" s="19">
        <v>0</v>
      </c>
      <c r="E38" s="20">
        <v>0</v>
      </c>
      <c r="F38" s="21">
        <f t="shared" si="6"/>
        <v>0</v>
      </c>
      <c r="G38" s="21">
        <f t="shared" si="7"/>
        <v>0</v>
      </c>
      <c r="H38" s="22">
        <f t="shared" si="8"/>
        <v>0</v>
      </c>
    </row>
    <row r="39" spans="2:8" ht="23" customHeight="1" x14ac:dyDescent="0.2">
      <c r="B39" s="18">
        <f>$C$4+21</f>
        <v>46195</v>
      </c>
      <c r="C39" s="19">
        <v>0</v>
      </c>
      <c r="D39" s="19">
        <v>0</v>
      </c>
      <c r="E39" s="20">
        <v>0</v>
      </c>
      <c r="F39" s="21">
        <f t="shared" si="6"/>
        <v>0</v>
      </c>
      <c r="G39" s="21">
        <f t="shared" si="7"/>
        <v>0</v>
      </c>
      <c r="H39" s="22">
        <f t="shared" si="8"/>
        <v>0</v>
      </c>
    </row>
    <row r="40" spans="2:8" ht="30" customHeight="1" x14ac:dyDescent="0.2">
      <c r="B40" s="45" t="s">
        <v>26</v>
      </c>
      <c r="C40" s="45"/>
      <c r="D40" s="46"/>
      <c r="E40" s="23">
        <f>SUM(E33:E39)</f>
        <v>4.1666666666666664E-2</v>
      </c>
      <c r="F40" s="24">
        <f>IF(SUM(F33:F39)&gt;$H$5,$H$5,SUM(F33:F39))</f>
        <v>0.66666666666666663</v>
      </c>
      <c r="G40" s="21">
        <f>(SUM(G33:G39))+(SUM(F33:F39)-F40)</f>
        <v>2.0833333333333426E-2</v>
      </c>
      <c r="H40" s="22">
        <f>SUM(H33:H39)</f>
        <v>0.6875</v>
      </c>
    </row>
    <row r="42" spans="2:8" ht="30" customHeight="1" x14ac:dyDescent="0.2">
      <c r="B42" s="42" t="s">
        <v>25</v>
      </c>
      <c r="C42" s="42"/>
      <c r="D42" s="42"/>
      <c r="E42" s="42"/>
      <c r="F42" s="42"/>
      <c r="G42" s="42"/>
      <c r="H42" s="42"/>
    </row>
    <row r="43" spans="2:8" s="5" customFormat="1" ht="23" customHeight="1" x14ac:dyDescent="0.2">
      <c r="B43" s="13" t="s">
        <v>10</v>
      </c>
      <c r="C43" s="14" t="s">
        <v>6</v>
      </c>
      <c r="D43" s="14" t="s">
        <v>7</v>
      </c>
      <c r="E43" s="13" t="s">
        <v>12</v>
      </c>
      <c r="F43" s="14" t="s">
        <v>8</v>
      </c>
      <c r="G43" s="14" t="s">
        <v>9</v>
      </c>
      <c r="H43" s="15" t="s">
        <v>15</v>
      </c>
    </row>
    <row r="44" spans="2:8" ht="23" customHeight="1" x14ac:dyDescent="0.2">
      <c r="B44" s="18">
        <f>$C$4+22</f>
        <v>46196</v>
      </c>
      <c r="C44" s="19">
        <v>0.33333333333333331</v>
      </c>
      <c r="D44" s="19">
        <v>0.70833333333333337</v>
      </c>
      <c r="E44" s="20">
        <v>2.0833333333333332E-2</v>
      </c>
      <c r="F44" s="21">
        <f>IF(D44-C44=0,0,IF(D44-C44-E44&gt;0,IF(D44-C44-E44&lt;$H$4,D44-C44-E44,$H$4),IF(D44+1-C44-E44&lt;$H$4,D44+1-C44-E44,$H$4)))</f>
        <v>0.33333333333333331</v>
      </c>
      <c r="G44" s="21">
        <f>IF(D44-C44-E44&lt;0,D44-C44-E44-F44+1,D44-C44-E44-F44)</f>
        <v>2.0833333333333426E-2</v>
      </c>
      <c r="H44" s="22">
        <f>SUM(F44:G44)</f>
        <v>0.35416666666666674</v>
      </c>
    </row>
    <row r="45" spans="2:8" ht="23" customHeight="1" x14ac:dyDescent="0.2">
      <c r="B45" s="18">
        <f>$C$4+23</f>
        <v>46197</v>
      </c>
      <c r="C45" s="19">
        <v>0.375</v>
      </c>
      <c r="D45" s="19">
        <v>0.72916666666666663</v>
      </c>
      <c r="E45" s="20">
        <v>2.0833333333333332E-2</v>
      </c>
      <c r="F45" s="21">
        <f t="shared" ref="F45:F50" si="9">IF(D45-C45=0,0,IF(D45-C45-E45&gt;0,IF(D45-C45-E45&lt;$H$4,D45-C45-E45,$H$4),IF(D45+1-C45-E45&lt;$H$4,D45+1-C45-E45,$H$4)))</f>
        <v>0.33333333333333331</v>
      </c>
      <c r="G45" s="21">
        <f t="shared" ref="G45:G50" si="10">IF(D45-C45-E45&lt;0,D45-C45-E45-F45+1,D45-C45-E45-F45)</f>
        <v>0</v>
      </c>
      <c r="H45" s="22">
        <f t="shared" ref="H45:H50" si="11">SUM(F45:G45)</f>
        <v>0.33333333333333331</v>
      </c>
    </row>
    <row r="46" spans="2:8" ht="23" customHeight="1" x14ac:dyDescent="0.2">
      <c r="B46" s="18">
        <f>$C$4+24</f>
        <v>46198</v>
      </c>
      <c r="C46" s="19">
        <v>0</v>
      </c>
      <c r="D46" s="19">
        <v>0</v>
      </c>
      <c r="E46" s="20">
        <v>0</v>
      </c>
      <c r="F46" s="21">
        <f t="shared" si="9"/>
        <v>0</v>
      </c>
      <c r="G46" s="21">
        <f t="shared" si="10"/>
        <v>0</v>
      </c>
      <c r="H46" s="22">
        <f t="shared" si="11"/>
        <v>0</v>
      </c>
    </row>
    <row r="47" spans="2:8" ht="23" customHeight="1" x14ac:dyDescent="0.2">
      <c r="B47" s="18">
        <f>$C$4+25</f>
        <v>46199</v>
      </c>
      <c r="C47" s="19">
        <v>0</v>
      </c>
      <c r="D47" s="19">
        <v>0</v>
      </c>
      <c r="E47" s="20">
        <v>0</v>
      </c>
      <c r="F47" s="21">
        <f t="shared" si="9"/>
        <v>0</v>
      </c>
      <c r="G47" s="21">
        <f t="shared" si="10"/>
        <v>0</v>
      </c>
      <c r="H47" s="22">
        <f t="shared" si="11"/>
        <v>0</v>
      </c>
    </row>
    <row r="48" spans="2:8" ht="23" customHeight="1" x14ac:dyDescent="0.2">
      <c r="B48" s="18">
        <f>$C$4+26</f>
        <v>46200</v>
      </c>
      <c r="C48" s="19">
        <v>0</v>
      </c>
      <c r="D48" s="19">
        <v>0</v>
      </c>
      <c r="E48" s="20">
        <v>0</v>
      </c>
      <c r="F48" s="21">
        <f t="shared" si="9"/>
        <v>0</v>
      </c>
      <c r="G48" s="21">
        <f t="shared" si="10"/>
        <v>0</v>
      </c>
      <c r="H48" s="22">
        <f t="shared" si="11"/>
        <v>0</v>
      </c>
    </row>
    <row r="49" spans="2:8" ht="23" customHeight="1" x14ac:dyDescent="0.2">
      <c r="B49" s="18">
        <f>$C$4+27</f>
        <v>46201</v>
      </c>
      <c r="C49" s="19">
        <v>0</v>
      </c>
      <c r="D49" s="19">
        <v>0</v>
      </c>
      <c r="E49" s="20">
        <v>0</v>
      </c>
      <c r="F49" s="21">
        <f t="shared" si="9"/>
        <v>0</v>
      </c>
      <c r="G49" s="21">
        <f t="shared" si="10"/>
        <v>0</v>
      </c>
      <c r="H49" s="22">
        <f t="shared" si="11"/>
        <v>0</v>
      </c>
    </row>
    <row r="50" spans="2:8" ht="23" customHeight="1" x14ac:dyDescent="0.2">
      <c r="B50" s="18">
        <f>$C$4+28</f>
        <v>46202</v>
      </c>
      <c r="C50" s="19">
        <v>0</v>
      </c>
      <c r="D50" s="19">
        <v>0</v>
      </c>
      <c r="E50" s="20">
        <v>0</v>
      </c>
      <c r="F50" s="21">
        <f t="shared" si="9"/>
        <v>0</v>
      </c>
      <c r="G50" s="21">
        <f t="shared" si="10"/>
        <v>0</v>
      </c>
      <c r="H50" s="22">
        <f t="shared" si="11"/>
        <v>0</v>
      </c>
    </row>
    <row r="51" spans="2:8" ht="30" customHeight="1" x14ac:dyDescent="0.2">
      <c r="B51" s="45" t="s">
        <v>27</v>
      </c>
      <c r="C51" s="45"/>
      <c r="D51" s="46"/>
      <c r="E51" s="23">
        <f>SUM(E44:E50)</f>
        <v>4.1666666666666664E-2</v>
      </c>
      <c r="F51" s="24">
        <f>IF(SUM(F44:F50)&gt;$H$5,$H$5,SUM(F44:F50))</f>
        <v>0.66666666666666663</v>
      </c>
      <c r="G51" s="21">
        <f>(SUM(G44:G50))+(SUM(F44:F50)-F51)</f>
        <v>2.0833333333333426E-2</v>
      </c>
      <c r="H51" s="22">
        <f>SUM(H44:H50)</f>
        <v>0.6875</v>
      </c>
    </row>
    <row r="52" spans="2:8" x14ac:dyDescent="0.2">
      <c r="E52" s="37"/>
    </row>
    <row r="53" spans="2:8" ht="34" customHeight="1" x14ac:dyDescent="0.2">
      <c r="B53" s="3"/>
      <c r="C53" s="3"/>
      <c r="D53" s="3"/>
      <c r="E53" s="35" t="s">
        <v>5</v>
      </c>
      <c r="F53" s="36">
        <f>F18+F29+F40+F51</f>
        <v>2.6666666666666665</v>
      </c>
      <c r="G53" s="36">
        <f>G18+G29+G40+G51</f>
        <v>8.3333333333333703E-2</v>
      </c>
      <c r="H53" s="34">
        <f>H18+H29+H40+H51</f>
        <v>2.75</v>
      </c>
    </row>
    <row r="56" spans="2:8" ht="22" customHeight="1" x14ac:dyDescent="0.2">
      <c r="B56" s="6" t="s">
        <v>18</v>
      </c>
      <c r="C56" s="7"/>
      <c r="D56" s="7"/>
      <c r="E56" s="7"/>
      <c r="F56" s="8"/>
      <c r="G56" s="47"/>
      <c r="H56" s="47"/>
    </row>
    <row r="57" spans="2:8" ht="22" customHeight="1" x14ac:dyDescent="0.2">
      <c r="B57" s="7" t="s">
        <v>20</v>
      </c>
      <c r="C57" s="7"/>
      <c r="D57" s="7"/>
      <c r="E57" s="7"/>
      <c r="F57" s="3"/>
      <c r="G57" s="47"/>
      <c r="H57" s="47"/>
    </row>
    <row r="58" spans="2:8" x14ac:dyDescent="0.2">
      <c r="B58" s="7" t="s">
        <v>21</v>
      </c>
      <c r="C58" s="7"/>
      <c r="D58" s="7"/>
      <c r="E58" s="7"/>
      <c r="F58" s="7"/>
    </row>
    <row r="59" spans="2:8" x14ac:dyDescent="0.2">
      <c r="B59" s="9"/>
      <c r="C59" s="3"/>
      <c r="D59" s="3"/>
      <c r="E59" s="3"/>
      <c r="F59" s="7"/>
    </row>
    <row r="60" spans="2:8" s="11" customFormat="1" ht="23" customHeight="1" x14ac:dyDescent="0.2">
      <c r="B60" s="10" t="s">
        <v>19</v>
      </c>
      <c r="C60" s="7"/>
      <c r="D60" s="7"/>
      <c r="E60" s="7"/>
      <c r="F60" s="7"/>
    </row>
    <row r="61" spans="2:8" s="11" customFormat="1" ht="23" customHeight="1" x14ac:dyDescent="0.2">
      <c r="B61" s="7" t="s">
        <v>23</v>
      </c>
      <c r="C61" s="7"/>
      <c r="D61" s="7"/>
      <c r="E61" s="7"/>
      <c r="F61" s="3"/>
    </row>
    <row r="62" spans="2:8" s="11" customFormat="1" ht="23" customHeight="1" x14ac:dyDescent="0.2">
      <c r="B62" s="7" t="s">
        <v>22</v>
      </c>
      <c r="C62" s="7"/>
      <c r="D62" s="7"/>
      <c r="E62" s="7"/>
      <c r="F62" s="7"/>
    </row>
    <row r="63" spans="2:8" ht="16" customHeight="1" x14ac:dyDescent="0.2">
      <c r="B63" s="12"/>
      <c r="C63" s="12"/>
      <c r="D63" s="12"/>
      <c r="E63" s="12"/>
      <c r="F63" s="11"/>
    </row>
    <row r="64" spans="2:8" s="11" customFormat="1" ht="23" customHeight="1" x14ac:dyDescent="0.2">
      <c r="B64" s="12"/>
      <c r="C64" s="12"/>
      <c r="D64" s="12"/>
      <c r="E64" s="12"/>
    </row>
    <row r="65" spans="2:5" s="11" customFormat="1" ht="23" customHeight="1" x14ac:dyDescent="0.2">
      <c r="B65" s="12"/>
      <c r="C65" s="12"/>
      <c r="D65" s="12"/>
      <c r="E65" s="12"/>
    </row>
    <row r="66" spans="2:5" s="11" customFormat="1" ht="23" customHeight="1" x14ac:dyDescent="0.2">
      <c r="B66" s="12"/>
      <c r="C66" s="12"/>
      <c r="D66" s="12"/>
      <c r="E66" s="12"/>
    </row>
  </sheetData>
  <mergeCells count="13">
    <mergeCell ref="B40:D40"/>
    <mergeCell ref="B42:H42"/>
    <mergeCell ref="B51:D51"/>
    <mergeCell ref="G56:H57"/>
    <mergeCell ref="B18:D18"/>
    <mergeCell ref="B31:H31"/>
    <mergeCell ref="C4:D4"/>
    <mergeCell ref="B29:D29"/>
    <mergeCell ref="B9:H9"/>
    <mergeCell ref="B20:H20"/>
    <mergeCell ref="C5:D5"/>
    <mergeCell ref="C7:D7"/>
    <mergeCell ref="C6:D6"/>
  </mergeCells>
  <phoneticPr fontId="3" type="noConversion"/>
  <dataValidations count="2">
    <dataValidation allowBlank="1" showInputMessage="1" showErrorMessage="1" promptTitle="Information" prompt="Use the colon as a separator between hours and minutes. For example, type 10:00 for ten hours." sqref="H4" xr:uid="{2618786B-4B04-AF4A-87F0-FBFA9AE84D52}"/>
    <dataValidation allowBlank="1" showInputMessage="1" showErrorMessage="1" promptTitle="Information" prompt="Use the colon as a separator between hours, minutes, and seconds. For example, type 40:00:00 for forty hours." sqref="H5" xr:uid="{D5E6C64D-0681-A247-803F-3D32E05828CC}"/>
  </dataValidations>
  <pageMargins left="0.75" right="0.75" top="1" bottom="1" header="0.5" footer="0.5"/>
  <pageSetup scale="47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Employee 1</vt:lpstr>
      <vt:lpstr>'Employee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</dc:creator>
  <cp:lastModifiedBy>Microsoft Office User</cp:lastModifiedBy>
  <cp:lastPrinted>2017-04-04T12:55:07Z</cp:lastPrinted>
  <dcterms:created xsi:type="dcterms:W3CDTF">2017-03-28T02:41:27Z</dcterms:created>
  <dcterms:modified xsi:type="dcterms:W3CDTF">2026-04-30T18:44:05Z</dcterms:modified>
</cp:coreProperties>
</file>