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llob\Documents\01.Dayparter\04. Templates\Agency Templates\"/>
    </mc:Choice>
  </mc:AlternateContent>
  <xr:revisionPtr revIDLastSave="0" documentId="8_{99FB4162-14B5-463B-8AFA-4BC20FFC5FAB}" xr6:coauthVersionLast="47" xr6:coauthVersionMax="47" xr10:uidLastSave="{00000000-0000-0000-0000-000000000000}"/>
  <bookViews>
    <workbookView xWindow="-110" yWindow="-110" windowWidth="38620" windowHeight="23500" xr2:uid="{905DDE87-E6CF-4BB7-B703-176F4870EBB0}"/>
  </bookViews>
  <sheets>
    <sheet name="Example Plan" sheetId="4" r:id="rId1"/>
    <sheet name="Example Digital Targeting" sheetId="5" r:id="rId2"/>
    <sheet name="Media Plan" sheetId="3" r:id="rId3"/>
    <sheet name="Detailed Digital Targeting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W23" i="4" l="1"/>
  <c r="BX23" i="4"/>
  <c r="CD16" i="4"/>
  <c r="CC16" i="4"/>
  <c r="CE16" i="4" s="1"/>
  <c r="CB16" i="4"/>
  <c r="BP16" i="4"/>
  <c r="BR16" i="4"/>
  <c r="BQ16" i="4"/>
  <c r="BY16" i="4"/>
  <c r="BZ16" i="4"/>
  <c r="I16" i="4"/>
  <c r="H16" i="4"/>
  <c r="G16" i="4"/>
  <c r="BO14" i="4"/>
  <c r="BX15" i="4"/>
  <c r="D6" i="4"/>
  <c r="BY15" i="4"/>
  <c r="BO15" i="4"/>
  <c r="CC15" i="4" s="1"/>
  <c r="BP15" i="4"/>
  <c r="BT13" i="4"/>
  <c r="BV13" i="4"/>
  <c r="BU13" i="4"/>
  <c r="BO13" i="4" s="1"/>
  <c r="BP14" i="4"/>
  <c r="CD14" i="4"/>
  <c r="CD15" i="4"/>
  <c r="CD13" i="4"/>
  <c r="I14" i="4"/>
  <c r="I15" i="4"/>
  <c r="I13" i="4"/>
  <c r="H14" i="4"/>
  <c r="H15" i="4"/>
  <c r="H13" i="4"/>
  <c r="G14" i="4"/>
  <c r="G15" i="4"/>
  <c r="G13" i="4"/>
  <c r="CG21" i="4"/>
  <c r="CF21" i="4"/>
  <c r="CG20" i="4"/>
  <c r="CF20" i="4"/>
  <c r="CG19" i="4"/>
  <c r="CF19" i="4"/>
  <c r="CG18" i="4"/>
  <c r="CF18" i="4"/>
  <c r="CG17" i="4"/>
  <c r="CF17" i="4"/>
  <c r="H6" i="4"/>
  <c r="CF14" i="3"/>
  <c r="CG14" i="3"/>
  <c r="CF15" i="3"/>
  <c r="CG15" i="3"/>
  <c r="CF16" i="3"/>
  <c r="CG16" i="3"/>
  <c r="CF17" i="3"/>
  <c r="CG17" i="3"/>
  <c r="CF18" i="3"/>
  <c r="CG18" i="3"/>
  <c r="CF19" i="3"/>
  <c r="CG19" i="3"/>
  <c r="CF20" i="3"/>
  <c r="CG20" i="3"/>
  <c r="CF21" i="3"/>
  <c r="CG21" i="3"/>
  <c r="CG13" i="3"/>
  <c r="CF13" i="3"/>
  <c r="BW23" i="3"/>
  <c r="CE23" i="3"/>
  <c r="CD23" i="3"/>
  <c r="F7" i="3" s="1"/>
  <c r="CC23" i="3"/>
  <c r="CB23" i="3"/>
  <c r="F6" i="3" s="1"/>
  <c r="CA23" i="3"/>
  <c r="F5" i="3" s="1"/>
  <c r="BY23" i="3"/>
  <c r="BU23" i="3"/>
  <c r="BT23" i="3"/>
  <c r="BQ23" i="3"/>
  <c r="BO23" i="3"/>
  <c r="H6" i="3"/>
  <c r="N12" i="3" s="1"/>
  <c r="O12" i="3" s="1"/>
  <c r="BS23" i="3" l="1"/>
  <c r="CF23" i="3"/>
  <c r="BQ13" i="4"/>
  <c r="BR13" i="4" s="1"/>
  <c r="BP13" i="4"/>
  <c r="CC13" i="4"/>
  <c r="CB13" i="4"/>
  <c r="CG13" i="4" s="1"/>
  <c r="BQ15" i="4"/>
  <c r="BR15" i="4" s="1"/>
  <c r="CB15" i="4"/>
  <c r="BO23" i="4"/>
  <c r="BQ14" i="4"/>
  <c r="BR14" i="4" s="1"/>
  <c r="BT14" i="4"/>
  <c r="BT23" i="4" s="1"/>
  <c r="BQ23" i="4"/>
  <c r="CB14" i="4"/>
  <c r="CG14" i="4" s="1"/>
  <c r="CC14" i="4"/>
  <c r="CE14" i="4"/>
  <c r="CF14" i="4" s="1"/>
  <c r="CC23" i="4"/>
  <c r="BU14" i="4"/>
  <c r="CD23" i="4"/>
  <c r="F7" i="4" s="1"/>
  <c r="N12" i="4"/>
  <c r="O12" i="4" s="1"/>
  <c r="N11" i="4"/>
  <c r="CG23" i="3"/>
  <c r="F8" i="3" s="1"/>
  <c r="BP23" i="3"/>
  <c r="BR23" i="3"/>
  <c r="BV23" i="3"/>
  <c r="BZ23" i="3"/>
  <c r="P12" i="3"/>
  <c r="O11" i="3"/>
  <c r="N11" i="3"/>
  <c r="BS23" i="4" l="1"/>
  <c r="CG15" i="4"/>
  <c r="CE15" i="4"/>
  <c r="CF15" i="4" s="1"/>
  <c r="CE13" i="4"/>
  <c r="CB23" i="4"/>
  <c r="F6" i="4" s="1"/>
  <c r="BU23" i="4"/>
  <c r="BV14" i="4"/>
  <c r="P12" i="4"/>
  <c r="O11" i="4"/>
  <c r="Q12" i="3"/>
  <c r="P11" i="3"/>
  <c r="CE23" i="4" l="1"/>
  <c r="CF13" i="4"/>
  <c r="Q12" i="4"/>
  <c r="P11" i="4"/>
  <c r="Q11" i="3"/>
  <c r="R12" i="3"/>
  <c r="Q11" i="4" l="1"/>
  <c r="R12" i="4"/>
  <c r="R11" i="3"/>
  <c r="S12" i="3"/>
  <c r="R11" i="4" l="1"/>
  <c r="S12" i="4"/>
  <c r="S11" i="3"/>
  <c r="T12" i="3"/>
  <c r="S11" i="4" l="1"/>
  <c r="T12" i="4"/>
  <c r="T11" i="3"/>
  <c r="U12" i="3"/>
  <c r="T11" i="4" l="1"/>
  <c r="U12" i="4"/>
  <c r="U11" i="3"/>
  <c r="V12" i="3"/>
  <c r="U11" i="4" l="1"/>
  <c r="V12" i="4"/>
  <c r="V11" i="3"/>
  <c r="W12" i="3"/>
  <c r="V11" i="4" l="1"/>
  <c r="W12" i="4"/>
  <c r="X12" i="3"/>
  <c r="W11" i="3"/>
  <c r="X12" i="4" l="1"/>
  <c r="W11" i="4"/>
  <c r="Y12" i="3"/>
  <c r="X11" i="3"/>
  <c r="Y12" i="4" l="1"/>
  <c r="X11" i="4"/>
  <c r="Z12" i="3"/>
  <c r="Y11" i="3"/>
  <c r="Z12" i="4" l="1"/>
  <c r="Y11" i="4"/>
  <c r="AA12" i="3"/>
  <c r="Z11" i="3"/>
  <c r="AA12" i="4" l="1"/>
  <c r="Z11" i="4"/>
  <c r="AB12" i="3"/>
  <c r="AA11" i="3"/>
  <c r="AB12" i="4" l="1"/>
  <c r="AA11" i="4"/>
  <c r="AC12" i="3"/>
  <c r="AB11" i="3"/>
  <c r="AC12" i="4" l="1"/>
  <c r="AB11" i="4"/>
  <c r="AD12" i="3"/>
  <c r="AC11" i="3"/>
  <c r="AD12" i="4" l="1"/>
  <c r="AC11" i="4"/>
  <c r="AE12" i="3"/>
  <c r="AD11" i="3"/>
  <c r="AE12" i="4" l="1"/>
  <c r="AD11" i="4"/>
  <c r="AF12" i="3"/>
  <c r="AE11" i="3"/>
  <c r="AF12" i="4" l="1"/>
  <c r="AE11" i="4"/>
  <c r="AG12" i="3"/>
  <c r="AF11" i="3"/>
  <c r="AG12" i="4" l="1"/>
  <c r="AF11" i="4"/>
  <c r="AG11" i="3"/>
  <c r="AH12" i="3"/>
  <c r="AG11" i="4" l="1"/>
  <c r="AH12" i="4"/>
  <c r="AH11" i="3"/>
  <c r="AI12" i="3"/>
  <c r="AH11" i="4" l="1"/>
  <c r="AI12" i="4"/>
  <c r="AI11" i="3"/>
  <c r="AJ12" i="3"/>
  <c r="AI11" i="4" l="1"/>
  <c r="AJ12" i="4"/>
  <c r="AJ11" i="3"/>
  <c r="AK12" i="3"/>
  <c r="AJ11" i="4" l="1"/>
  <c r="AK12" i="4"/>
  <c r="AK11" i="3"/>
  <c r="AL12" i="3"/>
  <c r="AK11" i="4" l="1"/>
  <c r="AL12" i="4"/>
  <c r="AL11" i="3"/>
  <c r="AM12" i="3"/>
  <c r="AL11" i="4" l="1"/>
  <c r="AM12" i="4"/>
  <c r="AN12" i="3"/>
  <c r="AM11" i="3"/>
  <c r="AN12" i="4" l="1"/>
  <c r="AM11" i="4"/>
  <c r="AO12" i="3"/>
  <c r="AN11" i="3"/>
  <c r="AO12" i="4" l="1"/>
  <c r="AN11" i="4"/>
  <c r="AP12" i="3"/>
  <c r="AO11" i="3"/>
  <c r="AP12" i="4" l="1"/>
  <c r="AO11" i="4"/>
  <c r="AQ12" i="3"/>
  <c r="AP11" i="3"/>
  <c r="AQ12" i="4" l="1"/>
  <c r="AP11" i="4"/>
  <c r="AR12" i="3"/>
  <c r="AQ11" i="3"/>
  <c r="AR12" i="4" l="1"/>
  <c r="AQ11" i="4"/>
  <c r="AS12" i="3"/>
  <c r="AR11" i="3"/>
  <c r="AS12" i="4" l="1"/>
  <c r="AR11" i="4"/>
  <c r="AT12" i="3"/>
  <c r="AS11" i="3"/>
  <c r="AT12" i="4" l="1"/>
  <c r="AS11" i="4"/>
  <c r="AU12" i="3"/>
  <c r="AT11" i="3"/>
  <c r="AU12" i="4" l="1"/>
  <c r="AT11" i="4"/>
  <c r="AV12" i="3"/>
  <c r="AU11" i="3"/>
  <c r="AV12" i="4" l="1"/>
  <c r="AU11" i="4"/>
  <c r="AW12" i="3"/>
  <c r="AV11" i="3"/>
  <c r="AW12" i="4" l="1"/>
  <c r="AV11" i="4"/>
  <c r="AW11" i="3"/>
  <c r="AX12" i="3"/>
  <c r="AW11" i="4" l="1"/>
  <c r="AX12" i="4"/>
  <c r="AX11" i="3"/>
  <c r="AY12" i="3"/>
  <c r="AX11" i="4" l="1"/>
  <c r="AY12" i="4"/>
  <c r="AY11" i="3"/>
  <c r="AZ12" i="3"/>
  <c r="AY11" i="4" l="1"/>
  <c r="AZ12" i="4"/>
  <c r="AZ11" i="3"/>
  <c r="BA12" i="3"/>
  <c r="AZ11" i="4" l="1"/>
  <c r="BA12" i="4"/>
  <c r="BA11" i="3"/>
  <c r="BB12" i="3"/>
  <c r="BA11" i="4" l="1"/>
  <c r="BB12" i="4"/>
  <c r="BB11" i="3"/>
  <c r="BC12" i="3"/>
  <c r="BB11" i="4" l="1"/>
  <c r="BC12" i="4"/>
  <c r="BD12" i="3"/>
  <c r="BC11" i="3"/>
  <c r="BD12" i="4" l="1"/>
  <c r="BC11" i="4"/>
  <c r="BE12" i="3"/>
  <c r="BD11" i="3"/>
  <c r="BE12" i="4" l="1"/>
  <c r="BD11" i="4"/>
  <c r="BF12" i="3"/>
  <c r="BE11" i="3"/>
  <c r="BF12" i="4" l="1"/>
  <c r="BE11" i="4"/>
  <c r="BG12" i="3"/>
  <c r="BF11" i="3"/>
  <c r="BG12" i="4" l="1"/>
  <c r="BF11" i="4"/>
  <c r="BH12" i="3"/>
  <c r="BG11" i="3"/>
  <c r="BH12" i="4" l="1"/>
  <c r="BG11" i="4"/>
  <c r="BI12" i="3"/>
  <c r="BH11" i="3"/>
  <c r="BI12" i="4" l="1"/>
  <c r="BH11" i="4"/>
  <c r="BJ12" i="3"/>
  <c r="BI11" i="3"/>
  <c r="BJ12" i="4" l="1"/>
  <c r="BI11" i="4"/>
  <c r="BK12" i="3"/>
  <c r="BJ11" i="3"/>
  <c r="BK12" i="4" l="1"/>
  <c r="BJ11" i="4"/>
  <c r="BL12" i="3"/>
  <c r="BK11" i="3"/>
  <c r="BL12" i="4" l="1"/>
  <c r="BK11" i="4"/>
  <c r="BM12" i="3"/>
  <c r="BL11" i="3"/>
  <c r="BM12" i="4" l="1"/>
  <c r="BL11" i="4"/>
  <c r="BM11" i="3"/>
  <c r="BN12" i="3"/>
  <c r="BN11" i="3" s="1"/>
  <c r="BM11" i="4" l="1"/>
  <c r="BN12" i="4"/>
  <c r="BN11" i="4" s="1"/>
  <c r="CF16" i="4"/>
  <c r="CF23" i="4" s="1"/>
  <c r="CG16" i="4"/>
  <c r="CG23" i="4" s="1"/>
  <c r="F8" i="4" s="1"/>
  <c r="CA23" i="4"/>
  <c r="BP23" i="4" s="1"/>
  <c r="BY23" i="4"/>
  <c r="BZ23" i="4" s="1"/>
  <c r="BV23" i="4" l="1"/>
  <c r="F5" i="4"/>
  <c r="BR23" i="4"/>
</calcChain>
</file>

<file path=xl/sharedStrings.xml><?xml version="1.0" encoding="utf-8"?>
<sst xmlns="http://schemas.openxmlformats.org/spreadsheetml/2006/main" count="220" uniqueCount="108">
  <si>
    <t>Campaign Name</t>
  </si>
  <si>
    <t>Plan Created On</t>
  </si>
  <si>
    <t>Campaign Code</t>
  </si>
  <si>
    <t>Planned By</t>
  </si>
  <si>
    <t>Publisher</t>
  </si>
  <si>
    <t>Approval Deadline</t>
  </si>
  <si>
    <t>Cancellaction Deadline</t>
  </si>
  <si>
    <t>Clicks</t>
  </si>
  <si>
    <t>Start Date</t>
  </si>
  <si>
    <t>End Date</t>
  </si>
  <si>
    <t>Channel</t>
  </si>
  <si>
    <t>Creative Deadline</t>
  </si>
  <si>
    <t>Pricing Model</t>
  </si>
  <si>
    <t>Plan Year</t>
  </si>
  <si>
    <t>Week 1 commencing (auto)</t>
  </si>
  <si>
    <t>Unit Cost / Rate</t>
  </si>
  <si>
    <t>Impressions</t>
  </si>
  <si>
    <t>CTR</t>
  </si>
  <si>
    <t>Video Plays</t>
  </si>
  <si>
    <t>Video Completions</t>
  </si>
  <si>
    <t>Conversions</t>
  </si>
  <si>
    <t>CPM</t>
  </si>
  <si>
    <t>CPA</t>
  </si>
  <si>
    <t>VTR%</t>
  </si>
  <si>
    <t>CPC</t>
  </si>
  <si>
    <t>CPV</t>
  </si>
  <si>
    <t>Net Cost</t>
  </si>
  <si>
    <t>Adserving Cost</t>
  </si>
  <si>
    <t>Verification Cost</t>
  </si>
  <si>
    <t>Agency Fee</t>
  </si>
  <si>
    <t>Gross Cost</t>
  </si>
  <si>
    <t>Tax</t>
  </si>
  <si>
    <t>Cost to Client</t>
  </si>
  <si>
    <t>Notes</t>
  </si>
  <si>
    <t>Placement / Targeting Notes</t>
  </si>
  <si>
    <t>Totals</t>
  </si>
  <si>
    <t>Total Net Cost</t>
  </si>
  <si>
    <t>Total Adserving Fee</t>
  </si>
  <si>
    <t>Total Cost to Client</t>
  </si>
  <si>
    <t>Total Agency Fee</t>
  </si>
  <si>
    <t>Demographics</t>
  </si>
  <si>
    <t>Age</t>
  </si>
  <si>
    <t>Gender</t>
  </si>
  <si>
    <t>Parental Status</t>
  </si>
  <si>
    <t>Location</t>
  </si>
  <si>
    <t>Placement Name</t>
  </si>
  <si>
    <t>Line item 1</t>
  </si>
  <si>
    <t>Line item 2</t>
  </si>
  <si>
    <t>Line item 3</t>
  </si>
  <si>
    <t>Line item 4</t>
  </si>
  <si>
    <t>Line item 5</t>
  </si>
  <si>
    <t>Line Item Name / Description</t>
  </si>
  <si>
    <t>Targeting Details 
(Interests, Audiences, Retargeting segments)</t>
  </si>
  <si>
    <t>```</t>
  </si>
  <si>
    <t>Lookalikes</t>
  </si>
  <si>
    <t>Programmatic Targeting Template</t>
  </si>
  <si>
    <t>Social Targeting Template</t>
  </si>
  <si>
    <t>Ad Group</t>
  </si>
  <si>
    <t>Ad Group 1</t>
  </si>
  <si>
    <t>Ad Group 2</t>
  </si>
  <si>
    <t>Ad Group 3</t>
  </si>
  <si>
    <t>Ad Group 4</t>
  </si>
  <si>
    <t>Ad Group 5</t>
  </si>
  <si>
    <t xml:space="preserve">Line item </t>
  </si>
  <si>
    <t>Ad Group Name / Description</t>
  </si>
  <si>
    <t>Placements</t>
  </si>
  <si>
    <t>Audience Expansion</t>
  </si>
  <si>
    <t>Networks</t>
  </si>
  <si>
    <t>YouTube</t>
  </si>
  <si>
    <t>Video</t>
  </si>
  <si>
    <t>P18-34 Urban Trendsetters</t>
  </si>
  <si>
    <t>Publisher / Sales House</t>
  </si>
  <si>
    <t>Meta</t>
  </si>
  <si>
    <t>Instagram</t>
  </si>
  <si>
    <t>Feed Ads - Video</t>
  </si>
  <si>
    <t>Open Web Display</t>
  </si>
  <si>
    <t>IAB Standard Display</t>
  </si>
  <si>
    <t>P18-34 Retargeting List</t>
  </si>
  <si>
    <t>Pre Holiday Campaign</t>
  </si>
  <si>
    <t>Dayparter Team</t>
  </si>
  <si>
    <t>ABC - Preholiday - 2610</t>
  </si>
  <si>
    <t>YouTube Trueview 30s</t>
  </si>
  <si>
    <t>18 - 34</t>
  </si>
  <si>
    <t>All genders</t>
  </si>
  <si>
    <t>Store locations + 15km</t>
  </si>
  <si>
    <t>All status</t>
  </si>
  <si>
    <t>Google Affinity Segments</t>
  </si>
  <si>
    <t>Food &amp; Dining, Rock Music, Action Movies</t>
  </si>
  <si>
    <t>Google Intent Segments</t>
  </si>
  <si>
    <t>Google Custom Affinity</t>
  </si>
  <si>
    <t>Ice Cream, Gelato, Desert, Cake, Chocolate</t>
  </si>
  <si>
    <t>In-Market for Fast Food</t>
  </si>
  <si>
    <t>Meta Instagram Ads</t>
  </si>
  <si>
    <t>Interest Targeting</t>
  </si>
  <si>
    <t>Ice Cream, Chocolate, Cake, Desert, Restaurants</t>
  </si>
  <si>
    <t>3% LKL of Site visitors Last 30 Days</t>
  </si>
  <si>
    <t>Lookalike Targeting</t>
  </si>
  <si>
    <t>Feeds</t>
  </si>
  <si>
    <t>On</t>
  </si>
  <si>
    <t>Off</t>
  </si>
  <si>
    <t>Skippable 30s</t>
  </si>
  <si>
    <t>DSP</t>
  </si>
  <si>
    <t>Affiliate Sales</t>
  </si>
  <si>
    <t>Native Ads</t>
  </si>
  <si>
    <t>Intenders</t>
  </si>
  <si>
    <t>CVR</t>
  </si>
  <si>
    <t>Site Sponsorship</t>
  </si>
  <si>
    <t>CVR%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</si>
</sst>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d\-mmm\-yyyy"/>
    <numFmt numFmtId="165" formatCode="dd"/>
    <numFmt numFmtId="166" formatCode="&quot;$&quot;#,##0.00"/>
    <numFmt numFmtId="167" formatCode="_-* #,##0_-;\-* #,##0_-;_-* &quot;-&quot;??_-;_-@_-"/>
    <numFmt numFmtId="168" formatCode="0.0%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rgb="FFFFFFFF"/>
      <name val="Arial"/>
      <charset val="1"/>
    </font>
    <font>
      <b/>
      <sz val="8"/>
      <color rgb="FF293241"/>
      <name val="Arial"/>
      <charset val="1"/>
    </font>
    <font>
      <b/>
      <sz val="9"/>
      <color rgb="FF171718"/>
      <name val="Arial"/>
      <family val="2"/>
    </font>
    <font>
      <b/>
      <sz val="8"/>
      <color rgb="FF171718"/>
      <name val="Arial"/>
      <family val="2"/>
    </font>
    <font>
      <sz val="11"/>
      <color rgb="FF171718"/>
      <name val="Aptos Narrow"/>
      <family val="2"/>
      <scheme val="minor"/>
    </font>
    <font>
      <b/>
      <sz val="10"/>
      <color rgb="FF171718"/>
      <name val="Arial"/>
      <family val="2"/>
    </font>
    <font>
      <sz val="10"/>
      <color rgb="FF171718"/>
      <name val="Arial"/>
      <family val="2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color rgb="FF171718"/>
      <name val="Inter"/>
    </font>
  </fonts>
  <fills count="12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  <fill>
      <patternFill patternType="solid">
        <fgColor rgb="FF3D5A80"/>
        <bgColor rgb="FF555555"/>
      </patternFill>
    </fill>
    <fill>
      <patternFill patternType="solid">
        <fgColor rgb="FF98C1D9"/>
        <bgColor rgb="FFCCCCCC"/>
      </patternFill>
    </fill>
    <fill>
      <patternFill patternType="solid">
        <fgColor rgb="FFFAFAF8"/>
        <bgColor rgb="FF555555"/>
      </patternFill>
    </fill>
    <fill>
      <patternFill patternType="solid">
        <fgColor rgb="FFF2F2F1"/>
        <bgColor rgb="FFCCCCCC"/>
      </patternFill>
    </fill>
    <fill>
      <patternFill patternType="solid">
        <fgColor rgb="FF98C1D9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EE6C4D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rgb="FFCCCCCC"/>
      </bottom>
      <diagonal/>
    </border>
    <border>
      <left/>
      <right/>
      <top style="thin">
        <color rgb="FFCCCCCC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4">
    <xf numFmtId="0" fontId="0" fillId="0" borderId="0" xfId="0"/>
    <xf numFmtId="0" fontId="0" fillId="0" borderId="1" xfId="0" applyBorder="1"/>
    <xf numFmtId="0" fontId="0" fillId="0" borderId="0" xfId="0" applyBorder="1" applyAlignment="1"/>
    <xf numFmtId="0" fontId="6" fillId="2" borderId="1" xfId="0" applyFont="1" applyFill="1" applyBorder="1"/>
    <xf numFmtId="0" fontId="6" fillId="0" borderId="6" xfId="0" applyFont="1" applyBorder="1" applyAlignment="1">
      <alignment horizontal="center"/>
    </xf>
    <xf numFmtId="0" fontId="6" fillId="0" borderId="0" xfId="0" applyFont="1" applyBorder="1" applyAlignment="1"/>
    <xf numFmtId="0" fontId="7" fillId="2" borderId="1" xfId="0" applyFont="1" applyFill="1" applyBorder="1"/>
    <xf numFmtId="0" fontId="8" fillId="2" borderId="1" xfId="0" applyFont="1" applyFill="1" applyBorder="1"/>
    <xf numFmtId="164" fontId="8" fillId="0" borderId="1" xfId="0" applyNumberFormat="1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0" fillId="0" borderId="6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4" fillId="5" borderId="16" xfId="0" applyFont="1" applyFill="1" applyBorder="1" applyAlignment="1">
      <alignment horizontal="center"/>
    </xf>
    <xf numFmtId="0" fontId="4" fillId="5" borderId="17" xfId="0" applyFont="1" applyFill="1" applyBorder="1" applyAlignment="1">
      <alignment horizontal="centerContinuous" vertical="top" readingOrder="1"/>
    </xf>
    <xf numFmtId="0" fontId="4" fillId="5" borderId="18" xfId="0" applyFont="1" applyFill="1" applyBorder="1" applyAlignment="1">
      <alignment horizontal="center"/>
    </xf>
    <xf numFmtId="0" fontId="4" fillId="5" borderId="17" xfId="0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8" xfId="0" applyBorder="1"/>
    <xf numFmtId="0" fontId="2" fillId="3" borderId="19" xfId="0" applyFont="1" applyFill="1" applyBorder="1" applyAlignment="1">
      <alignment horizontal="center"/>
    </xf>
    <xf numFmtId="16" fontId="3" fillId="4" borderId="20" xfId="0" applyNumberFormat="1" applyFont="1" applyFill="1" applyBorder="1" applyAlignment="1">
      <alignment horizontal="center"/>
    </xf>
    <xf numFmtId="165" fontId="3" fillId="6" borderId="13" xfId="0" applyNumberFormat="1" applyFont="1" applyFill="1" applyBorder="1" applyAlignment="1">
      <alignment horizontal="center"/>
    </xf>
    <xf numFmtId="165" fontId="3" fillId="6" borderId="14" xfId="0" applyNumberFormat="1" applyFont="1" applyFill="1" applyBorder="1" applyAlignment="1">
      <alignment horizontal="center"/>
    </xf>
    <xf numFmtId="0" fontId="0" fillId="0" borderId="7" xfId="0" applyBorder="1"/>
    <xf numFmtId="0" fontId="0" fillId="0" borderId="21" xfId="0" applyBorder="1"/>
    <xf numFmtId="165" fontId="3" fillId="6" borderId="21" xfId="0" applyNumberFormat="1" applyFont="1" applyFill="1" applyBorder="1" applyAlignment="1">
      <alignment horizontal="center"/>
    </xf>
    <xf numFmtId="0" fontId="0" fillId="2" borderId="26" xfId="0" applyFill="1" applyBorder="1"/>
    <xf numFmtId="9" fontId="0" fillId="2" borderId="26" xfId="3" applyFont="1" applyFill="1" applyBorder="1"/>
    <xf numFmtId="44" fontId="6" fillId="0" borderId="1" xfId="2" applyFont="1" applyBorder="1"/>
    <xf numFmtId="44" fontId="0" fillId="2" borderId="26" xfId="2" applyFont="1" applyFill="1" applyBorder="1"/>
    <xf numFmtId="44" fontId="0" fillId="2" borderId="27" xfId="2" applyFont="1" applyFill="1" applyBorder="1"/>
    <xf numFmtId="0" fontId="0" fillId="2" borderId="1" xfId="0" applyFill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8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11" fillId="0" borderId="0" xfId="0" applyFont="1"/>
    <xf numFmtId="0" fontId="9" fillId="7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 wrapText="1"/>
    </xf>
    <xf numFmtId="44" fontId="0" fillId="0" borderId="4" xfId="2" applyFont="1" applyBorder="1"/>
    <xf numFmtId="44" fontId="0" fillId="0" borderId="5" xfId="2" applyFont="1" applyBorder="1"/>
    <xf numFmtId="44" fontId="0" fillId="0" borderId="11" xfId="2" applyFont="1" applyBorder="1"/>
    <xf numFmtId="44" fontId="0" fillId="0" borderId="1" xfId="2" applyFont="1" applyBorder="1"/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14" fontId="0" fillId="0" borderId="4" xfId="0" applyNumberFormat="1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14" fontId="0" fillId="0" borderId="12" xfId="0" applyNumberFormat="1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14" fontId="0" fillId="0" borderId="15" xfId="0" applyNumberFormat="1" applyBorder="1" applyAlignment="1">
      <alignment horizontal="center" vertical="center"/>
    </xf>
    <xf numFmtId="0" fontId="0" fillId="9" borderId="5" xfId="0" applyFill="1" applyBorder="1"/>
    <xf numFmtId="0" fontId="0" fillId="9" borderId="1" xfId="0" applyFill="1" applyBorder="1"/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6" fontId="0" fillId="0" borderId="8" xfId="2" applyNumberFormat="1" applyFont="1" applyBorder="1" applyAlignment="1">
      <alignment horizontal="center" vertical="center"/>
    </xf>
    <xf numFmtId="166" fontId="0" fillId="0" borderId="12" xfId="2" applyNumberFormat="1" applyFont="1" applyBorder="1" applyAlignment="1">
      <alignment horizontal="center" vertical="center"/>
    </xf>
    <xf numFmtId="166" fontId="0" fillId="0" borderId="15" xfId="2" applyNumberFormat="1" applyFont="1" applyBorder="1" applyAlignment="1">
      <alignment horizontal="center" vertical="center"/>
    </xf>
    <xf numFmtId="167" fontId="0" fillId="0" borderId="11" xfId="1" applyNumberFormat="1" applyFon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167" fontId="0" fillId="0" borderId="1" xfId="0" applyNumberFormat="1" applyBorder="1" applyAlignment="1">
      <alignment horizontal="center" vertical="center"/>
    </xf>
    <xf numFmtId="9" fontId="0" fillId="0" borderId="1" xfId="3" applyFont="1" applyBorder="1" applyAlignment="1">
      <alignment horizontal="center" vertical="center"/>
    </xf>
    <xf numFmtId="9" fontId="0" fillId="0" borderId="5" xfId="3" applyFont="1" applyBorder="1" applyAlignment="1">
      <alignment horizontal="center" vertical="center"/>
    </xf>
    <xf numFmtId="9" fontId="0" fillId="0" borderId="14" xfId="3" applyFont="1" applyBorder="1" applyAlignment="1">
      <alignment horizontal="center" vertical="center"/>
    </xf>
    <xf numFmtId="0" fontId="0" fillId="10" borderId="5" xfId="0" applyFill="1" applyBorder="1" applyAlignment="1">
      <alignment horizontal="center" vertical="center"/>
    </xf>
    <xf numFmtId="167" fontId="0" fillId="0" borderId="5" xfId="1" applyNumberFormat="1" applyFont="1" applyBorder="1" applyAlignment="1">
      <alignment horizontal="center" vertical="center"/>
    </xf>
    <xf numFmtId="166" fontId="0" fillId="0" borderId="5" xfId="0" applyNumberFormat="1" applyBorder="1" applyAlignment="1">
      <alignment horizontal="center" vertical="center"/>
    </xf>
    <xf numFmtId="167" fontId="0" fillId="0" borderId="4" xfId="0" applyNumberFormat="1" applyBorder="1" applyAlignment="1">
      <alignment horizontal="center" vertical="center"/>
    </xf>
    <xf numFmtId="10" fontId="0" fillId="0" borderId="5" xfId="3" applyNumberFormat="1" applyFont="1" applyBorder="1" applyAlignment="1">
      <alignment horizontal="center" vertical="center"/>
    </xf>
    <xf numFmtId="167" fontId="0" fillId="0" borderId="5" xfId="0" applyNumberFormat="1" applyBorder="1" applyAlignment="1">
      <alignment horizontal="center" vertical="center"/>
    </xf>
    <xf numFmtId="9" fontId="0" fillId="10" borderId="1" xfId="3" applyFont="1" applyFill="1" applyBorder="1" applyAlignment="1">
      <alignment horizontal="center" vertical="center"/>
    </xf>
    <xf numFmtId="10" fontId="0" fillId="0" borderId="1" xfId="3" applyNumberFormat="1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7" fontId="0" fillId="2" borderId="26" xfId="1" applyNumberFormat="1" applyFont="1" applyFill="1" applyBorder="1"/>
    <xf numFmtId="10" fontId="0" fillId="2" borderId="26" xfId="3" applyNumberFormat="1" applyFont="1" applyFill="1" applyBorder="1"/>
    <xf numFmtId="14" fontId="6" fillId="0" borderId="6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10" fontId="0" fillId="0" borderId="1" xfId="3" applyNumberFormat="1" applyFont="1" applyFill="1" applyBorder="1" applyAlignment="1">
      <alignment horizontal="center" vertical="center"/>
    </xf>
    <xf numFmtId="43" fontId="0" fillId="0" borderId="1" xfId="0" applyNumberFormat="1" applyFill="1" applyBorder="1" applyAlignment="1">
      <alignment horizontal="center" vertical="center"/>
    </xf>
    <xf numFmtId="166" fontId="0" fillId="0" borderId="1" xfId="0" applyNumberFormat="1" applyFill="1" applyBorder="1" applyAlignment="1">
      <alignment horizontal="center" vertical="center"/>
    </xf>
    <xf numFmtId="0" fontId="0" fillId="9" borderId="6" xfId="0" applyFill="1" applyBorder="1"/>
    <xf numFmtId="166" fontId="0" fillId="0" borderId="12" xfId="0" applyNumberFormat="1" applyBorder="1" applyAlignment="1">
      <alignment horizontal="center" vertical="center"/>
    </xf>
    <xf numFmtId="1" fontId="0" fillId="0" borderId="14" xfId="0" applyNumberFormat="1" applyBorder="1" applyAlignment="1">
      <alignment horizontal="center" vertical="center"/>
    </xf>
    <xf numFmtId="9" fontId="0" fillId="0" borderId="1" xfId="3" applyFont="1" applyFill="1" applyBorder="1" applyAlignment="1">
      <alignment horizontal="center" vertical="center"/>
    </xf>
    <xf numFmtId="168" fontId="0" fillId="0" borderId="1" xfId="3" applyNumberFormat="1" applyFont="1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9" fontId="0" fillId="11" borderId="1" xfId="3" applyFont="1" applyFill="1" applyBorder="1" applyAlignment="1">
      <alignment horizontal="center" vertical="center"/>
    </xf>
    <xf numFmtId="9" fontId="0" fillId="11" borderId="5" xfId="3" applyFont="1" applyFill="1" applyBorder="1" applyAlignment="1">
      <alignment horizontal="center" vertical="center"/>
    </xf>
    <xf numFmtId="168" fontId="0" fillId="2" borderId="26" xfId="3" applyNumberFormat="1" applyFont="1" applyFill="1" applyBorder="1"/>
    <xf numFmtId="0" fontId="0" fillId="0" borderId="30" xfId="0" applyBorder="1"/>
    <xf numFmtId="0" fontId="0" fillId="0" borderId="31" xfId="0" applyBorder="1"/>
    <xf numFmtId="0" fontId="0" fillId="0" borderId="29" xfId="0" applyBorder="1"/>
    <xf numFmtId="44" fontId="0" fillId="0" borderId="8" xfId="2" applyFont="1" applyBorder="1"/>
    <xf numFmtId="44" fontId="0" fillId="0" borderId="13" xfId="2" applyFont="1" applyBorder="1"/>
    <xf numFmtId="44" fontId="0" fillId="0" borderId="14" xfId="2" applyFont="1" applyBorder="1"/>
    <xf numFmtId="44" fontId="0" fillId="0" borderId="23" xfId="2" applyFont="1" applyBorder="1"/>
    <xf numFmtId="44" fontId="0" fillId="0" borderId="32" xfId="2" applyFont="1" applyBorder="1"/>
    <xf numFmtId="167" fontId="0" fillId="0" borderId="33" xfId="0" applyNumberFormat="1" applyBorder="1" applyAlignment="1">
      <alignment horizontal="center" vertical="center"/>
    </xf>
    <xf numFmtId="166" fontId="0" fillId="0" borderId="23" xfId="0" applyNumberFormat="1" applyBorder="1" applyAlignment="1">
      <alignment horizontal="center" vertical="center"/>
    </xf>
    <xf numFmtId="167" fontId="0" fillId="0" borderId="23" xfId="0" applyNumberFormat="1" applyBorder="1" applyAlignment="1">
      <alignment horizontal="center" vertical="center"/>
    </xf>
    <xf numFmtId="10" fontId="0" fillId="0" borderId="23" xfId="3" applyNumberFormat="1" applyFont="1" applyBorder="1" applyAlignment="1">
      <alignment horizontal="center" vertical="center"/>
    </xf>
    <xf numFmtId="167" fontId="0" fillId="0" borderId="23" xfId="1" applyNumberFormat="1" applyFont="1" applyBorder="1" applyAlignment="1">
      <alignment horizontal="center" vertical="center"/>
    </xf>
    <xf numFmtId="9" fontId="0" fillId="0" borderId="23" xfId="3" applyFont="1" applyBorder="1" applyAlignment="1">
      <alignment horizontal="center" vertical="center"/>
    </xf>
    <xf numFmtId="9" fontId="0" fillId="0" borderId="14" xfId="3" applyFont="1" applyFill="1" applyBorder="1" applyAlignment="1">
      <alignment horizontal="center" vertical="center"/>
    </xf>
    <xf numFmtId="166" fontId="0" fillId="0" borderId="15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10" borderId="8" xfId="0" applyFill="1" applyBorder="1" applyAlignment="1">
      <alignment horizontal="center" vertical="center"/>
    </xf>
    <xf numFmtId="0" fontId="0" fillId="10" borderId="12" xfId="0" applyFill="1" applyBorder="1" applyAlignment="1">
      <alignment horizontal="center" vertical="center"/>
    </xf>
    <xf numFmtId="167" fontId="0" fillId="0" borderId="13" xfId="1" applyNumberFormat="1" applyFont="1" applyBorder="1" applyAlignment="1">
      <alignment horizontal="center" vertical="center"/>
    </xf>
    <xf numFmtId="166" fontId="0" fillId="0" borderId="14" xfId="0" applyNumberFormat="1" applyBorder="1" applyAlignment="1">
      <alignment horizontal="center" vertical="center"/>
    </xf>
    <xf numFmtId="167" fontId="0" fillId="0" borderId="14" xfId="0" applyNumberFormat="1" applyBorder="1" applyAlignment="1">
      <alignment horizontal="center" vertical="center"/>
    </xf>
    <xf numFmtId="10" fontId="0" fillId="0" borderId="14" xfId="3" applyNumberFormat="1" applyFont="1" applyBorder="1" applyAlignment="1">
      <alignment horizontal="center" vertical="center"/>
    </xf>
    <xf numFmtId="0" fontId="10" fillId="2" borderId="25" xfId="0" applyFont="1" applyFill="1" applyBorder="1" applyAlignment="1">
      <alignment horizontal="center"/>
    </xf>
    <xf numFmtId="0" fontId="10" fillId="2" borderId="26" xfId="0" applyFont="1" applyFill="1" applyBorder="1" applyAlignment="1">
      <alignment horizontal="center"/>
    </xf>
    <xf numFmtId="3" fontId="5" fillId="2" borderId="3" xfId="1" applyNumberFormat="1" applyFont="1" applyFill="1" applyBorder="1" applyAlignment="1" applyProtection="1">
      <alignment horizontal="center" vertical="center" wrapText="1"/>
      <protection locked="0"/>
    </xf>
    <xf numFmtId="3" fontId="5" fillId="2" borderId="14" xfId="1" applyNumberFormat="1" applyFont="1" applyFill="1" applyBorder="1" applyAlignment="1" applyProtection="1">
      <alignment horizontal="center" vertical="center" wrapText="1"/>
      <protection locked="0"/>
    </xf>
    <xf numFmtId="3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3" fontId="5" fillId="2" borderId="23" xfId="1" applyNumberFormat="1" applyFont="1" applyFill="1" applyBorder="1" applyAlignment="1" applyProtection="1">
      <alignment horizontal="center" vertical="center" wrapText="1"/>
      <protection locked="0"/>
    </xf>
    <xf numFmtId="3" fontId="5" fillId="2" borderId="22" xfId="1" applyNumberFormat="1" applyFont="1" applyFill="1" applyBorder="1" applyAlignment="1" applyProtection="1">
      <alignment horizontal="center" vertical="center" wrapText="1"/>
      <protection locked="0"/>
    </xf>
    <xf numFmtId="3" fontId="5" fillId="2" borderId="24" xfId="1" applyNumberFormat="1" applyFont="1" applyFill="1" applyBorder="1" applyAlignment="1" applyProtection="1">
      <alignment horizontal="center" vertical="center" wrapText="1"/>
      <protection locked="0"/>
    </xf>
    <xf numFmtId="3" fontId="5" fillId="2" borderId="9" xfId="1" applyNumberFormat="1" applyFont="1" applyFill="1" applyBorder="1" applyAlignment="1" applyProtection="1">
      <alignment horizontal="center" vertical="center" wrapText="1"/>
      <protection locked="0"/>
    </xf>
    <xf numFmtId="3" fontId="5" fillId="2" borderId="13" xfId="1" applyNumberFormat="1" applyFont="1" applyFill="1" applyBorder="1" applyAlignment="1" applyProtection="1">
      <alignment horizontal="center" vertical="center" wrapText="1"/>
      <protection locked="0"/>
    </xf>
    <xf numFmtId="3" fontId="5" fillId="2" borderId="10" xfId="1" applyNumberFormat="1" applyFont="1" applyFill="1" applyBorder="1" applyAlignment="1" applyProtection="1">
      <alignment horizontal="center" vertical="center" wrapText="1"/>
      <protection locked="0"/>
    </xf>
    <xf numFmtId="3" fontId="5" fillId="2" borderId="15" xfId="1" applyNumberFormat="1" applyFont="1" applyFill="1" applyBorder="1" applyAlignment="1" applyProtection="1">
      <alignment horizontal="center" vertical="center" wrapText="1"/>
      <protection locked="0"/>
    </xf>
    <xf numFmtId="3" fontId="5" fillId="2" borderId="28" xfId="1" applyNumberFormat="1" applyFont="1" applyFill="1" applyBorder="1" applyAlignment="1" applyProtection="1">
      <alignment horizontal="center" vertical="center" wrapText="1"/>
      <protection locked="0"/>
    </xf>
    <xf numFmtId="3" fontId="5" fillId="2" borderId="29" xfId="1" applyNumberFormat="1" applyFont="1" applyFill="1" applyBorder="1" applyAlignment="1" applyProtection="1">
      <alignment horizontal="center" vertical="center" wrapText="1"/>
      <protection locked="0"/>
    </xf>
    <xf numFmtId="0" fontId="5" fillId="2" borderId="10" xfId="0" applyFont="1" applyFill="1" applyBorder="1" applyAlignment="1" applyProtection="1">
      <alignment horizontal="center" vertical="center" wrapText="1"/>
      <protection locked="0"/>
    </xf>
    <xf numFmtId="0" fontId="5" fillId="2" borderId="15" xfId="0" applyFont="1" applyFill="1" applyBorder="1" applyAlignment="1" applyProtection="1">
      <alignment horizontal="center" vertical="center" wrapText="1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5" fillId="2" borderId="13" xfId="0" applyFont="1" applyFill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5" fillId="2" borderId="14" xfId="0" applyFont="1" applyFill="1" applyBorder="1" applyAlignment="1" applyProtection="1">
      <alignment horizontal="center" vertical="center" wrapText="1"/>
      <protection locked="0"/>
    </xf>
    <xf numFmtId="0" fontId="5" fillId="2" borderId="9" xfId="0" applyFont="1" applyFill="1" applyBorder="1" applyAlignment="1" applyProtection="1">
      <alignment horizontal="center" vertical="center" wrapText="1"/>
      <protection locked="0"/>
    </xf>
    <xf numFmtId="0" fontId="5" fillId="2" borderId="13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2" borderId="14" xfId="0" applyFont="1" applyFill="1" applyBorder="1" applyAlignment="1" applyProtection="1">
      <alignment horizontal="center" vertical="center"/>
      <protection locked="0"/>
    </xf>
    <xf numFmtId="0" fontId="0" fillId="7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wrapText="1"/>
    </xf>
    <xf numFmtId="0" fontId="9" fillId="7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26" xfId="0" applyFill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98C1D9"/>
      <color rgb="FFEE6C4D"/>
      <color rgb="FFF2F2F1"/>
      <color rgb="FFFAFAF8"/>
      <color rgb="FF1717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249116</xdr:colOff>
      <xdr:row>0</xdr:row>
      <xdr:rowOff>131885</xdr:rowOff>
    </xdr:from>
    <xdr:to>
      <xdr:col>3</xdr:col>
      <xdr:colOff>1130681</xdr:colOff>
      <xdr:row>3</xdr:row>
      <xdr:rowOff>14654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4AA1A4E-AB7B-41D9-A8A5-6954C4F0E0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916" y="131885"/>
          <a:ext cx="2545265" cy="435219"/>
        </a:xfrm>
        <a:prstGeom prst="rect">
          <a:avLst/>
        </a:prstGeom>
      </xdr:spPr>
    </xdr:pic>
    <xdr:clientData/>
  </xdr:twoCellAnchor>
  <xdr:twoCellAnchor>
    <xdr:from>
      <xdr:col>6</xdr:col>
      <xdr:colOff>165652</xdr:colOff>
      <xdr:row>16</xdr:row>
      <xdr:rowOff>314739</xdr:rowOff>
    </xdr:from>
    <xdr:to>
      <xdr:col>8</xdr:col>
      <xdr:colOff>938695</xdr:colOff>
      <xdr:row>18</xdr:row>
      <xdr:rowOff>270566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7362182C-E664-EDB3-6370-47FBCF2DD900}"/>
            </a:ext>
          </a:extLst>
        </xdr:cNvPr>
        <xdr:cNvSpPr/>
      </xdr:nvSpPr>
      <xdr:spPr>
        <a:xfrm>
          <a:off x="8111435" y="4041913"/>
          <a:ext cx="2567608" cy="706783"/>
        </a:xfrm>
        <a:prstGeom prst="rect">
          <a:avLst/>
        </a:prstGeom>
        <a:solidFill>
          <a:schemeClr val="bg1"/>
        </a:solidFill>
        <a:ln w="38100">
          <a:solidFill>
            <a:srgbClr val="98C1D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>
                  <a:lumMod val="85000"/>
                  <a:lumOff val="15000"/>
                </a:schemeClr>
              </a:solidFill>
            </a:rPr>
            <a:t>Update deadline</a:t>
          </a:r>
          <a:r>
            <a:rPr lang="en-US" sz="1100" baseline="0">
              <a:solidFill>
                <a:schemeClr val="tx1">
                  <a:lumMod val="85000"/>
                  <a:lumOff val="15000"/>
                </a:schemeClr>
              </a:solidFill>
            </a:rPr>
            <a:t> formulas to match your own agency policies</a:t>
          </a:r>
          <a:endParaRPr lang="en-US" sz="1100">
            <a:solidFill>
              <a:schemeClr val="tx1">
                <a:lumMod val="85000"/>
                <a:lumOff val="15000"/>
              </a:schemeClr>
            </a:solidFill>
          </a:endParaRPr>
        </a:p>
      </xdr:txBody>
    </xdr:sp>
    <xdr:clientData/>
  </xdr:twoCellAnchor>
  <xdr:twoCellAnchor>
    <xdr:from>
      <xdr:col>53</xdr:col>
      <xdr:colOff>141356</xdr:colOff>
      <xdr:row>16</xdr:row>
      <xdr:rowOff>268356</xdr:rowOff>
    </xdr:from>
    <xdr:to>
      <xdr:col>65</xdr:col>
      <xdr:colOff>191051</xdr:colOff>
      <xdr:row>18</xdr:row>
      <xdr:rowOff>224183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3F99495B-1231-4B8F-A029-B9F3F3FBFB1B}"/>
            </a:ext>
          </a:extLst>
        </xdr:cNvPr>
        <xdr:cNvSpPr/>
      </xdr:nvSpPr>
      <xdr:spPr>
        <a:xfrm>
          <a:off x="14900965" y="3995530"/>
          <a:ext cx="2567608" cy="706783"/>
        </a:xfrm>
        <a:prstGeom prst="rect">
          <a:avLst/>
        </a:prstGeom>
        <a:solidFill>
          <a:schemeClr val="bg1"/>
        </a:solidFill>
        <a:ln w="38100">
          <a:solidFill>
            <a:srgbClr val="98C1D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>
                  <a:lumMod val="85000"/>
                  <a:lumOff val="15000"/>
                </a:schemeClr>
              </a:solidFill>
            </a:rPr>
            <a:t>Highlight weeks on air </a:t>
          </a:r>
          <a:r>
            <a:rPr lang="en-US" sz="1100" baseline="0">
              <a:solidFill>
                <a:schemeClr val="tx1">
                  <a:lumMod val="85000"/>
                  <a:lumOff val="15000"/>
                </a:schemeClr>
              </a:solidFill>
            </a:rPr>
            <a:t> </a:t>
          </a:r>
          <a:br>
            <a:rPr lang="en-US" sz="1100" baseline="0">
              <a:solidFill>
                <a:schemeClr val="tx1">
                  <a:lumMod val="85000"/>
                  <a:lumOff val="15000"/>
                </a:schemeClr>
              </a:solidFill>
            </a:rPr>
          </a:br>
          <a:r>
            <a:rPr lang="en-US" sz="1100" baseline="0">
              <a:solidFill>
                <a:schemeClr val="tx1">
                  <a:lumMod val="85000"/>
                  <a:lumOff val="15000"/>
                </a:schemeClr>
              </a:solidFill>
            </a:rPr>
            <a:t>Additional weeks are behind</a:t>
          </a:r>
          <a:br>
            <a:rPr lang="en-US" sz="1100" baseline="0">
              <a:solidFill>
                <a:schemeClr val="tx1">
                  <a:lumMod val="85000"/>
                  <a:lumOff val="15000"/>
                </a:schemeClr>
              </a:solidFill>
            </a:rPr>
          </a:br>
          <a:r>
            <a:rPr lang="en-US" sz="1100" baseline="0">
              <a:solidFill>
                <a:schemeClr val="tx1">
                  <a:lumMod val="85000"/>
                  <a:lumOff val="15000"/>
                </a:schemeClr>
              </a:solidFill>
            </a:rPr>
            <a:t> hidden columns.</a:t>
          </a:r>
          <a:endParaRPr lang="en-US" sz="1100">
            <a:solidFill>
              <a:schemeClr val="tx1">
                <a:lumMod val="85000"/>
                <a:lumOff val="15000"/>
              </a:schemeClr>
            </a:solidFill>
          </a:endParaRPr>
        </a:p>
      </xdr:txBody>
    </xdr:sp>
    <xdr:clientData/>
  </xdr:twoCellAnchor>
  <xdr:twoCellAnchor>
    <xdr:from>
      <xdr:col>71</xdr:col>
      <xdr:colOff>691322</xdr:colOff>
      <xdr:row>16</xdr:row>
      <xdr:rowOff>210930</xdr:rowOff>
    </xdr:from>
    <xdr:to>
      <xdr:col>74</xdr:col>
      <xdr:colOff>111539</xdr:colOff>
      <xdr:row>18</xdr:row>
      <xdr:rowOff>166757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1DBC261-DF68-4324-BCE8-A5831888D31A}"/>
            </a:ext>
          </a:extLst>
        </xdr:cNvPr>
        <xdr:cNvSpPr/>
      </xdr:nvSpPr>
      <xdr:spPr>
        <a:xfrm>
          <a:off x="22596061" y="3938104"/>
          <a:ext cx="2567608" cy="706783"/>
        </a:xfrm>
        <a:prstGeom prst="rect">
          <a:avLst/>
        </a:prstGeom>
        <a:solidFill>
          <a:schemeClr val="bg1"/>
        </a:solidFill>
        <a:ln w="38100">
          <a:solidFill>
            <a:srgbClr val="98C1D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>
                  <a:lumMod val="85000"/>
                  <a:lumOff val="15000"/>
                </a:schemeClr>
              </a:solidFill>
            </a:rPr>
            <a:t>Blank off or hide unused columns.</a:t>
          </a:r>
        </a:p>
      </xdr:txBody>
    </xdr:sp>
    <xdr:clientData/>
  </xdr:twoCellAnchor>
  <xdr:twoCellAnchor>
    <xdr:from>
      <xdr:col>70</xdr:col>
      <xdr:colOff>429591</xdr:colOff>
      <xdr:row>5</xdr:row>
      <xdr:rowOff>109330</xdr:rowOff>
    </xdr:from>
    <xdr:to>
      <xdr:col>73</xdr:col>
      <xdr:colOff>496956</xdr:colOff>
      <xdr:row>9</xdr:row>
      <xdr:rowOff>70678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CEA47C3B-1325-49E6-9F95-190441DFBC3E}"/>
            </a:ext>
          </a:extLst>
        </xdr:cNvPr>
        <xdr:cNvSpPr/>
      </xdr:nvSpPr>
      <xdr:spPr>
        <a:xfrm>
          <a:off x="21495026" y="1020417"/>
          <a:ext cx="2938669" cy="706783"/>
        </a:xfrm>
        <a:prstGeom prst="rect">
          <a:avLst/>
        </a:prstGeom>
        <a:solidFill>
          <a:schemeClr val="bg1"/>
        </a:solidFill>
        <a:ln w="38100">
          <a:solidFill>
            <a:srgbClr val="98C1D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tx1">
                  <a:lumMod val="85000"/>
                  <a:lumOff val="15000"/>
                </a:schemeClr>
              </a:solidFill>
            </a:rPr>
            <a:t>Update formulas as needed to match your media buys</a:t>
          </a:r>
          <a:r>
            <a:rPr lang="en-US" sz="1100" b="1" baseline="0">
              <a:solidFill>
                <a:schemeClr val="tx1">
                  <a:lumMod val="85000"/>
                  <a:lumOff val="15000"/>
                </a:schemeClr>
              </a:solidFill>
            </a:rPr>
            <a:t> depending on what variables are dependent / independent.</a:t>
          </a:r>
          <a:endParaRPr lang="en-US" sz="1100" b="1">
            <a:solidFill>
              <a:schemeClr val="tx1">
                <a:lumMod val="85000"/>
                <a:lumOff val="15000"/>
              </a:schemeClr>
            </a:solidFill>
          </a:endParaRPr>
        </a:p>
      </xdr:txBody>
    </xdr:sp>
    <xdr:clientData/>
  </xdr:twoCellAnchor>
  <xdr:twoCellAnchor>
    <xdr:from>
      <xdr:col>79</xdr:col>
      <xdr:colOff>355601</xdr:colOff>
      <xdr:row>16</xdr:row>
      <xdr:rowOff>305904</xdr:rowOff>
    </xdr:from>
    <xdr:to>
      <xdr:col>81</xdr:col>
      <xdr:colOff>824948</xdr:colOff>
      <xdr:row>18</xdr:row>
      <xdr:rowOff>261731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DAA8D54-524F-424C-AA08-B9DECD33428B}"/>
            </a:ext>
          </a:extLst>
        </xdr:cNvPr>
        <xdr:cNvSpPr/>
      </xdr:nvSpPr>
      <xdr:spPr>
        <a:xfrm>
          <a:off x="29676036" y="4033078"/>
          <a:ext cx="2567608" cy="706783"/>
        </a:xfrm>
        <a:prstGeom prst="rect">
          <a:avLst/>
        </a:prstGeom>
        <a:solidFill>
          <a:schemeClr val="bg1"/>
        </a:solidFill>
        <a:ln w="38100">
          <a:solidFill>
            <a:srgbClr val="98C1D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>
                  <a:lumMod val="85000"/>
                  <a:lumOff val="15000"/>
                </a:schemeClr>
              </a:solidFill>
            </a:rPr>
            <a:t>Update all fees, adserving and verification rates as needed for your agency.</a:t>
          </a:r>
        </a:p>
      </xdr:txBody>
    </xdr:sp>
    <xdr:clientData/>
  </xdr:twoCellAnchor>
  <xdr:twoCellAnchor>
    <xdr:from>
      <xdr:col>81</xdr:col>
      <xdr:colOff>557696</xdr:colOff>
      <xdr:row>5</xdr:row>
      <xdr:rowOff>77304</xdr:rowOff>
    </xdr:from>
    <xdr:to>
      <xdr:col>83</xdr:col>
      <xdr:colOff>1027043</xdr:colOff>
      <xdr:row>9</xdr:row>
      <xdr:rowOff>38652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17E984E7-4F07-42BC-A868-904B3693F999}"/>
            </a:ext>
          </a:extLst>
        </xdr:cNvPr>
        <xdr:cNvSpPr/>
      </xdr:nvSpPr>
      <xdr:spPr>
        <a:xfrm>
          <a:off x="31976392" y="988391"/>
          <a:ext cx="2567608" cy="706783"/>
        </a:xfrm>
        <a:prstGeom prst="rect">
          <a:avLst/>
        </a:prstGeom>
        <a:solidFill>
          <a:schemeClr val="bg1"/>
        </a:solidFill>
        <a:ln w="38100">
          <a:solidFill>
            <a:srgbClr val="98C1D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>
                  <a:lumMod val="85000"/>
                  <a:lumOff val="15000"/>
                </a:schemeClr>
              </a:solidFill>
            </a:rPr>
            <a:t>Update or remove tax entirely depending on market</a:t>
          </a:r>
          <a:r>
            <a:rPr lang="en-US" sz="1100" baseline="0">
              <a:solidFill>
                <a:schemeClr val="tx1">
                  <a:lumMod val="85000"/>
                  <a:lumOff val="15000"/>
                </a:schemeClr>
              </a:solidFill>
            </a:rPr>
            <a:t> needs.</a:t>
          </a:r>
          <a:endParaRPr lang="en-US" sz="1100">
            <a:solidFill>
              <a:schemeClr val="tx1">
                <a:lumMod val="85000"/>
                <a:lumOff val="15000"/>
              </a:schemeClr>
            </a:solidFill>
          </a:endParaRPr>
        </a:p>
      </xdr:txBody>
    </xdr:sp>
    <xdr:clientData/>
  </xdr:twoCellAnchor>
  <xdr:twoCellAnchor>
    <xdr:from>
      <xdr:col>8</xdr:col>
      <xdr:colOff>130313</xdr:colOff>
      <xdr:row>3</xdr:row>
      <xdr:rowOff>69574</xdr:rowOff>
    </xdr:from>
    <xdr:to>
      <xdr:col>10</xdr:col>
      <xdr:colOff>434008</xdr:colOff>
      <xdr:row>7</xdr:row>
      <xdr:rowOff>47487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7E4666C8-BFF5-48D8-8AA7-6AF4ED91542E}"/>
            </a:ext>
          </a:extLst>
        </xdr:cNvPr>
        <xdr:cNvSpPr/>
      </xdr:nvSpPr>
      <xdr:spPr>
        <a:xfrm>
          <a:off x="9870661" y="616226"/>
          <a:ext cx="2567608" cy="706783"/>
        </a:xfrm>
        <a:prstGeom prst="rect">
          <a:avLst/>
        </a:prstGeom>
        <a:solidFill>
          <a:schemeClr val="bg1"/>
        </a:solidFill>
        <a:ln w="38100">
          <a:solidFill>
            <a:srgbClr val="98C1D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>
                  <a:lumMod val="85000"/>
                  <a:lumOff val="15000"/>
                </a:schemeClr>
              </a:solidFill>
            </a:rPr>
            <a:t>Update plan year as needed to automatically recalculate</a:t>
          </a:r>
          <a:r>
            <a:rPr lang="en-US" sz="1100" baseline="0">
              <a:solidFill>
                <a:schemeClr val="tx1">
                  <a:lumMod val="85000"/>
                  <a:lumOff val="15000"/>
                </a:schemeClr>
              </a:solidFill>
            </a:rPr>
            <a:t> date of week commerncing.</a:t>
          </a:r>
          <a:endParaRPr lang="en-US" sz="1100">
            <a:solidFill>
              <a:schemeClr val="tx1">
                <a:lumMod val="85000"/>
                <a:lumOff val="15000"/>
              </a:schemeClr>
            </a:solidFill>
          </a:endParaRPr>
        </a:p>
      </xdr:txBody>
    </xdr:sp>
    <xdr:clientData/>
  </xdr:twoCellAnchor>
  <xdr:twoCellAnchor>
    <xdr:from>
      <xdr:col>82</xdr:col>
      <xdr:colOff>196575</xdr:colOff>
      <xdr:row>16</xdr:row>
      <xdr:rowOff>334617</xdr:rowOff>
    </xdr:from>
    <xdr:to>
      <xdr:col>85</xdr:col>
      <xdr:colOff>1154044</xdr:colOff>
      <xdr:row>19</xdr:row>
      <xdr:rowOff>303695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4C296B92-967D-4BF9-9BF3-D18DB2BABEDD}"/>
            </a:ext>
          </a:extLst>
        </xdr:cNvPr>
        <xdr:cNvSpPr/>
      </xdr:nvSpPr>
      <xdr:spPr>
        <a:xfrm>
          <a:off x="32664401" y="4061791"/>
          <a:ext cx="4104860" cy="1095513"/>
        </a:xfrm>
        <a:prstGeom prst="rect">
          <a:avLst/>
        </a:prstGeom>
        <a:solidFill>
          <a:schemeClr val="bg1"/>
        </a:solidFill>
        <a:ln w="38100">
          <a:solidFill>
            <a:srgbClr val="98C1D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>
              <a:solidFill>
                <a:schemeClr val="tx1"/>
              </a:solidFill>
            </a:rPr>
            <a:t>Tax shown here is often reclaimable by the client in VAT/GST markets (EU, UK, AU, JP, CA), so it doesn't hit their real budget despite appearing on the invoice. No VAT in the US;</a:t>
          </a:r>
          <a:r>
            <a:rPr lang="en-US" baseline="0">
              <a:solidFill>
                <a:schemeClr val="tx1"/>
              </a:solidFill>
            </a:rPr>
            <a:t> </a:t>
          </a:r>
          <a:r>
            <a:rPr lang="en-US">
              <a:solidFill>
                <a:schemeClr val="tx1"/>
              </a:solidFill>
            </a:rPr>
            <a:t>sales tax on media varies by state, so treat this column as a genuine cost or remove it.</a:t>
          </a:r>
          <a:endParaRPr 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317500</xdr:colOff>
      <xdr:row>3</xdr:row>
      <xdr:rowOff>177800</xdr:rowOff>
    </xdr:from>
    <xdr:to>
      <xdr:col>12</xdr:col>
      <xdr:colOff>446708</xdr:colOff>
      <xdr:row>6</xdr:row>
      <xdr:rowOff>173383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57BD6D0-3259-4DFB-8C24-CCBAEEC066E2}"/>
            </a:ext>
          </a:extLst>
        </xdr:cNvPr>
        <xdr:cNvSpPr/>
      </xdr:nvSpPr>
      <xdr:spPr>
        <a:xfrm>
          <a:off x="10134600" y="781050"/>
          <a:ext cx="2567608" cy="706783"/>
        </a:xfrm>
        <a:prstGeom prst="rect">
          <a:avLst/>
        </a:prstGeom>
        <a:solidFill>
          <a:schemeClr val="bg1"/>
        </a:solidFill>
        <a:ln w="38100">
          <a:solidFill>
            <a:srgbClr val="98C1D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>
                  <a:lumMod val="85000"/>
                  <a:lumOff val="15000"/>
                </a:schemeClr>
              </a:solidFill>
            </a:rPr>
            <a:t>Use these templates to explain the detailed target behind each placement as needed for your</a:t>
          </a:r>
          <a:r>
            <a:rPr lang="en-US" sz="1100" baseline="0">
              <a:solidFill>
                <a:schemeClr val="tx1">
                  <a:lumMod val="85000"/>
                  <a:lumOff val="15000"/>
                </a:schemeClr>
              </a:solidFill>
            </a:rPr>
            <a:t> clients.</a:t>
          </a:r>
          <a:endParaRPr lang="en-US" sz="1100">
            <a:solidFill>
              <a:schemeClr val="tx1">
                <a:lumMod val="85000"/>
                <a:lumOff val="15000"/>
              </a:schemeClr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249116</xdr:colOff>
      <xdr:row>0</xdr:row>
      <xdr:rowOff>131885</xdr:rowOff>
    </xdr:from>
    <xdr:to>
      <xdr:col>3</xdr:col>
      <xdr:colOff>1130681</xdr:colOff>
      <xdr:row>3</xdr:row>
      <xdr:rowOff>14654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24FBB49-E32A-4880-8C71-350087BE3F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8666" y="131885"/>
          <a:ext cx="2541763" cy="4352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F3352-5266-4C8E-BE8B-DBDC9BB68EBF}">
  <dimension ref="C5:CH23"/>
  <sheetViews>
    <sheetView showGridLines="0" tabSelected="1" zoomScale="115" zoomScaleNormal="100" workbookViewId="0">
      <selection activeCell="D29" sqref="D29"/>
    </sheetView>
  </sheetViews>
  <sheetFormatPr defaultRowHeight="14.5" x14ac:dyDescent="0.35"/>
  <cols>
    <col min="1" max="1" width="1.26953125" customWidth="1"/>
    <col min="2" max="2" width="3" customWidth="1"/>
    <col min="3" max="3" width="20.26953125" customWidth="1"/>
    <col min="4" max="4" width="26.90625" customWidth="1"/>
    <col min="5" max="5" width="31.453125" customWidth="1"/>
    <col min="6" max="6" width="30.90625" customWidth="1"/>
    <col min="7" max="7" width="12.453125" customWidth="1"/>
    <col min="8" max="8" width="13.1796875" customWidth="1"/>
    <col min="9" max="9" width="16.81640625" bestFit="1" customWidth="1"/>
    <col min="10" max="10" width="15.54296875" customWidth="1"/>
    <col min="11" max="11" width="16.08984375" bestFit="1" customWidth="1"/>
    <col min="12" max="12" width="11.7265625" customWidth="1"/>
    <col min="13" max="13" width="11.6328125" customWidth="1"/>
    <col min="14" max="14" width="2.6328125" hidden="1" customWidth="1"/>
    <col min="15" max="53" width="3" hidden="1" customWidth="1"/>
    <col min="54" max="66" width="3" customWidth="1"/>
    <col min="67" max="67" width="15.1796875" bestFit="1" customWidth="1"/>
    <col min="68" max="71" width="12" customWidth="1"/>
    <col min="72" max="72" width="13.08984375" bestFit="1" customWidth="1"/>
    <col min="73" max="74" width="16" customWidth="1"/>
    <col min="75" max="76" width="12" customWidth="1"/>
    <col min="77" max="77" width="11.1796875" customWidth="1"/>
    <col min="78" max="78" width="10.90625" customWidth="1"/>
    <col min="79" max="85" width="15" customWidth="1"/>
    <col min="86" max="86" width="41.26953125" customWidth="1"/>
  </cols>
  <sheetData>
    <row r="5" spans="3:86" x14ac:dyDescent="0.35">
      <c r="C5" s="3" t="s">
        <v>0</v>
      </c>
      <c r="D5" s="4" t="s">
        <v>78</v>
      </c>
      <c r="E5" s="3" t="s">
        <v>36</v>
      </c>
      <c r="F5" s="32">
        <f>CA23</f>
        <v>175000</v>
      </c>
      <c r="G5" s="6" t="s">
        <v>13</v>
      </c>
      <c r="H5" s="9">
        <v>2027</v>
      </c>
      <c r="I5" s="2"/>
    </row>
    <row r="6" spans="3:86" x14ac:dyDescent="0.35">
      <c r="C6" s="3" t="s">
        <v>1</v>
      </c>
      <c r="D6" s="92">
        <f ca="1">+TODAY()</f>
        <v>46241</v>
      </c>
      <c r="E6" s="3" t="s">
        <v>37</v>
      </c>
      <c r="F6" s="32">
        <f>CB23</f>
        <v>7660.9230769230762</v>
      </c>
      <c r="G6" s="7" t="s">
        <v>14</v>
      </c>
      <c r="H6" s="8">
        <f>DATE(H5,1,1)-WEEKDAY(DATE(H5,1,1),2)+1</f>
        <v>46384</v>
      </c>
      <c r="I6" s="2"/>
    </row>
    <row r="7" spans="3:86" x14ac:dyDescent="0.35">
      <c r="C7" s="3" t="s">
        <v>3</v>
      </c>
      <c r="D7" s="4" t="s">
        <v>79</v>
      </c>
      <c r="E7" s="3" t="s">
        <v>39</v>
      </c>
      <c r="F7" s="32">
        <f>CD23</f>
        <v>17500</v>
      </c>
      <c r="G7" s="5"/>
      <c r="H7" s="5"/>
      <c r="I7" s="2"/>
    </row>
    <row r="8" spans="3:86" ht="15.5" x14ac:dyDescent="0.45">
      <c r="C8" s="3" t="s">
        <v>2</v>
      </c>
      <c r="D8" s="93" t="s">
        <v>80</v>
      </c>
      <c r="E8" s="3" t="s">
        <v>38</v>
      </c>
      <c r="F8" s="32">
        <f>CG23</f>
        <v>204580.23280615383</v>
      </c>
      <c r="G8" s="5"/>
      <c r="H8" s="5"/>
      <c r="I8" s="2"/>
    </row>
    <row r="10" spans="3:86" ht="15" thickBot="1" x14ac:dyDescent="0.4"/>
    <row r="11" spans="3:86" x14ac:dyDescent="0.35">
      <c r="C11" s="151" t="s">
        <v>71</v>
      </c>
      <c r="D11" s="153" t="s">
        <v>10</v>
      </c>
      <c r="E11" s="149" t="s">
        <v>45</v>
      </c>
      <c r="F11" s="147" t="s">
        <v>34</v>
      </c>
      <c r="G11" s="151" t="s">
        <v>5</v>
      </c>
      <c r="H11" s="149" t="s">
        <v>11</v>
      </c>
      <c r="I11" s="143" t="s">
        <v>6</v>
      </c>
      <c r="J11" s="145" t="s">
        <v>12</v>
      </c>
      <c r="K11" s="147" t="s">
        <v>15</v>
      </c>
      <c r="L11" s="137" t="s">
        <v>8</v>
      </c>
      <c r="M11" s="139" t="s">
        <v>9</v>
      </c>
      <c r="N11" s="23" t="str">
        <f>TEXT(H6,"mmm")</f>
        <v>Dec</v>
      </c>
      <c r="O11" s="16" t="str">
        <f t="shared" ref="O11:BN11" si="0">IF(MONTH(O12)=MONTH(N12),"",TEXT(O12,"mmm"))</f>
        <v>Jan</v>
      </c>
      <c r="P11" s="17" t="str">
        <f t="shared" si="0"/>
        <v/>
      </c>
      <c r="Q11" s="17" t="str">
        <f t="shared" si="0"/>
        <v/>
      </c>
      <c r="R11" s="17" t="str">
        <f t="shared" si="0"/>
        <v/>
      </c>
      <c r="S11" s="18" t="str">
        <f t="shared" si="0"/>
        <v>Feb</v>
      </c>
      <c r="T11" s="19" t="str">
        <f t="shared" si="0"/>
        <v/>
      </c>
      <c r="U11" s="19" t="str">
        <f t="shared" si="0"/>
        <v/>
      </c>
      <c r="V11" s="19" t="str">
        <f t="shared" si="0"/>
        <v/>
      </c>
      <c r="W11" s="18" t="str">
        <f t="shared" si="0"/>
        <v>Mar</v>
      </c>
      <c r="X11" s="19" t="str">
        <f t="shared" si="0"/>
        <v/>
      </c>
      <c r="Y11" s="19" t="str">
        <f t="shared" si="0"/>
        <v/>
      </c>
      <c r="Z11" s="19" t="str">
        <f t="shared" si="0"/>
        <v/>
      </c>
      <c r="AA11" s="19" t="str">
        <f t="shared" si="0"/>
        <v/>
      </c>
      <c r="AB11" s="18" t="str">
        <f t="shared" si="0"/>
        <v>Apr</v>
      </c>
      <c r="AC11" s="19" t="str">
        <f t="shared" si="0"/>
        <v/>
      </c>
      <c r="AD11" s="19" t="str">
        <f t="shared" si="0"/>
        <v/>
      </c>
      <c r="AE11" s="19" t="str">
        <f t="shared" si="0"/>
        <v/>
      </c>
      <c r="AF11" s="18" t="str">
        <f t="shared" si="0"/>
        <v>May</v>
      </c>
      <c r="AG11" s="19" t="str">
        <f t="shared" si="0"/>
        <v/>
      </c>
      <c r="AH11" s="19" t="str">
        <f t="shared" si="0"/>
        <v/>
      </c>
      <c r="AI11" s="19" t="str">
        <f t="shared" si="0"/>
        <v/>
      </c>
      <c r="AJ11" s="19" t="str">
        <f t="shared" si="0"/>
        <v/>
      </c>
      <c r="AK11" s="18" t="str">
        <f t="shared" si="0"/>
        <v>Jun</v>
      </c>
      <c r="AL11" s="19" t="str">
        <f t="shared" si="0"/>
        <v/>
      </c>
      <c r="AM11" s="19" t="str">
        <f t="shared" si="0"/>
        <v/>
      </c>
      <c r="AN11" s="19" t="str">
        <f t="shared" si="0"/>
        <v/>
      </c>
      <c r="AO11" s="18" t="str">
        <f t="shared" si="0"/>
        <v>Jul</v>
      </c>
      <c r="AP11" s="19" t="str">
        <f t="shared" si="0"/>
        <v/>
      </c>
      <c r="AQ11" s="19" t="str">
        <f t="shared" si="0"/>
        <v/>
      </c>
      <c r="AR11" s="19" t="str">
        <f t="shared" si="0"/>
        <v/>
      </c>
      <c r="AS11" s="18" t="str">
        <f t="shared" si="0"/>
        <v>Aug</v>
      </c>
      <c r="AT11" s="19" t="str">
        <f t="shared" si="0"/>
        <v/>
      </c>
      <c r="AU11" s="19" t="str">
        <f t="shared" si="0"/>
        <v/>
      </c>
      <c r="AV11" s="19" t="str">
        <f t="shared" si="0"/>
        <v/>
      </c>
      <c r="AW11" s="19" t="str">
        <f t="shared" si="0"/>
        <v/>
      </c>
      <c r="AX11" s="18" t="str">
        <f t="shared" si="0"/>
        <v>Sep</v>
      </c>
      <c r="AY11" s="19" t="str">
        <f t="shared" si="0"/>
        <v/>
      </c>
      <c r="AZ11" s="19" t="str">
        <f t="shared" si="0"/>
        <v/>
      </c>
      <c r="BA11" s="19" t="str">
        <f t="shared" si="0"/>
        <v/>
      </c>
      <c r="BB11" s="18" t="str">
        <f t="shared" si="0"/>
        <v>Oct</v>
      </c>
      <c r="BC11" s="19" t="str">
        <f t="shared" si="0"/>
        <v/>
      </c>
      <c r="BD11" s="19" t="str">
        <f t="shared" si="0"/>
        <v/>
      </c>
      <c r="BE11" s="19" t="str">
        <f t="shared" si="0"/>
        <v/>
      </c>
      <c r="BF11" s="18" t="str">
        <f t="shared" si="0"/>
        <v>Nov</v>
      </c>
      <c r="BG11" s="19" t="str">
        <f t="shared" si="0"/>
        <v/>
      </c>
      <c r="BH11" s="19" t="str">
        <f t="shared" si="0"/>
        <v/>
      </c>
      <c r="BI11" s="19" t="str">
        <f t="shared" si="0"/>
        <v/>
      </c>
      <c r="BJ11" s="19" t="str">
        <f t="shared" si="0"/>
        <v/>
      </c>
      <c r="BK11" s="18" t="str">
        <f t="shared" si="0"/>
        <v>Dec</v>
      </c>
      <c r="BL11" s="19" t="str">
        <f t="shared" si="0"/>
        <v/>
      </c>
      <c r="BM11" s="19" t="str">
        <f t="shared" si="0"/>
        <v/>
      </c>
      <c r="BN11" s="19" t="str">
        <f t="shared" si="0"/>
        <v/>
      </c>
      <c r="BO11" s="137" t="s">
        <v>16</v>
      </c>
      <c r="BP11" s="133" t="s">
        <v>21</v>
      </c>
      <c r="BQ11" s="135" t="s">
        <v>7</v>
      </c>
      <c r="BR11" s="133" t="s">
        <v>24</v>
      </c>
      <c r="BS11" s="135" t="s">
        <v>17</v>
      </c>
      <c r="BT11" s="135" t="s">
        <v>18</v>
      </c>
      <c r="BU11" s="135" t="s">
        <v>19</v>
      </c>
      <c r="BV11" s="133" t="s">
        <v>25</v>
      </c>
      <c r="BW11" s="135" t="s">
        <v>23</v>
      </c>
      <c r="BX11" s="133" t="s">
        <v>105</v>
      </c>
      <c r="BY11" s="135" t="s">
        <v>20</v>
      </c>
      <c r="BZ11" s="141" t="s">
        <v>22</v>
      </c>
      <c r="CA11" s="137" t="s">
        <v>26</v>
      </c>
      <c r="CB11" s="131" t="s">
        <v>27</v>
      </c>
      <c r="CC11" s="131" t="s">
        <v>28</v>
      </c>
      <c r="CD11" s="131" t="s">
        <v>29</v>
      </c>
      <c r="CE11" s="131" t="s">
        <v>31</v>
      </c>
      <c r="CF11" s="131" t="s">
        <v>30</v>
      </c>
      <c r="CG11" s="139" t="s">
        <v>32</v>
      </c>
      <c r="CH11" s="141" t="s">
        <v>33</v>
      </c>
    </row>
    <row r="12" spans="3:86" ht="15" thickBot="1" x14ac:dyDescent="0.4">
      <c r="C12" s="152"/>
      <c r="D12" s="154"/>
      <c r="E12" s="150"/>
      <c r="F12" s="148"/>
      <c r="G12" s="152"/>
      <c r="H12" s="150"/>
      <c r="I12" s="144"/>
      <c r="J12" s="146"/>
      <c r="K12" s="148"/>
      <c r="L12" s="138"/>
      <c r="M12" s="140"/>
      <c r="N12" s="24">
        <f>$H$6</f>
        <v>46384</v>
      </c>
      <c r="O12" s="25">
        <f t="shared" ref="O12:BN12" si="1">N12+7</f>
        <v>46391</v>
      </c>
      <c r="P12" s="26">
        <f t="shared" si="1"/>
        <v>46398</v>
      </c>
      <c r="Q12" s="26">
        <f t="shared" si="1"/>
        <v>46405</v>
      </c>
      <c r="R12" s="26">
        <f t="shared" si="1"/>
        <v>46412</v>
      </c>
      <c r="S12" s="26">
        <f t="shared" si="1"/>
        <v>46419</v>
      </c>
      <c r="T12" s="26">
        <f t="shared" si="1"/>
        <v>46426</v>
      </c>
      <c r="U12" s="26">
        <f t="shared" si="1"/>
        <v>46433</v>
      </c>
      <c r="V12" s="26">
        <f t="shared" si="1"/>
        <v>46440</v>
      </c>
      <c r="W12" s="26">
        <f t="shared" si="1"/>
        <v>46447</v>
      </c>
      <c r="X12" s="26">
        <f t="shared" si="1"/>
        <v>46454</v>
      </c>
      <c r="Y12" s="26">
        <f t="shared" si="1"/>
        <v>46461</v>
      </c>
      <c r="Z12" s="26">
        <f t="shared" si="1"/>
        <v>46468</v>
      </c>
      <c r="AA12" s="26">
        <f t="shared" si="1"/>
        <v>46475</v>
      </c>
      <c r="AB12" s="26">
        <f t="shared" si="1"/>
        <v>46482</v>
      </c>
      <c r="AC12" s="26">
        <f t="shared" si="1"/>
        <v>46489</v>
      </c>
      <c r="AD12" s="26">
        <f t="shared" si="1"/>
        <v>46496</v>
      </c>
      <c r="AE12" s="26">
        <f t="shared" si="1"/>
        <v>46503</v>
      </c>
      <c r="AF12" s="26">
        <f t="shared" si="1"/>
        <v>46510</v>
      </c>
      <c r="AG12" s="26">
        <f t="shared" si="1"/>
        <v>46517</v>
      </c>
      <c r="AH12" s="26">
        <f t="shared" si="1"/>
        <v>46524</v>
      </c>
      <c r="AI12" s="26">
        <f t="shared" si="1"/>
        <v>46531</v>
      </c>
      <c r="AJ12" s="26">
        <f t="shared" si="1"/>
        <v>46538</v>
      </c>
      <c r="AK12" s="26">
        <f t="shared" si="1"/>
        <v>46545</v>
      </c>
      <c r="AL12" s="26">
        <f t="shared" si="1"/>
        <v>46552</v>
      </c>
      <c r="AM12" s="26">
        <f t="shared" si="1"/>
        <v>46559</v>
      </c>
      <c r="AN12" s="26">
        <f t="shared" si="1"/>
        <v>46566</v>
      </c>
      <c r="AO12" s="26">
        <f t="shared" si="1"/>
        <v>46573</v>
      </c>
      <c r="AP12" s="26">
        <f t="shared" si="1"/>
        <v>46580</v>
      </c>
      <c r="AQ12" s="26">
        <f t="shared" si="1"/>
        <v>46587</v>
      </c>
      <c r="AR12" s="26">
        <f t="shared" si="1"/>
        <v>46594</v>
      </c>
      <c r="AS12" s="26">
        <f t="shared" si="1"/>
        <v>46601</v>
      </c>
      <c r="AT12" s="26">
        <f t="shared" si="1"/>
        <v>46608</v>
      </c>
      <c r="AU12" s="26">
        <f t="shared" si="1"/>
        <v>46615</v>
      </c>
      <c r="AV12" s="26">
        <f t="shared" si="1"/>
        <v>46622</v>
      </c>
      <c r="AW12" s="26">
        <f t="shared" si="1"/>
        <v>46629</v>
      </c>
      <c r="AX12" s="26">
        <f t="shared" si="1"/>
        <v>46636</v>
      </c>
      <c r="AY12" s="26">
        <f t="shared" si="1"/>
        <v>46643</v>
      </c>
      <c r="AZ12" s="26">
        <f t="shared" si="1"/>
        <v>46650</v>
      </c>
      <c r="BA12" s="26">
        <f t="shared" si="1"/>
        <v>46657</v>
      </c>
      <c r="BB12" s="26">
        <f t="shared" si="1"/>
        <v>46664</v>
      </c>
      <c r="BC12" s="26">
        <f t="shared" si="1"/>
        <v>46671</v>
      </c>
      <c r="BD12" s="26">
        <f t="shared" si="1"/>
        <v>46678</v>
      </c>
      <c r="BE12" s="26">
        <f t="shared" si="1"/>
        <v>46685</v>
      </c>
      <c r="BF12" s="26">
        <f t="shared" si="1"/>
        <v>46692</v>
      </c>
      <c r="BG12" s="26">
        <f t="shared" si="1"/>
        <v>46699</v>
      </c>
      <c r="BH12" s="26">
        <f t="shared" si="1"/>
        <v>46706</v>
      </c>
      <c r="BI12" s="26">
        <f t="shared" si="1"/>
        <v>46713</v>
      </c>
      <c r="BJ12" s="26">
        <f t="shared" si="1"/>
        <v>46720</v>
      </c>
      <c r="BK12" s="26">
        <f t="shared" si="1"/>
        <v>46727</v>
      </c>
      <c r="BL12" s="26">
        <f t="shared" si="1"/>
        <v>46734</v>
      </c>
      <c r="BM12" s="26">
        <f t="shared" si="1"/>
        <v>46741</v>
      </c>
      <c r="BN12" s="29">
        <f t="shared" si="1"/>
        <v>46748</v>
      </c>
      <c r="BO12" s="138"/>
      <c r="BP12" s="134"/>
      <c r="BQ12" s="136"/>
      <c r="BR12" s="134"/>
      <c r="BS12" s="136"/>
      <c r="BT12" s="136"/>
      <c r="BU12" s="136"/>
      <c r="BV12" s="134"/>
      <c r="BW12" s="136"/>
      <c r="BX12" s="134"/>
      <c r="BY12" s="136"/>
      <c r="BZ12" s="142"/>
      <c r="CA12" s="138"/>
      <c r="CB12" s="132"/>
      <c r="CC12" s="132"/>
      <c r="CD12" s="132"/>
      <c r="CE12" s="132"/>
      <c r="CF12" s="132"/>
      <c r="CG12" s="140"/>
      <c r="CH12" s="142"/>
    </row>
    <row r="13" spans="3:86" ht="29.5" customHeight="1" x14ac:dyDescent="0.35">
      <c r="C13" s="47" t="s">
        <v>68</v>
      </c>
      <c r="D13" s="48" t="s">
        <v>69</v>
      </c>
      <c r="E13" s="48" t="s">
        <v>100</v>
      </c>
      <c r="F13" s="49" t="s">
        <v>70</v>
      </c>
      <c r="G13" s="56">
        <f>L13-30</f>
        <v>46266</v>
      </c>
      <c r="H13" s="69">
        <f>L13-15</f>
        <v>46281</v>
      </c>
      <c r="I13" s="57">
        <f>L13-3</f>
        <v>46293</v>
      </c>
      <c r="J13" s="70" t="s">
        <v>25</v>
      </c>
      <c r="K13" s="71">
        <v>0.05</v>
      </c>
      <c r="L13" s="56">
        <v>46296</v>
      </c>
      <c r="M13" s="57">
        <v>46326</v>
      </c>
      <c r="O13" s="20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62"/>
      <c r="BC13" s="62"/>
      <c r="BD13" s="62"/>
      <c r="BE13" s="62"/>
      <c r="BF13" s="21"/>
      <c r="BG13" s="21"/>
      <c r="BH13" s="21"/>
      <c r="BI13" s="21"/>
      <c r="BJ13" s="21"/>
      <c r="BK13" s="21"/>
      <c r="BL13" s="21"/>
      <c r="BM13" s="21"/>
      <c r="BN13" s="27"/>
      <c r="BO13" s="84">
        <f>BU13/BW13</f>
        <v>5200000</v>
      </c>
      <c r="BP13" s="83">
        <f>CA13/(BO13/1000)</f>
        <v>12.5</v>
      </c>
      <c r="BQ13" s="86">
        <f>BO13*BS13</f>
        <v>3640</v>
      </c>
      <c r="BR13" s="83">
        <f>CA13/BQ13</f>
        <v>17.857142857142858</v>
      </c>
      <c r="BS13" s="85">
        <v>6.9999999999999999E-4</v>
      </c>
      <c r="BT13" s="86">
        <f>BU13/BW13</f>
        <v>5200000</v>
      </c>
      <c r="BU13" s="82">
        <f>CA13/K13</f>
        <v>1300000</v>
      </c>
      <c r="BV13" s="83">
        <f>K13</f>
        <v>0.05</v>
      </c>
      <c r="BW13" s="79">
        <v>0.25</v>
      </c>
      <c r="BX13" s="104"/>
      <c r="BY13" s="81"/>
      <c r="BZ13" s="123"/>
      <c r="CA13" s="43">
        <v>65000</v>
      </c>
      <c r="CB13" s="44">
        <f>(BO13/1000)*0.12</f>
        <v>624</v>
      </c>
      <c r="CC13" s="44">
        <f>(BO13/1000)*0.12</f>
        <v>624</v>
      </c>
      <c r="CD13" s="44">
        <f>CA13*10%</f>
        <v>6500</v>
      </c>
      <c r="CE13" s="44">
        <f>SUM(CA13:CD13)*13%</f>
        <v>9457.24</v>
      </c>
      <c r="CF13" s="44">
        <f>SUM(CA13:CE13)</f>
        <v>82205.240000000005</v>
      </c>
      <c r="CG13" s="109">
        <f>SUM(CA13:CD13)</f>
        <v>72748</v>
      </c>
      <c r="CH13" s="106"/>
    </row>
    <row r="14" spans="3:86" ht="29.5" customHeight="1" x14ac:dyDescent="0.35">
      <c r="C14" s="50" t="s">
        <v>72</v>
      </c>
      <c r="D14" s="51" t="s">
        <v>73</v>
      </c>
      <c r="E14" s="51" t="s">
        <v>74</v>
      </c>
      <c r="F14" s="49" t="s">
        <v>70</v>
      </c>
      <c r="G14" s="56">
        <f t="shared" ref="G14:G15" si="2">L14-30</f>
        <v>46266</v>
      </c>
      <c r="H14" s="69">
        <f t="shared" ref="H14:H15" si="3">L14-15</f>
        <v>46281</v>
      </c>
      <c r="I14" s="57">
        <f t="shared" ref="I14:I15" si="4">L14-3</f>
        <v>46293</v>
      </c>
      <c r="J14" s="65" t="s">
        <v>21</v>
      </c>
      <c r="K14" s="72">
        <v>6.5</v>
      </c>
      <c r="L14" s="56">
        <v>46296</v>
      </c>
      <c r="M14" s="57">
        <v>46341</v>
      </c>
      <c r="O14" s="1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63"/>
      <c r="BC14" s="63"/>
      <c r="BD14" s="63"/>
      <c r="BE14" s="63"/>
      <c r="BF14" s="63"/>
      <c r="BG14" s="63"/>
      <c r="BH14" s="63"/>
      <c r="BI14" s="1"/>
      <c r="BJ14" s="1"/>
      <c r="BK14" s="1"/>
      <c r="BL14" s="1"/>
      <c r="BM14" s="1"/>
      <c r="BN14" s="10"/>
      <c r="BO14" s="74">
        <f>CA14/K14*1000</f>
        <v>13076923.076923076</v>
      </c>
      <c r="BP14" s="75">
        <f>K14</f>
        <v>6.5</v>
      </c>
      <c r="BQ14" s="95">
        <f>BO14*BS14</f>
        <v>10461.538461538461</v>
      </c>
      <c r="BR14" s="96">
        <f>CA14/BQ14</f>
        <v>8.125</v>
      </c>
      <c r="BS14" s="94">
        <v>8.0000000000000004E-4</v>
      </c>
      <c r="BT14" s="77">
        <f>BO14</f>
        <v>13076923.076923076</v>
      </c>
      <c r="BU14" s="77">
        <f>BO14*BW14</f>
        <v>1307692.3076923077</v>
      </c>
      <c r="BV14" s="75">
        <f>CA14/BU14</f>
        <v>6.5000000000000002E-2</v>
      </c>
      <c r="BW14" s="78">
        <v>0.1</v>
      </c>
      <c r="BX14" s="103"/>
      <c r="BY14" s="76"/>
      <c r="BZ14" s="124"/>
      <c r="CA14" s="45">
        <v>85000</v>
      </c>
      <c r="CB14" s="46">
        <f>(BO14/1000)*0.48</f>
        <v>6276.9230769230762</v>
      </c>
      <c r="CC14" s="44">
        <f t="shared" ref="CC14:CC15" si="5">(BO14/1000)*0.12</f>
        <v>1569.2307692307691</v>
      </c>
      <c r="CD14" s="44">
        <f t="shared" ref="CD14:CD15" si="6">CA14*10%</f>
        <v>8500</v>
      </c>
      <c r="CE14" s="44">
        <f t="shared" ref="CE14:CE15" si="7">SUM(CA14:CD14)*13%</f>
        <v>13175</v>
      </c>
      <c r="CF14" s="44">
        <f t="shared" ref="CF14:CF21" si="8">SUM(CA14:CE14)</f>
        <v>114521.15384615384</v>
      </c>
      <c r="CG14" s="109">
        <f t="shared" ref="CG14:CG21" si="9">SUM(CA14:CD14)</f>
        <v>101346.15384615384</v>
      </c>
      <c r="CH14" s="107"/>
    </row>
    <row r="15" spans="3:86" ht="29.5" customHeight="1" x14ac:dyDescent="0.35">
      <c r="C15" s="50" t="s">
        <v>101</v>
      </c>
      <c r="D15" s="51" t="s">
        <v>75</v>
      </c>
      <c r="E15" s="51" t="s">
        <v>76</v>
      </c>
      <c r="F15" s="52" t="s">
        <v>77</v>
      </c>
      <c r="G15" s="56">
        <f t="shared" si="2"/>
        <v>46280</v>
      </c>
      <c r="H15" s="69">
        <f t="shared" si="3"/>
        <v>46295</v>
      </c>
      <c r="I15" s="57">
        <f t="shared" si="4"/>
        <v>46307</v>
      </c>
      <c r="J15" s="65" t="s">
        <v>21</v>
      </c>
      <c r="K15" s="72">
        <v>2.5</v>
      </c>
      <c r="L15" s="56">
        <v>46310</v>
      </c>
      <c r="M15" s="57">
        <v>46356</v>
      </c>
      <c r="O15" s="1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63"/>
      <c r="BD15" s="63"/>
      <c r="BE15" s="63"/>
      <c r="BF15" s="63"/>
      <c r="BG15" s="63"/>
      <c r="BH15" s="63"/>
      <c r="BI15" s="63"/>
      <c r="BJ15" s="63"/>
      <c r="BK15" s="1"/>
      <c r="BL15" s="1"/>
      <c r="BM15" s="1"/>
      <c r="BN15" s="10"/>
      <c r="BO15" s="74">
        <f>CA15/K15*1000</f>
        <v>6000000</v>
      </c>
      <c r="BP15" s="75">
        <f>K15</f>
        <v>2.5</v>
      </c>
      <c r="BQ15" s="77">
        <f>BO15*BS15</f>
        <v>5400</v>
      </c>
      <c r="BR15" s="75">
        <f>CA15/BQ15</f>
        <v>2.7777777777777777</v>
      </c>
      <c r="BS15" s="88">
        <v>8.9999999999999998E-4</v>
      </c>
      <c r="BT15" s="76"/>
      <c r="BU15" s="76"/>
      <c r="BV15" s="76"/>
      <c r="BW15" s="87"/>
      <c r="BX15" s="100">
        <f>BY15/BQ15</f>
        <v>0.17636684303350972</v>
      </c>
      <c r="BY15" s="89">
        <f>CA15/BZ15</f>
        <v>952.38095238095241</v>
      </c>
      <c r="BZ15" s="98">
        <v>15.75</v>
      </c>
      <c r="CA15" s="45">
        <v>15000</v>
      </c>
      <c r="CB15" s="44">
        <f>(BO15/1000)*0.12</f>
        <v>720</v>
      </c>
      <c r="CC15" s="44">
        <f t="shared" si="5"/>
        <v>720</v>
      </c>
      <c r="CD15" s="44">
        <f t="shared" si="6"/>
        <v>1500</v>
      </c>
      <c r="CE15" s="44">
        <f t="shared" si="7"/>
        <v>2332.2000000000003</v>
      </c>
      <c r="CF15" s="44">
        <f t="shared" si="8"/>
        <v>20272.2</v>
      </c>
      <c r="CG15" s="109">
        <f t="shared" si="9"/>
        <v>17940</v>
      </c>
      <c r="CH15" s="107"/>
    </row>
    <row r="16" spans="3:86" ht="29.5" customHeight="1" x14ac:dyDescent="0.35">
      <c r="C16" s="50" t="s">
        <v>102</v>
      </c>
      <c r="D16" s="51" t="s">
        <v>103</v>
      </c>
      <c r="E16" s="51" t="s">
        <v>106</v>
      </c>
      <c r="F16" s="52" t="s">
        <v>104</v>
      </c>
      <c r="G16" s="56">
        <f t="shared" ref="G16" si="10">L16-30</f>
        <v>46297</v>
      </c>
      <c r="H16" s="69">
        <f t="shared" ref="H16" si="11">L16-15</f>
        <v>46312</v>
      </c>
      <c r="I16" s="57">
        <f t="shared" ref="I16" si="12">L16-3</f>
        <v>46324</v>
      </c>
      <c r="J16" s="65" t="s">
        <v>22</v>
      </c>
      <c r="K16" s="72">
        <v>25</v>
      </c>
      <c r="L16" s="58">
        <v>46327</v>
      </c>
      <c r="M16" s="59">
        <v>46387</v>
      </c>
      <c r="O16" s="1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63"/>
      <c r="BG16" s="63"/>
      <c r="BH16" s="63"/>
      <c r="BI16" s="63"/>
      <c r="BJ16" s="63"/>
      <c r="BK16" s="63"/>
      <c r="BL16" s="63"/>
      <c r="BM16" s="63"/>
      <c r="BN16" s="97"/>
      <c r="BO16" s="74">
        <v>12550658</v>
      </c>
      <c r="BP16" s="75">
        <f>CA16/(BO16/1000)</f>
        <v>0.79677097407960606</v>
      </c>
      <c r="BQ16" s="77">
        <f>BY16/BX16</f>
        <v>8888.8888888888887</v>
      </c>
      <c r="BR16" s="75">
        <f>CA16/BQ16</f>
        <v>1.125</v>
      </c>
      <c r="BS16" s="88">
        <v>5.9999999999999995E-4</v>
      </c>
      <c r="BT16" s="102"/>
      <c r="BU16" s="102"/>
      <c r="BV16" s="102"/>
      <c r="BW16" s="103"/>
      <c r="BX16" s="101">
        <v>4.4999999999999998E-2</v>
      </c>
      <c r="BY16" s="89">
        <f>CA16/BZ16</f>
        <v>400</v>
      </c>
      <c r="BZ16" s="98">
        <f>K16</f>
        <v>25</v>
      </c>
      <c r="CA16" s="45">
        <v>10000</v>
      </c>
      <c r="CB16" s="46">
        <f>BQ16*0.0045</f>
        <v>39.999999999999993</v>
      </c>
      <c r="CC16" s="44">
        <f t="shared" ref="CC16" si="13">(BO16/1000)*0.12</f>
        <v>1506.0789599999998</v>
      </c>
      <c r="CD16" s="44">
        <f t="shared" ref="CD16" si="14">CA16*10%</f>
        <v>1000</v>
      </c>
      <c r="CE16" s="44">
        <f t="shared" ref="CE16" si="15">SUM(CA16:CD16)*13%</f>
        <v>1630.9902648</v>
      </c>
      <c r="CF16" s="44">
        <f t="shared" si="8"/>
        <v>14177.0692248</v>
      </c>
      <c r="CG16" s="109">
        <f t="shared" si="9"/>
        <v>12546.078959999999</v>
      </c>
      <c r="CH16" s="107"/>
    </row>
    <row r="17" spans="3:86" ht="29.5" customHeight="1" x14ac:dyDescent="0.35">
      <c r="C17" s="50"/>
      <c r="D17" s="51"/>
      <c r="E17" s="51"/>
      <c r="F17" s="52"/>
      <c r="G17" s="65"/>
      <c r="H17" s="36"/>
      <c r="I17" s="64"/>
      <c r="J17" s="65"/>
      <c r="K17" s="72"/>
      <c r="L17" s="58"/>
      <c r="M17" s="59"/>
      <c r="O17" s="1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0"/>
      <c r="BO17" s="74"/>
      <c r="BP17" s="75"/>
      <c r="BQ17" s="77"/>
      <c r="BR17" s="75"/>
      <c r="BS17" s="88"/>
      <c r="BT17" s="122"/>
      <c r="BU17" s="122"/>
      <c r="BV17" s="122"/>
      <c r="BW17" s="78"/>
      <c r="BX17" s="78"/>
      <c r="BY17" s="89"/>
      <c r="BZ17" s="64"/>
      <c r="CA17" s="45">
        <v>0</v>
      </c>
      <c r="CB17" s="46">
        <v>0</v>
      </c>
      <c r="CC17" s="46">
        <v>0</v>
      </c>
      <c r="CD17" s="46">
        <v>0</v>
      </c>
      <c r="CE17" s="46">
        <v>0</v>
      </c>
      <c r="CF17" s="44">
        <f t="shared" si="8"/>
        <v>0</v>
      </c>
      <c r="CG17" s="109">
        <f t="shared" si="9"/>
        <v>0</v>
      </c>
      <c r="CH17" s="107"/>
    </row>
    <row r="18" spans="3:86" ht="29.5" customHeight="1" x14ac:dyDescent="0.35">
      <c r="C18" s="50"/>
      <c r="D18" s="51"/>
      <c r="E18" s="51"/>
      <c r="F18" s="52"/>
      <c r="G18" s="65"/>
      <c r="H18" s="36"/>
      <c r="I18" s="64"/>
      <c r="J18" s="65"/>
      <c r="K18" s="72"/>
      <c r="L18" s="58"/>
      <c r="M18" s="59"/>
      <c r="O18" s="1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0"/>
      <c r="BO18" s="74"/>
      <c r="BP18" s="75"/>
      <c r="BQ18" s="77"/>
      <c r="BR18" s="75"/>
      <c r="BS18" s="88"/>
      <c r="BT18" s="122"/>
      <c r="BU18" s="122"/>
      <c r="BV18" s="122"/>
      <c r="BW18" s="78"/>
      <c r="BX18" s="78"/>
      <c r="BY18" s="89"/>
      <c r="BZ18" s="64"/>
      <c r="CA18" s="45">
        <v>0</v>
      </c>
      <c r="CB18" s="46">
        <v>0</v>
      </c>
      <c r="CC18" s="46">
        <v>0</v>
      </c>
      <c r="CD18" s="46">
        <v>0</v>
      </c>
      <c r="CE18" s="46">
        <v>0</v>
      </c>
      <c r="CF18" s="44">
        <f t="shared" si="8"/>
        <v>0</v>
      </c>
      <c r="CG18" s="109">
        <f t="shared" si="9"/>
        <v>0</v>
      </c>
      <c r="CH18" s="107"/>
    </row>
    <row r="19" spans="3:86" ht="29.5" customHeight="1" x14ac:dyDescent="0.35">
      <c r="C19" s="50"/>
      <c r="D19" s="51"/>
      <c r="E19" s="51"/>
      <c r="F19" s="52"/>
      <c r="G19" s="65"/>
      <c r="H19" s="36"/>
      <c r="I19" s="64"/>
      <c r="J19" s="65"/>
      <c r="K19" s="72"/>
      <c r="L19" s="58"/>
      <c r="M19" s="59"/>
      <c r="O19" s="1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0"/>
      <c r="BO19" s="74"/>
      <c r="BP19" s="75"/>
      <c r="BQ19" s="77"/>
      <c r="BR19" s="75"/>
      <c r="BS19" s="88"/>
      <c r="BT19" s="122"/>
      <c r="BU19" s="122"/>
      <c r="BV19" s="122"/>
      <c r="BW19" s="78"/>
      <c r="BX19" s="78"/>
      <c r="BY19" s="89"/>
      <c r="BZ19" s="64"/>
      <c r="CA19" s="45">
        <v>0</v>
      </c>
      <c r="CB19" s="46">
        <v>0</v>
      </c>
      <c r="CC19" s="46">
        <v>0</v>
      </c>
      <c r="CD19" s="46">
        <v>0</v>
      </c>
      <c r="CE19" s="46">
        <v>0</v>
      </c>
      <c r="CF19" s="44">
        <f t="shared" si="8"/>
        <v>0</v>
      </c>
      <c r="CG19" s="109">
        <f t="shared" si="9"/>
        <v>0</v>
      </c>
      <c r="CH19" s="107"/>
    </row>
    <row r="20" spans="3:86" ht="29.5" customHeight="1" x14ac:dyDescent="0.35">
      <c r="C20" s="50"/>
      <c r="D20" s="51"/>
      <c r="E20" s="51"/>
      <c r="F20" s="52"/>
      <c r="G20" s="65"/>
      <c r="H20" s="36"/>
      <c r="I20" s="64"/>
      <c r="J20" s="65"/>
      <c r="K20" s="72"/>
      <c r="L20" s="58"/>
      <c r="M20" s="59"/>
      <c r="O20" s="1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0"/>
      <c r="BO20" s="74"/>
      <c r="BP20" s="75"/>
      <c r="BQ20" s="77"/>
      <c r="BR20" s="75"/>
      <c r="BS20" s="88"/>
      <c r="BT20" s="122"/>
      <c r="BU20" s="122"/>
      <c r="BV20" s="122"/>
      <c r="BW20" s="78"/>
      <c r="BX20" s="78"/>
      <c r="BY20" s="89"/>
      <c r="BZ20" s="64"/>
      <c r="CA20" s="45">
        <v>0</v>
      </c>
      <c r="CB20" s="46">
        <v>0</v>
      </c>
      <c r="CC20" s="46">
        <v>0</v>
      </c>
      <c r="CD20" s="46">
        <v>0</v>
      </c>
      <c r="CE20" s="46">
        <v>0</v>
      </c>
      <c r="CF20" s="44">
        <f t="shared" si="8"/>
        <v>0</v>
      </c>
      <c r="CG20" s="109">
        <f t="shared" si="9"/>
        <v>0</v>
      </c>
      <c r="CH20" s="107"/>
    </row>
    <row r="21" spans="3:86" ht="29.5" customHeight="1" thickBot="1" x14ac:dyDescent="0.4">
      <c r="C21" s="53"/>
      <c r="D21" s="54"/>
      <c r="E21" s="54"/>
      <c r="F21" s="55"/>
      <c r="G21" s="66"/>
      <c r="H21" s="67"/>
      <c r="I21" s="68"/>
      <c r="J21" s="66"/>
      <c r="K21" s="73"/>
      <c r="L21" s="60"/>
      <c r="M21" s="61"/>
      <c r="O21" s="13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28"/>
      <c r="BO21" s="125"/>
      <c r="BP21" s="126"/>
      <c r="BQ21" s="127"/>
      <c r="BR21" s="126"/>
      <c r="BS21" s="128"/>
      <c r="BT21" s="67"/>
      <c r="BU21" s="67"/>
      <c r="BV21" s="67"/>
      <c r="BW21" s="80"/>
      <c r="BX21" s="80"/>
      <c r="BY21" s="99"/>
      <c r="BZ21" s="68"/>
      <c r="CA21" s="110">
        <v>0</v>
      </c>
      <c r="CB21" s="111">
        <v>0</v>
      </c>
      <c r="CC21" s="111">
        <v>0</v>
      </c>
      <c r="CD21" s="111">
        <v>0</v>
      </c>
      <c r="CE21" s="111">
        <v>0</v>
      </c>
      <c r="CF21" s="112">
        <f t="shared" si="8"/>
        <v>0</v>
      </c>
      <c r="CG21" s="113">
        <f t="shared" si="9"/>
        <v>0</v>
      </c>
      <c r="CH21" s="108"/>
    </row>
    <row r="22" spans="3:86" ht="15" thickBot="1" x14ac:dyDescent="0.4"/>
    <row r="23" spans="3:86" ht="15" thickBot="1" x14ac:dyDescent="0.4">
      <c r="BI23" s="129" t="s">
        <v>35</v>
      </c>
      <c r="BJ23" s="130"/>
      <c r="BK23" s="130"/>
      <c r="BL23" s="130"/>
      <c r="BM23" s="130"/>
      <c r="BN23" s="130"/>
      <c r="BO23" s="90">
        <f>SUM(BO13:BO21)</f>
        <v>36827581.076923072</v>
      </c>
      <c r="BP23" s="33">
        <f>CA23/(BO23/1000)</f>
        <v>4.7518733210978832</v>
      </c>
      <c r="BQ23" s="90">
        <f>SUM(BQ13:BQ21)</f>
        <v>28390.427350427351</v>
      </c>
      <c r="BR23" s="33">
        <f>CA23/BQ23</f>
        <v>6.164049517111823</v>
      </c>
      <c r="BS23" s="91">
        <f>BQ23/BO23</f>
        <v>7.7090122457750508E-4</v>
      </c>
      <c r="BT23" s="90">
        <f>SUM(BT13:BT21)</f>
        <v>18276923.076923076</v>
      </c>
      <c r="BU23" s="90">
        <f>SUM(BU13:BU21)</f>
        <v>2607692.307692308</v>
      </c>
      <c r="BV23" s="33">
        <f>CA23/BT23</f>
        <v>9.5749158249158247E-3</v>
      </c>
      <c r="BW23" s="105">
        <f>BU23/BO23</f>
        <v>7.0808134323172858E-2</v>
      </c>
      <c r="BX23" s="105">
        <f>BY23/BQ23</f>
        <v>4.763510375128592E-2</v>
      </c>
      <c r="BY23" s="90">
        <f>SUM(BY13:BY21)</f>
        <v>1352.3809523809523</v>
      </c>
      <c r="BZ23" s="33">
        <f>CA23/BY23</f>
        <v>129.40140845070422</v>
      </c>
      <c r="CA23" s="33">
        <f t="shared" ref="CA23:CG23" si="16">SUM(CA13:CA21)</f>
        <v>175000</v>
      </c>
      <c r="CB23" s="33">
        <f t="shared" si="16"/>
        <v>7660.9230769230762</v>
      </c>
      <c r="CC23" s="33">
        <f t="shared" si="16"/>
        <v>4419.3097292307684</v>
      </c>
      <c r="CD23" s="33">
        <f t="shared" si="16"/>
        <v>17500</v>
      </c>
      <c r="CE23" s="33">
        <f t="shared" si="16"/>
        <v>26595.430264799998</v>
      </c>
      <c r="CF23" s="33">
        <f t="shared" si="16"/>
        <v>231175.66307095389</v>
      </c>
      <c r="CG23" s="34">
        <f t="shared" si="16"/>
        <v>204580.23280615383</v>
      </c>
    </row>
  </sheetData>
  <mergeCells count="32">
    <mergeCell ref="H11:H12"/>
    <mergeCell ref="C11:C12"/>
    <mergeCell ref="D11:D12"/>
    <mergeCell ref="E11:E12"/>
    <mergeCell ref="F11:F12"/>
    <mergeCell ref="G11:G12"/>
    <mergeCell ref="I11:I12"/>
    <mergeCell ref="J11:J12"/>
    <mergeCell ref="K11:K12"/>
    <mergeCell ref="L11:L12"/>
    <mergeCell ref="M11:M12"/>
    <mergeCell ref="CG11:CG12"/>
    <mergeCell ref="CH11:CH12"/>
    <mergeCell ref="BV11:BV12"/>
    <mergeCell ref="BW11:BW12"/>
    <mergeCell ref="BY11:BY12"/>
    <mergeCell ref="BZ11:BZ12"/>
    <mergeCell ref="CA11:CA12"/>
    <mergeCell ref="CB11:CB12"/>
    <mergeCell ref="BI23:BN23"/>
    <mergeCell ref="CC11:CC12"/>
    <mergeCell ref="CD11:CD12"/>
    <mergeCell ref="CE11:CE12"/>
    <mergeCell ref="CF11:CF12"/>
    <mergeCell ref="BP11:BP12"/>
    <mergeCell ref="BQ11:BQ12"/>
    <mergeCell ref="BR11:BR12"/>
    <mergeCell ref="BS11:BS12"/>
    <mergeCell ref="BT11:BT12"/>
    <mergeCell ref="BU11:BU12"/>
    <mergeCell ref="BO11:BO12"/>
    <mergeCell ref="BX11:BX1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0E7EB-18F8-49A2-B758-718A6BDD63ED}">
  <dimension ref="B2:H45"/>
  <sheetViews>
    <sheetView showGridLines="0" workbookViewId="0">
      <selection activeCell="L36" sqref="L36"/>
    </sheetView>
  </sheetViews>
  <sheetFormatPr defaultRowHeight="14.5" x14ac:dyDescent="0.35"/>
  <cols>
    <col min="1" max="1" width="3.1796875" customWidth="1"/>
    <col min="2" max="2" width="19.08984375" customWidth="1"/>
    <col min="3" max="3" width="17" bestFit="1" customWidth="1"/>
    <col min="4" max="4" width="29" customWidth="1"/>
    <col min="5" max="6" width="16.81640625" customWidth="1"/>
    <col min="7" max="7" width="17.90625" bestFit="1" customWidth="1"/>
    <col min="8" max="8" width="20.7265625" customWidth="1"/>
  </cols>
  <sheetData>
    <row r="2" spans="2:8" ht="18.5" x14ac:dyDescent="0.45">
      <c r="B2" s="40" t="s">
        <v>55</v>
      </c>
    </row>
    <row r="4" spans="2:8" ht="27" customHeight="1" x14ac:dyDescent="0.35">
      <c r="B4" s="39" t="s">
        <v>45</v>
      </c>
      <c r="C4" s="160" t="s">
        <v>81</v>
      </c>
      <c r="D4" s="160"/>
      <c r="E4" s="160"/>
      <c r="F4" s="160"/>
      <c r="G4" s="160"/>
      <c r="H4" s="160"/>
    </row>
    <row r="6" spans="2:8" x14ac:dyDescent="0.35">
      <c r="B6" s="156" t="s">
        <v>40</v>
      </c>
      <c r="C6" s="35" t="s">
        <v>41</v>
      </c>
      <c r="D6" s="161" t="s">
        <v>82</v>
      </c>
      <c r="E6" s="161"/>
      <c r="F6" s="161"/>
      <c r="G6" s="161"/>
      <c r="H6" s="161"/>
    </row>
    <row r="7" spans="2:8" x14ac:dyDescent="0.35">
      <c r="B7" s="156"/>
      <c r="C7" s="35" t="s">
        <v>42</v>
      </c>
      <c r="D7" s="161" t="s">
        <v>83</v>
      </c>
      <c r="E7" s="161"/>
      <c r="F7" s="161"/>
      <c r="G7" s="161"/>
      <c r="H7" s="161"/>
    </row>
    <row r="8" spans="2:8" x14ac:dyDescent="0.35">
      <c r="B8" s="156"/>
      <c r="C8" s="35" t="s">
        <v>44</v>
      </c>
      <c r="D8" s="161" t="s">
        <v>84</v>
      </c>
      <c r="E8" s="161"/>
      <c r="F8" s="161"/>
      <c r="G8" s="161"/>
      <c r="H8" s="161"/>
    </row>
    <row r="9" spans="2:8" x14ac:dyDescent="0.35">
      <c r="B9" s="156"/>
      <c r="C9" s="35" t="s">
        <v>43</v>
      </c>
      <c r="D9" s="161" t="s">
        <v>85</v>
      </c>
      <c r="E9" s="161"/>
      <c r="F9" s="161"/>
      <c r="G9" s="161"/>
      <c r="H9" s="161"/>
    </row>
    <row r="12" spans="2:8" ht="29" customHeight="1" x14ac:dyDescent="0.35">
      <c r="B12" s="155"/>
      <c r="C12" s="155"/>
      <c r="D12" s="41" t="s">
        <v>51</v>
      </c>
      <c r="E12" s="157" t="s">
        <v>52</v>
      </c>
      <c r="F12" s="158"/>
      <c r="G12" s="158"/>
      <c r="H12" s="158"/>
    </row>
    <row r="13" spans="2:8" ht="22" customHeight="1" x14ac:dyDescent="0.35">
      <c r="B13" s="156" t="s">
        <v>63</v>
      </c>
      <c r="C13" s="38" t="s">
        <v>46</v>
      </c>
      <c r="D13" s="37" t="s">
        <v>86</v>
      </c>
      <c r="E13" s="159" t="s">
        <v>87</v>
      </c>
      <c r="F13" s="159"/>
      <c r="G13" s="159"/>
      <c r="H13" s="159"/>
    </row>
    <row r="14" spans="2:8" ht="22" customHeight="1" x14ac:dyDescent="0.35">
      <c r="B14" s="156"/>
      <c r="C14" s="38" t="s">
        <v>47</v>
      </c>
      <c r="D14" s="37" t="s">
        <v>88</v>
      </c>
      <c r="E14" s="159" t="s">
        <v>91</v>
      </c>
      <c r="F14" s="159"/>
      <c r="G14" s="159"/>
      <c r="H14" s="159"/>
    </row>
    <row r="15" spans="2:8" ht="22" customHeight="1" x14ac:dyDescent="0.35">
      <c r="B15" s="156"/>
      <c r="C15" s="38" t="s">
        <v>48</v>
      </c>
      <c r="D15" s="37" t="s">
        <v>89</v>
      </c>
      <c r="E15" s="159" t="s">
        <v>90</v>
      </c>
      <c r="F15" s="159"/>
      <c r="G15" s="159"/>
      <c r="H15" s="159"/>
    </row>
    <row r="16" spans="2:8" ht="22" customHeight="1" x14ac:dyDescent="0.35">
      <c r="B16" s="156"/>
      <c r="C16" s="38" t="s">
        <v>49</v>
      </c>
      <c r="D16" s="37"/>
      <c r="E16" s="159"/>
      <c r="F16" s="159"/>
      <c r="G16" s="159"/>
      <c r="H16" s="159"/>
    </row>
    <row r="17" spans="2:8" ht="22" customHeight="1" x14ac:dyDescent="0.35">
      <c r="B17" s="156"/>
      <c r="C17" s="38" t="s">
        <v>50</v>
      </c>
      <c r="D17" s="37"/>
      <c r="E17" s="159"/>
      <c r="F17" s="159"/>
      <c r="G17" s="159"/>
      <c r="H17" s="159"/>
    </row>
    <row r="23" spans="2:8" ht="18.5" x14ac:dyDescent="0.45">
      <c r="B23" s="40" t="s">
        <v>56</v>
      </c>
    </row>
    <row r="25" spans="2:8" ht="27.5" customHeight="1" x14ac:dyDescent="0.35">
      <c r="B25" s="39" t="s">
        <v>45</v>
      </c>
      <c r="C25" s="160" t="s">
        <v>92</v>
      </c>
      <c r="D25" s="160"/>
      <c r="E25" s="160"/>
      <c r="F25" s="160"/>
      <c r="G25" s="160"/>
      <c r="H25" s="160"/>
    </row>
    <row r="27" spans="2:8" x14ac:dyDescent="0.35">
      <c r="B27" s="156" t="s">
        <v>40</v>
      </c>
      <c r="C27" s="35" t="s">
        <v>41</v>
      </c>
      <c r="D27" s="161" t="s">
        <v>82</v>
      </c>
      <c r="E27" s="161"/>
      <c r="F27" s="161"/>
      <c r="G27" s="161"/>
      <c r="H27" s="161"/>
    </row>
    <row r="28" spans="2:8" x14ac:dyDescent="0.35">
      <c r="B28" s="156"/>
      <c r="C28" s="35" t="s">
        <v>42</v>
      </c>
      <c r="D28" s="161" t="s">
        <v>83</v>
      </c>
      <c r="E28" s="161"/>
      <c r="F28" s="161"/>
      <c r="G28" s="161"/>
      <c r="H28" s="161"/>
    </row>
    <row r="29" spans="2:8" x14ac:dyDescent="0.35">
      <c r="B29" s="156"/>
      <c r="C29" s="35" t="s">
        <v>44</v>
      </c>
      <c r="D29" s="161" t="s">
        <v>84</v>
      </c>
      <c r="E29" s="161"/>
      <c r="F29" s="161"/>
      <c r="G29" s="161"/>
      <c r="H29" s="161"/>
    </row>
    <row r="30" spans="2:8" x14ac:dyDescent="0.35">
      <c r="B30" s="156"/>
      <c r="C30" s="35" t="s">
        <v>43</v>
      </c>
      <c r="D30" s="161" t="s">
        <v>85</v>
      </c>
      <c r="E30" s="161"/>
      <c r="F30" s="161"/>
      <c r="G30" s="161"/>
      <c r="H30" s="161"/>
    </row>
    <row r="33" spans="2:8" ht="29" customHeight="1" x14ac:dyDescent="0.35">
      <c r="B33" s="155"/>
      <c r="C33" s="155"/>
      <c r="D33" s="41" t="s">
        <v>64</v>
      </c>
      <c r="E33" s="157" t="s">
        <v>52</v>
      </c>
      <c r="F33" s="158"/>
      <c r="G33" s="158"/>
      <c r="H33" s="158"/>
    </row>
    <row r="34" spans="2:8" ht="22" customHeight="1" x14ac:dyDescent="0.35">
      <c r="B34" s="156" t="s">
        <v>57</v>
      </c>
      <c r="C34" s="38" t="s">
        <v>58</v>
      </c>
      <c r="D34" s="37" t="s">
        <v>93</v>
      </c>
      <c r="E34" s="159" t="s">
        <v>94</v>
      </c>
      <c r="F34" s="159"/>
      <c r="G34" s="159"/>
      <c r="H34" s="159"/>
    </row>
    <row r="35" spans="2:8" ht="22" customHeight="1" x14ac:dyDescent="0.35">
      <c r="B35" s="156"/>
      <c r="C35" s="38" t="s">
        <v>59</v>
      </c>
      <c r="D35" s="37" t="s">
        <v>96</v>
      </c>
      <c r="E35" s="159" t="s">
        <v>95</v>
      </c>
      <c r="F35" s="159"/>
      <c r="G35" s="159"/>
      <c r="H35" s="159"/>
    </row>
    <row r="36" spans="2:8" ht="22" customHeight="1" x14ac:dyDescent="0.35">
      <c r="B36" s="156"/>
      <c r="C36" s="38" t="s">
        <v>60</v>
      </c>
      <c r="D36" s="37"/>
      <c r="E36" s="159"/>
      <c r="F36" s="159"/>
      <c r="G36" s="159"/>
      <c r="H36" s="159"/>
    </row>
    <row r="37" spans="2:8" ht="22" customHeight="1" x14ac:dyDescent="0.35">
      <c r="B37" s="156"/>
      <c r="C37" s="38" t="s">
        <v>61</v>
      </c>
      <c r="D37" s="37"/>
      <c r="E37" s="159"/>
      <c r="F37" s="159"/>
      <c r="G37" s="159"/>
      <c r="H37" s="159"/>
    </row>
    <row r="38" spans="2:8" ht="22" customHeight="1" x14ac:dyDescent="0.35">
      <c r="B38" s="156"/>
      <c r="C38" s="38" t="s">
        <v>62</v>
      </c>
      <c r="D38" s="37"/>
      <c r="E38" s="159"/>
      <c r="F38" s="159"/>
      <c r="G38" s="159"/>
      <c r="H38" s="159"/>
    </row>
    <row r="40" spans="2:8" ht="29" customHeight="1" x14ac:dyDescent="0.35">
      <c r="B40" s="155"/>
      <c r="C40" s="155"/>
      <c r="D40" s="41" t="s">
        <v>64</v>
      </c>
      <c r="E40" s="42" t="s">
        <v>67</v>
      </c>
      <c r="F40" s="41" t="s">
        <v>65</v>
      </c>
      <c r="G40" s="41" t="s">
        <v>54</v>
      </c>
      <c r="H40" s="41" t="s">
        <v>66</v>
      </c>
    </row>
    <row r="41" spans="2:8" x14ac:dyDescent="0.35">
      <c r="B41" s="156" t="s">
        <v>57</v>
      </c>
      <c r="C41" s="38" t="s">
        <v>58</v>
      </c>
      <c r="D41" s="37" t="s">
        <v>93</v>
      </c>
      <c r="E41" s="37" t="s">
        <v>73</v>
      </c>
      <c r="F41" s="37" t="s">
        <v>97</v>
      </c>
      <c r="G41" s="37" t="s">
        <v>98</v>
      </c>
      <c r="H41" s="37" t="s">
        <v>99</v>
      </c>
    </row>
    <row r="42" spans="2:8" x14ac:dyDescent="0.35">
      <c r="B42" s="156"/>
      <c r="C42" s="38" t="s">
        <v>59</v>
      </c>
      <c r="D42" s="37" t="s">
        <v>96</v>
      </c>
      <c r="E42" s="37" t="s">
        <v>73</v>
      </c>
      <c r="F42" s="37" t="s">
        <v>97</v>
      </c>
      <c r="G42" s="37" t="s">
        <v>98</v>
      </c>
      <c r="H42" s="37" t="s">
        <v>99</v>
      </c>
    </row>
    <row r="43" spans="2:8" x14ac:dyDescent="0.35">
      <c r="B43" s="156"/>
      <c r="C43" s="38" t="s">
        <v>60</v>
      </c>
      <c r="D43" s="37"/>
      <c r="E43" s="37"/>
      <c r="F43" s="37"/>
      <c r="G43" s="37"/>
      <c r="H43" s="37"/>
    </row>
    <row r="44" spans="2:8" x14ac:dyDescent="0.35">
      <c r="B44" s="156"/>
      <c r="C44" s="38" t="s">
        <v>61</v>
      </c>
      <c r="D44" s="37"/>
      <c r="E44" s="37"/>
      <c r="F44" s="37"/>
      <c r="G44" s="37"/>
      <c r="H44" s="37"/>
    </row>
    <row r="45" spans="2:8" x14ac:dyDescent="0.35">
      <c r="B45" s="156"/>
      <c r="C45" s="38" t="s">
        <v>62</v>
      </c>
      <c r="D45" s="37"/>
      <c r="E45" s="37"/>
      <c r="F45" s="37"/>
      <c r="G45" s="37"/>
      <c r="H45" s="37"/>
    </row>
  </sheetData>
  <mergeCells count="30">
    <mergeCell ref="C4:H4"/>
    <mergeCell ref="B6:B9"/>
    <mergeCell ref="D6:H6"/>
    <mergeCell ref="D7:H7"/>
    <mergeCell ref="D8:H8"/>
    <mergeCell ref="D9:H9"/>
    <mergeCell ref="B12:C12"/>
    <mergeCell ref="E12:H12"/>
    <mergeCell ref="B13:B17"/>
    <mergeCell ref="E13:H13"/>
    <mergeCell ref="E14:H14"/>
    <mergeCell ref="E15:H15"/>
    <mergeCell ref="E16:H16"/>
    <mergeCell ref="E17:H17"/>
    <mergeCell ref="C25:H25"/>
    <mergeCell ref="B27:B30"/>
    <mergeCell ref="D27:H27"/>
    <mergeCell ref="D28:H28"/>
    <mergeCell ref="D29:H29"/>
    <mergeCell ref="D30:H30"/>
    <mergeCell ref="B40:C40"/>
    <mergeCell ref="B41:B45"/>
    <mergeCell ref="B33:C33"/>
    <mergeCell ref="E33:H33"/>
    <mergeCell ref="B34:B38"/>
    <mergeCell ref="E34:H34"/>
    <mergeCell ref="E35:H35"/>
    <mergeCell ref="E36:H36"/>
    <mergeCell ref="E37:H37"/>
    <mergeCell ref="E38:H3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ECEF9-6EDC-4BA4-85E6-0414C36752B9}">
  <dimension ref="C5:CH23"/>
  <sheetViews>
    <sheetView showGridLines="0" topLeftCell="BR1" zoomScale="115" zoomScaleNormal="100" workbookViewId="0">
      <selection activeCell="BS45" sqref="BS45"/>
    </sheetView>
  </sheetViews>
  <sheetFormatPr defaultRowHeight="14.5" x14ac:dyDescent="0.35"/>
  <cols>
    <col min="1" max="1" width="1.26953125" customWidth="1"/>
    <col min="2" max="2" width="3" customWidth="1"/>
    <col min="3" max="3" width="20.26953125" customWidth="1"/>
    <col min="4" max="4" width="26.90625" customWidth="1"/>
    <col min="5" max="5" width="31.453125" customWidth="1"/>
    <col min="6" max="6" width="49" customWidth="1"/>
    <col min="7" max="9" width="9.90625" customWidth="1"/>
    <col min="10" max="10" width="15.54296875" customWidth="1"/>
    <col min="11" max="11" width="16.08984375" bestFit="1" customWidth="1"/>
    <col min="12" max="12" width="11.7265625" customWidth="1"/>
    <col min="13" max="13" width="11.6328125" customWidth="1"/>
    <col min="14" max="14" width="2.6328125" hidden="1" customWidth="1"/>
    <col min="15" max="66" width="3" customWidth="1"/>
    <col min="67" max="72" width="12" customWidth="1"/>
    <col min="73" max="74" width="16" customWidth="1"/>
    <col min="75" max="76" width="12" customWidth="1"/>
    <col min="77" max="77" width="11.1796875" customWidth="1"/>
    <col min="78" max="78" width="10.90625" customWidth="1"/>
    <col min="79" max="85" width="15" customWidth="1"/>
    <col min="86" max="86" width="41.26953125" customWidth="1"/>
  </cols>
  <sheetData>
    <row r="5" spans="3:86" x14ac:dyDescent="0.35">
      <c r="C5" s="3" t="s">
        <v>0</v>
      </c>
      <c r="D5" s="4"/>
      <c r="E5" s="3" t="s">
        <v>36</v>
      </c>
      <c r="F5" s="32">
        <f>CA23</f>
        <v>0</v>
      </c>
      <c r="G5" s="6" t="s">
        <v>13</v>
      </c>
      <c r="H5" s="9">
        <v>2027</v>
      </c>
      <c r="I5" s="2"/>
    </row>
    <row r="6" spans="3:86" x14ac:dyDescent="0.35">
      <c r="C6" s="3" t="s">
        <v>1</v>
      </c>
      <c r="D6" s="4"/>
      <c r="E6" s="3" t="s">
        <v>37</v>
      </c>
      <c r="F6" s="32">
        <f>CB23</f>
        <v>0</v>
      </c>
      <c r="G6" s="7" t="s">
        <v>14</v>
      </c>
      <c r="H6" s="8">
        <f>DATE(H5,1,1)-WEEKDAY(DATE(H5,1,1),2)+1</f>
        <v>46384</v>
      </c>
      <c r="I6" s="2"/>
    </row>
    <row r="7" spans="3:86" x14ac:dyDescent="0.35">
      <c r="C7" s="3" t="s">
        <v>3</v>
      </c>
      <c r="D7" s="4"/>
      <c r="E7" s="3" t="s">
        <v>39</v>
      </c>
      <c r="F7" s="32">
        <f>CD23</f>
        <v>0</v>
      </c>
      <c r="G7" s="5"/>
      <c r="H7" s="5"/>
      <c r="I7" s="2"/>
    </row>
    <row r="8" spans="3:86" x14ac:dyDescent="0.35">
      <c r="C8" s="3" t="s">
        <v>2</v>
      </c>
      <c r="D8" s="4"/>
      <c r="E8" s="3" t="s">
        <v>38</v>
      </c>
      <c r="F8" s="32">
        <f>CG23</f>
        <v>0</v>
      </c>
      <c r="G8" s="5"/>
      <c r="H8" s="5"/>
      <c r="I8" s="2"/>
    </row>
    <row r="10" spans="3:86" ht="15" thickBot="1" x14ac:dyDescent="0.4"/>
    <row r="11" spans="3:86" x14ac:dyDescent="0.35">
      <c r="C11" s="151" t="s">
        <v>4</v>
      </c>
      <c r="D11" s="153" t="s">
        <v>10</v>
      </c>
      <c r="E11" s="149" t="s">
        <v>45</v>
      </c>
      <c r="F11" s="147" t="s">
        <v>34</v>
      </c>
      <c r="G11" s="151" t="s">
        <v>5</v>
      </c>
      <c r="H11" s="149" t="s">
        <v>11</v>
      </c>
      <c r="I11" s="143" t="s">
        <v>6</v>
      </c>
      <c r="J11" s="145" t="s">
        <v>12</v>
      </c>
      <c r="K11" s="147" t="s">
        <v>15</v>
      </c>
      <c r="L11" s="137" t="s">
        <v>8</v>
      </c>
      <c r="M11" s="139" t="s">
        <v>9</v>
      </c>
      <c r="N11" s="23" t="str">
        <f>TEXT(H6,"mmm")</f>
        <v>Dec</v>
      </c>
      <c r="O11" s="16" t="str">
        <f t="shared" ref="O11:BN11" si="0">IF(MONTH(O12)=MONTH(N12),"",TEXT(O12,"mmm"))</f>
        <v>Jan</v>
      </c>
      <c r="P11" s="17" t="str">
        <f t="shared" si="0"/>
        <v/>
      </c>
      <c r="Q11" s="17" t="str">
        <f t="shared" si="0"/>
        <v/>
      </c>
      <c r="R11" s="17" t="str">
        <f t="shared" si="0"/>
        <v/>
      </c>
      <c r="S11" s="18" t="str">
        <f t="shared" si="0"/>
        <v>Feb</v>
      </c>
      <c r="T11" s="19" t="str">
        <f t="shared" si="0"/>
        <v/>
      </c>
      <c r="U11" s="19" t="str">
        <f t="shared" si="0"/>
        <v/>
      </c>
      <c r="V11" s="19" t="str">
        <f t="shared" si="0"/>
        <v/>
      </c>
      <c r="W11" s="18" t="str">
        <f t="shared" si="0"/>
        <v>Mar</v>
      </c>
      <c r="X11" s="19" t="str">
        <f t="shared" si="0"/>
        <v/>
      </c>
      <c r="Y11" s="19" t="str">
        <f t="shared" si="0"/>
        <v/>
      </c>
      <c r="Z11" s="19" t="str">
        <f t="shared" si="0"/>
        <v/>
      </c>
      <c r="AA11" s="19" t="str">
        <f t="shared" si="0"/>
        <v/>
      </c>
      <c r="AB11" s="18" t="str">
        <f t="shared" si="0"/>
        <v>Apr</v>
      </c>
      <c r="AC11" s="19" t="str">
        <f t="shared" si="0"/>
        <v/>
      </c>
      <c r="AD11" s="19" t="str">
        <f t="shared" si="0"/>
        <v/>
      </c>
      <c r="AE11" s="19" t="str">
        <f t="shared" si="0"/>
        <v/>
      </c>
      <c r="AF11" s="18" t="str">
        <f t="shared" si="0"/>
        <v>May</v>
      </c>
      <c r="AG11" s="19" t="str">
        <f t="shared" si="0"/>
        <v/>
      </c>
      <c r="AH11" s="19" t="str">
        <f t="shared" si="0"/>
        <v/>
      </c>
      <c r="AI11" s="19" t="str">
        <f t="shared" si="0"/>
        <v/>
      </c>
      <c r="AJ11" s="19" t="str">
        <f t="shared" si="0"/>
        <v/>
      </c>
      <c r="AK11" s="18" t="str">
        <f t="shared" si="0"/>
        <v>Jun</v>
      </c>
      <c r="AL11" s="19" t="str">
        <f t="shared" si="0"/>
        <v/>
      </c>
      <c r="AM11" s="19" t="str">
        <f t="shared" si="0"/>
        <v/>
      </c>
      <c r="AN11" s="19" t="str">
        <f t="shared" si="0"/>
        <v/>
      </c>
      <c r="AO11" s="18" t="str">
        <f t="shared" si="0"/>
        <v>Jul</v>
      </c>
      <c r="AP11" s="19" t="str">
        <f t="shared" si="0"/>
        <v/>
      </c>
      <c r="AQ11" s="19" t="str">
        <f t="shared" si="0"/>
        <v/>
      </c>
      <c r="AR11" s="19" t="str">
        <f t="shared" si="0"/>
        <v/>
      </c>
      <c r="AS11" s="18" t="str">
        <f t="shared" si="0"/>
        <v>Aug</v>
      </c>
      <c r="AT11" s="19" t="str">
        <f t="shared" si="0"/>
        <v/>
      </c>
      <c r="AU11" s="19" t="str">
        <f t="shared" si="0"/>
        <v/>
      </c>
      <c r="AV11" s="19" t="str">
        <f t="shared" si="0"/>
        <v/>
      </c>
      <c r="AW11" s="19" t="str">
        <f t="shared" si="0"/>
        <v/>
      </c>
      <c r="AX11" s="18" t="str">
        <f t="shared" si="0"/>
        <v>Sep</v>
      </c>
      <c r="AY11" s="19" t="str">
        <f t="shared" si="0"/>
        <v/>
      </c>
      <c r="AZ11" s="19" t="str">
        <f t="shared" si="0"/>
        <v/>
      </c>
      <c r="BA11" s="19" t="str">
        <f t="shared" si="0"/>
        <v/>
      </c>
      <c r="BB11" s="18" t="str">
        <f t="shared" si="0"/>
        <v>Oct</v>
      </c>
      <c r="BC11" s="19" t="str">
        <f t="shared" si="0"/>
        <v/>
      </c>
      <c r="BD11" s="19" t="str">
        <f t="shared" si="0"/>
        <v/>
      </c>
      <c r="BE11" s="19" t="str">
        <f t="shared" si="0"/>
        <v/>
      </c>
      <c r="BF11" s="18" t="str">
        <f t="shared" si="0"/>
        <v>Nov</v>
      </c>
      <c r="BG11" s="19" t="str">
        <f t="shared" si="0"/>
        <v/>
      </c>
      <c r="BH11" s="19" t="str">
        <f t="shared" si="0"/>
        <v/>
      </c>
      <c r="BI11" s="19" t="str">
        <f t="shared" si="0"/>
        <v/>
      </c>
      <c r="BJ11" s="19" t="str">
        <f t="shared" si="0"/>
        <v/>
      </c>
      <c r="BK11" s="18" t="str">
        <f t="shared" si="0"/>
        <v>Dec</v>
      </c>
      <c r="BL11" s="19" t="str">
        <f t="shared" si="0"/>
        <v/>
      </c>
      <c r="BM11" s="19" t="str">
        <f t="shared" si="0"/>
        <v/>
      </c>
      <c r="BN11" s="19" t="str">
        <f t="shared" si="0"/>
        <v/>
      </c>
      <c r="BO11" s="137" t="s">
        <v>16</v>
      </c>
      <c r="BP11" s="133" t="s">
        <v>21</v>
      </c>
      <c r="BQ11" s="135" t="s">
        <v>7</v>
      </c>
      <c r="BR11" s="133" t="s">
        <v>24</v>
      </c>
      <c r="BS11" s="135" t="s">
        <v>17</v>
      </c>
      <c r="BT11" s="135" t="s">
        <v>18</v>
      </c>
      <c r="BU11" s="135" t="s">
        <v>19</v>
      </c>
      <c r="BV11" s="133" t="s">
        <v>25</v>
      </c>
      <c r="BW11" s="135" t="s">
        <v>23</v>
      </c>
      <c r="BX11" s="135" t="s">
        <v>107</v>
      </c>
      <c r="BY11" s="135" t="s">
        <v>20</v>
      </c>
      <c r="BZ11" s="141" t="s">
        <v>22</v>
      </c>
      <c r="CA11" s="137" t="s">
        <v>26</v>
      </c>
      <c r="CB11" s="131" t="s">
        <v>27</v>
      </c>
      <c r="CC11" s="131" t="s">
        <v>28</v>
      </c>
      <c r="CD11" s="131" t="s">
        <v>29</v>
      </c>
      <c r="CE11" s="131" t="s">
        <v>31</v>
      </c>
      <c r="CF11" s="131" t="s">
        <v>30</v>
      </c>
      <c r="CG11" s="139" t="s">
        <v>32</v>
      </c>
      <c r="CH11" s="141" t="s">
        <v>33</v>
      </c>
    </row>
    <row r="12" spans="3:86" ht="15" thickBot="1" x14ac:dyDescent="0.4">
      <c r="C12" s="152"/>
      <c r="D12" s="154"/>
      <c r="E12" s="150"/>
      <c r="F12" s="148"/>
      <c r="G12" s="152"/>
      <c r="H12" s="150"/>
      <c r="I12" s="144"/>
      <c r="J12" s="146"/>
      <c r="K12" s="148"/>
      <c r="L12" s="138"/>
      <c r="M12" s="140"/>
      <c r="N12" s="24">
        <f>$H$6</f>
        <v>46384</v>
      </c>
      <c r="O12" s="25">
        <f t="shared" ref="O12:BN12" si="1">N12+7</f>
        <v>46391</v>
      </c>
      <c r="P12" s="26">
        <f t="shared" si="1"/>
        <v>46398</v>
      </c>
      <c r="Q12" s="26">
        <f t="shared" si="1"/>
        <v>46405</v>
      </c>
      <c r="R12" s="26">
        <f t="shared" si="1"/>
        <v>46412</v>
      </c>
      <c r="S12" s="26">
        <f t="shared" si="1"/>
        <v>46419</v>
      </c>
      <c r="T12" s="26">
        <f t="shared" si="1"/>
        <v>46426</v>
      </c>
      <c r="U12" s="26">
        <f t="shared" si="1"/>
        <v>46433</v>
      </c>
      <c r="V12" s="26">
        <f t="shared" si="1"/>
        <v>46440</v>
      </c>
      <c r="W12" s="26">
        <f t="shared" si="1"/>
        <v>46447</v>
      </c>
      <c r="X12" s="26">
        <f t="shared" si="1"/>
        <v>46454</v>
      </c>
      <c r="Y12" s="26">
        <f t="shared" si="1"/>
        <v>46461</v>
      </c>
      <c r="Z12" s="26">
        <f t="shared" si="1"/>
        <v>46468</v>
      </c>
      <c r="AA12" s="26">
        <f t="shared" si="1"/>
        <v>46475</v>
      </c>
      <c r="AB12" s="26">
        <f t="shared" si="1"/>
        <v>46482</v>
      </c>
      <c r="AC12" s="26">
        <f t="shared" si="1"/>
        <v>46489</v>
      </c>
      <c r="AD12" s="26">
        <f t="shared" si="1"/>
        <v>46496</v>
      </c>
      <c r="AE12" s="26">
        <f t="shared" si="1"/>
        <v>46503</v>
      </c>
      <c r="AF12" s="26">
        <f t="shared" si="1"/>
        <v>46510</v>
      </c>
      <c r="AG12" s="26">
        <f t="shared" si="1"/>
        <v>46517</v>
      </c>
      <c r="AH12" s="26">
        <f t="shared" si="1"/>
        <v>46524</v>
      </c>
      <c r="AI12" s="26">
        <f t="shared" si="1"/>
        <v>46531</v>
      </c>
      <c r="AJ12" s="26">
        <f t="shared" si="1"/>
        <v>46538</v>
      </c>
      <c r="AK12" s="26">
        <f t="shared" si="1"/>
        <v>46545</v>
      </c>
      <c r="AL12" s="26">
        <f t="shared" si="1"/>
        <v>46552</v>
      </c>
      <c r="AM12" s="26">
        <f t="shared" si="1"/>
        <v>46559</v>
      </c>
      <c r="AN12" s="26">
        <f t="shared" si="1"/>
        <v>46566</v>
      </c>
      <c r="AO12" s="26">
        <f t="shared" si="1"/>
        <v>46573</v>
      </c>
      <c r="AP12" s="26">
        <f t="shared" si="1"/>
        <v>46580</v>
      </c>
      <c r="AQ12" s="26">
        <f t="shared" si="1"/>
        <v>46587</v>
      </c>
      <c r="AR12" s="26">
        <f t="shared" si="1"/>
        <v>46594</v>
      </c>
      <c r="AS12" s="26">
        <f t="shared" si="1"/>
        <v>46601</v>
      </c>
      <c r="AT12" s="26">
        <f t="shared" si="1"/>
        <v>46608</v>
      </c>
      <c r="AU12" s="26">
        <f t="shared" si="1"/>
        <v>46615</v>
      </c>
      <c r="AV12" s="26">
        <f t="shared" si="1"/>
        <v>46622</v>
      </c>
      <c r="AW12" s="26">
        <f t="shared" si="1"/>
        <v>46629</v>
      </c>
      <c r="AX12" s="26">
        <f t="shared" si="1"/>
        <v>46636</v>
      </c>
      <c r="AY12" s="26">
        <f t="shared" si="1"/>
        <v>46643</v>
      </c>
      <c r="AZ12" s="26">
        <f t="shared" si="1"/>
        <v>46650</v>
      </c>
      <c r="BA12" s="26">
        <f t="shared" si="1"/>
        <v>46657</v>
      </c>
      <c r="BB12" s="26">
        <f t="shared" si="1"/>
        <v>46664</v>
      </c>
      <c r="BC12" s="26">
        <f t="shared" si="1"/>
        <v>46671</v>
      </c>
      <c r="BD12" s="26">
        <f t="shared" si="1"/>
        <v>46678</v>
      </c>
      <c r="BE12" s="26">
        <f t="shared" si="1"/>
        <v>46685</v>
      </c>
      <c r="BF12" s="26">
        <f t="shared" si="1"/>
        <v>46692</v>
      </c>
      <c r="BG12" s="26">
        <f t="shared" si="1"/>
        <v>46699</v>
      </c>
      <c r="BH12" s="26">
        <f t="shared" si="1"/>
        <v>46706</v>
      </c>
      <c r="BI12" s="26">
        <f t="shared" si="1"/>
        <v>46713</v>
      </c>
      <c r="BJ12" s="26">
        <f t="shared" si="1"/>
        <v>46720</v>
      </c>
      <c r="BK12" s="26">
        <f t="shared" si="1"/>
        <v>46727</v>
      </c>
      <c r="BL12" s="26">
        <f t="shared" si="1"/>
        <v>46734</v>
      </c>
      <c r="BM12" s="26">
        <f t="shared" si="1"/>
        <v>46741</v>
      </c>
      <c r="BN12" s="29">
        <f t="shared" si="1"/>
        <v>46748</v>
      </c>
      <c r="BO12" s="138"/>
      <c r="BP12" s="134"/>
      <c r="BQ12" s="136"/>
      <c r="BR12" s="134"/>
      <c r="BS12" s="136"/>
      <c r="BT12" s="136"/>
      <c r="BU12" s="136"/>
      <c r="BV12" s="134"/>
      <c r="BW12" s="136"/>
      <c r="BX12" s="136"/>
      <c r="BY12" s="136"/>
      <c r="BZ12" s="142"/>
      <c r="CA12" s="138"/>
      <c r="CB12" s="132"/>
      <c r="CC12" s="132"/>
      <c r="CD12" s="132"/>
      <c r="CE12" s="132"/>
      <c r="CF12" s="132"/>
      <c r="CG12" s="140"/>
      <c r="CH12" s="142"/>
    </row>
    <row r="13" spans="3:86" ht="29.5" customHeight="1" x14ac:dyDescent="0.35">
      <c r="C13" s="20"/>
      <c r="D13" s="21"/>
      <c r="E13" s="21"/>
      <c r="F13" s="22"/>
      <c r="G13" s="20"/>
      <c r="H13" s="21"/>
      <c r="I13" s="22"/>
      <c r="J13" s="20"/>
      <c r="K13" s="22"/>
      <c r="L13" s="20"/>
      <c r="M13" s="22"/>
      <c r="O13" s="20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7"/>
      <c r="BO13" s="84"/>
      <c r="BP13" s="83"/>
      <c r="BQ13" s="86"/>
      <c r="BR13" s="83"/>
      <c r="BS13" s="85"/>
      <c r="BT13" s="86"/>
      <c r="BU13" s="82"/>
      <c r="BV13" s="83"/>
      <c r="BW13" s="79"/>
      <c r="BX13" s="100"/>
      <c r="BY13" s="89"/>
      <c r="BZ13" s="98"/>
      <c r="CA13" s="43">
        <v>0</v>
      </c>
      <c r="CB13" s="44">
        <v>0</v>
      </c>
      <c r="CC13" s="44">
        <v>0</v>
      </c>
      <c r="CD13" s="44">
        <v>0</v>
      </c>
      <c r="CE13" s="44">
        <v>0</v>
      </c>
      <c r="CF13" s="44">
        <f>SUM(CA13:CE13)</f>
        <v>0</v>
      </c>
      <c r="CG13" s="109">
        <f>SUM(CA13:CD13)</f>
        <v>0</v>
      </c>
      <c r="CH13" s="106"/>
    </row>
    <row r="14" spans="3:86" ht="29.5" customHeight="1" x14ac:dyDescent="0.35">
      <c r="C14" s="11"/>
      <c r="D14" s="1"/>
      <c r="E14" s="1"/>
      <c r="F14" s="12"/>
      <c r="G14" s="11"/>
      <c r="H14" s="1"/>
      <c r="I14" s="12"/>
      <c r="J14" s="11"/>
      <c r="K14" s="12"/>
      <c r="L14" s="11"/>
      <c r="M14" s="12"/>
      <c r="O14" s="1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0"/>
      <c r="BO14" s="84"/>
      <c r="BP14" s="83"/>
      <c r="BQ14" s="86"/>
      <c r="BR14" s="83"/>
      <c r="BS14" s="85"/>
      <c r="BT14" s="86"/>
      <c r="BU14" s="82"/>
      <c r="BV14" s="83"/>
      <c r="BW14" s="79"/>
      <c r="BX14" s="100"/>
      <c r="BY14" s="89"/>
      <c r="BZ14" s="98"/>
      <c r="CA14" s="45">
        <v>0</v>
      </c>
      <c r="CB14" s="46">
        <v>0</v>
      </c>
      <c r="CC14" s="46">
        <v>0</v>
      </c>
      <c r="CD14" s="46">
        <v>0</v>
      </c>
      <c r="CE14" s="46">
        <v>0</v>
      </c>
      <c r="CF14" s="44">
        <f t="shared" ref="CF14:CF21" si="2">SUM(CA14:CE14)</f>
        <v>0</v>
      </c>
      <c r="CG14" s="109">
        <f t="shared" ref="CG14:CG21" si="3">SUM(CA14:CD14)</f>
        <v>0</v>
      </c>
      <c r="CH14" s="107"/>
    </row>
    <row r="15" spans="3:86" ht="29.5" customHeight="1" x14ac:dyDescent="0.35">
      <c r="C15" s="11"/>
      <c r="D15" s="1"/>
      <c r="E15" s="1"/>
      <c r="F15" s="12"/>
      <c r="G15" s="11"/>
      <c r="H15" s="1"/>
      <c r="I15" s="12"/>
      <c r="J15" s="11"/>
      <c r="K15" s="12"/>
      <c r="L15" s="11"/>
      <c r="M15" s="12"/>
      <c r="O15" s="1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0"/>
      <c r="BO15" s="84"/>
      <c r="BP15" s="83"/>
      <c r="BQ15" s="86"/>
      <c r="BR15" s="83"/>
      <c r="BS15" s="85"/>
      <c r="BT15" s="86"/>
      <c r="BU15" s="82"/>
      <c r="BV15" s="83"/>
      <c r="BW15" s="79"/>
      <c r="BX15" s="100"/>
      <c r="BY15" s="89"/>
      <c r="BZ15" s="98"/>
      <c r="CA15" s="45">
        <v>0</v>
      </c>
      <c r="CB15" s="46">
        <v>0</v>
      </c>
      <c r="CC15" s="46">
        <v>0</v>
      </c>
      <c r="CD15" s="46">
        <v>0</v>
      </c>
      <c r="CE15" s="46">
        <v>0</v>
      </c>
      <c r="CF15" s="44">
        <f t="shared" si="2"/>
        <v>0</v>
      </c>
      <c r="CG15" s="109">
        <f t="shared" si="3"/>
        <v>0</v>
      </c>
      <c r="CH15" s="107"/>
    </row>
    <row r="16" spans="3:86" ht="29.5" customHeight="1" x14ac:dyDescent="0.35">
      <c r="C16" s="11"/>
      <c r="D16" s="1"/>
      <c r="E16" s="1"/>
      <c r="F16" s="12"/>
      <c r="G16" s="11"/>
      <c r="H16" s="1"/>
      <c r="I16" s="12"/>
      <c r="J16" s="11"/>
      <c r="K16" s="12"/>
      <c r="L16" s="11"/>
      <c r="M16" s="12"/>
      <c r="O16" s="1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0"/>
      <c r="BO16" s="84"/>
      <c r="BP16" s="83"/>
      <c r="BQ16" s="86"/>
      <c r="BR16" s="83"/>
      <c r="BS16" s="85"/>
      <c r="BT16" s="86"/>
      <c r="BU16" s="82"/>
      <c r="BV16" s="83"/>
      <c r="BW16" s="79"/>
      <c r="BX16" s="100"/>
      <c r="BY16" s="89"/>
      <c r="BZ16" s="98"/>
      <c r="CA16" s="45">
        <v>0</v>
      </c>
      <c r="CB16" s="46">
        <v>0</v>
      </c>
      <c r="CC16" s="46">
        <v>0</v>
      </c>
      <c r="CD16" s="46">
        <v>0</v>
      </c>
      <c r="CE16" s="46">
        <v>0</v>
      </c>
      <c r="CF16" s="44">
        <f t="shared" si="2"/>
        <v>0</v>
      </c>
      <c r="CG16" s="109">
        <f t="shared" si="3"/>
        <v>0</v>
      </c>
      <c r="CH16" s="107"/>
    </row>
    <row r="17" spans="3:86" ht="29.5" customHeight="1" x14ac:dyDescent="0.35">
      <c r="C17" s="11"/>
      <c r="D17" s="1"/>
      <c r="E17" s="1"/>
      <c r="F17" s="12"/>
      <c r="G17" s="11"/>
      <c r="H17" s="1"/>
      <c r="I17" s="12"/>
      <c r="J17" s="11"/>
      <c r="K17" s="12"/>
      <c r="L17" s="11"/>
      <c r="M17" s="12"/>
      <c r="O17" s="1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0"/>
      <c r="BO17" s="84"/>
      <c r="BP17" s="83"/>
      <c r="BQ17" s="86"/>
      <c r="BR17" s="83"/>
      <c r="BS17" s="85"/>
      <c r="BT17" s="86"/>
      <c r="BU17" s="82"/>
      <c r="BV17" s="83"/>
      <c r="BW17" s="79"/>
      <c r="BX17" s="100"/>
      <c r="BY17" s="89"/>
      <c r="BZ17" s="98"/>
      <c r="CA17" s="45">
        <v>0</v>
      </c>
      <c r="CB17" s="46">
        <v>0</v>
      </c>
      <c r="CC17" s="46">
        <v>0</v>
      </c>
      <c r="CD17" s="46">
        <v>0</v>
      </c>
      <c r="CE17" s="46">
        <v>0</v>
      </c>
      <c r="CF17" s="44">
        <f t="shared" si="2"/>
        <v>0</v>
      </c>
      <c r="CG17" s="109">
        <f t="shared" si="3"/>
        <v>0</v>
      </c>
      <c r="CH17" s="107"/>
    </row>
    <row r="18" spans="3:86" ht="29.5" customHeight="1" x14ac:dyDescent="0.35">
      <c r="C18" s="11"/>
      <c r="D18" s="1"/>
      <c r="E18" s="1"/>
      <c r="F18" s="12"/>
      <c r="G18" s="11"/>
      <c r="H18" s="1"/>
      <c r="I18" s="12"/>
      <c r="J18" s="11"/>
      <c r="K18" s="12"/>
      <c r="L18" s="11"/>
      <c r="M18" s="12"/>
      <c r="O18" s="1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0"/>
      <c r="BO18" s="84"/>
      <c r="BP18" s="83"/>
      <c r="BQ18" s="86"/>
      <c r="BR18" s="83"/>
      <c r="BS18" s="85"/>
      <c r="BT18" s="86"/>
      <c r="BU18" s="82"/>
      <c r="BV18" s="83"/>
      <c r="BW18" s="79"/>
      <c r="BX18" s="100"/>
      <c r="BY18" s="89"/>
      <c r="BZ18" s="98"/>
      <c r="CA18" s="45">
        <v>0</v>
      </c>
      <c r="CB18" s="46">
        <v>0</v>
      </c>
      <c r="CC18" s="46">
        <v>0</v>
      </c>
      <c r="CD18" s="46">
        <v>0</v>
      </c>
      <c r="CE18" s="46">
        <v>0</v>
      </c>
      <c r="CF18" s="44">
        <f t="shared" si="2"/>
        <v>0</v>
      </c>
      <c r="CG18" s="109">
        <f t="shared" si="3"/>
        <v>0</v>
      </c>
      <c r="CH18" s="107"/>
    </row>
    <row r="19" spans="3:86" ht="29.5" customHeight="1" x14ac:dyDescent="0.35">
      <c r="C19" s="11"/>
      <c r="D19" s="1"/>
      <c r="E19" s="1"/>
      <c r="F19" s="12"/>
      <c r="G19" s="11"/>
      <c r="H19" s="1"/>
      <c r="I19" s="12"/>
      <c r="J19" s="11"/>
      <c r="K19" s="12"/>
      <c r="L19" s="11"/>
      <c r="M19" s="12"/>
      <c r="O19" s="1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0"/>
      <c r="BO19" s="84"/>
      <c r="BP19" s="83"/>
      <c r="BQ19" s="86"/>
      <c r="BR19" s="83"/>
      <c r="BS19" s="85"/>
      <c r="BT19" s="86"/>
      <c r="BU19" s="82"/>
      <c r="BV19" s="83"/>
      <c r="BW19" s="79"/>
      <c r="BX19" s="100"/>
      <c r="BY19" s="89"/>
      <c r="BZ19" s="98"/>
      <c r="CA19" s="45">
        <v>0</v>
      </c>
      <c r="CB19" s="46">
        <v>0</v>
      </c>
      <c r="CC19" s="46">
        <v>0</v>
      </c>
      <c r="CD19" s="46">
        <v>0</v>
      </c>
      <c r="CE19" s="46">
        <v>0</v>
      </c>
      <c r="CF19" s="44">
        <f t="shared" si="2"/>
        <v>0</v>
      </c>
      <c r="CG19" s="109">
        <f t="shared" si="3"/>
        <v>0</v>
      </c>
      <c r="CH19" s="107"/>
    </row>
    <row r="20" spans="3:86" ht="29.5" customHeight="1" x14ac:dyDescent="0.35">
      <c r="C20" s="11"/>
      <c r="D20" s="1"/>
      <c r="E20" s="1"/>
      <c r="F20" s="12"/>
      <c r="G20" s="11"/>
      <c r="H20" s="1"/>
      <c r="I20" s="12"/>
      <c r="J20" s="11"/>
      <c r="K20" s="12"/>
      <c r="L20" s="11"/>
      <c r="M20" s="12"/>
      <c r="O20" s="1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0"/>
      <c r="BO20" s="84"/>
      <c r="BP20" s="83"/>
      <c r="BQ20" s="86"/>
      <c r="BR20" s="83"/>
      <c r="BS20" s="85"/>
      <c r="BT20" s="86"/>
      <c r="BU20" s="82"/>
      <c r="BV20" s="83"/>
      <c r="BW20" s="79"/>
      <c r="BX20" s="100"/>
      <c r="BY20" s="89"/>
      <c r="BZ20" s="98"/>
      <c r="CA20" s="45">
        <v>0</v>
      </c>
      <c r="CB20" s="46">
        <v>0</v>
      </c>
      <c r="CC20" s="46">
        <v>0</v>
      </c>
      <c r="CD20" s="46">
        <v>0</v>
      </c>
      <c r="CE20" s="46">
        <v>0</v>
      </c>
      <c r="CF20" s="44">
        <f t="shared" si="2"/>
        <v>0</v>
      </c>
      <c r="CG20" s="109">
        <f t="shared" si="3"/>
        <v>0</v>
      </c>
      <c r="CH20" s="107"/>
    </row>
    <row r="21" spans="3:86" ht="29.5" customHeight="1" thickBot="1" x14ac:dyDescent="0.4">
      <c r="C21" s="13"/>
      <c r="D21" s="14"/>
      <c r="E21" s="14"/>
      <c r="F21" s="15"/>
      <c r="G21" s="13"/>
      <c r="H21" s="14"/>
      <c r="I21" s="15"/>
      <c r="J21" s="13"/>
      <c r="K21" s="15"/>
      <c r="L21" s="13"/>
      <c r="M21" s="15"/>
      <c r="O21" s="13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28"/>
      <c r="BO21" s="114"/>
      <c r="BP21" s="115"/>
      <c r="BQ21" s="116"/>
      <c r="BR21" s="115"/>
      <c r="BS21" s="117"/>
      <c r="BT21" s="116"/>
      <c r="BU21" s="118"/>
      <c r="BV21" s="115"/>
      <c r="BW21" s="119"/>
      <c r="BX21" s="120"/>
      <c r="BY21" s="99"/>
      <c r="BZ21" s="121"/>
      <c r="CA21" s="110">
        <v>0</v>
      </c>
      <c r="CB21" s="111">
        <v>0</v>
      </c>
      <c r="CC21" s="111">
        <v>0</v>
      </c>
      <c r="CD21" s="111">
        <v>0</v>
      </c>
      <c r="CE21" s="111">
        <v>0</v>
      </c>
      <c r="CF21" s="112">
        <f t="shared" si="2"/>
        <v>0</v>
      </c>
      <c r="CG21" s="113">
        <f t="shared" si="3"/>
        <v>0</v>
      </c>
      <c r="CH21" s="108"/>
    </row>
    <row r="22" spans="3:86" ht="15" thickBot="1" x14ac:dyDescent="0.4"/>
    <row r="23" spans="3:86" ht="15" thickBot="1" x14ac:dyDescent="0.4">
      <c r="BI23" s="162" t="s">
        <v>35</v>
      </c>
      <c r="BJ23" s="163"/>
      <c r="BK23" s="163"/>
      <c r="BL23" s="163"/>
      <c r="BM23" s="163"/>
      <c r="BN23" s="163"/>
      <c r="BO23" s="30">
        <f>SUM(BO13:BO21)</f>
        <v>0</v>
      </c>
      <c r="BP23" s="33" t="e">
        <f>CA23/(BO23/1000)</f>
        <v>#DIV/0!</v>
      </c>
      <c r="BQ23" s="30">
        <f>SUM(BQ13:BQ21)</f>
        <v>0</v>
      </c>
      <c r="BR23" s="33" t="e">
        <f>CA23/BQ23</f>
        <v>#DIV/0!</v>
      </c>
      <c r="BS23" s="31" t="e">
        <f>BQ23/BO23</f>
        <v>#DIV/0!</v>
      </c>
      <c r="BT23" s="30">
        <f>SUM(BT13:BT21)</f>
        <v>0</v>
      </c>
      <c r="BU23" s="30">
        <f>SUM(BU13:BU21)</f>
        <v>0</v>
      </c>
      <c r="BV23" s="33" t="e">
        <f>CA23/BT23</f>
        <v>#DIV/0!</v>
      </c>
      <c r="BW23" s="30" t="e">
        <f>BU23/BO23</f>
        <v>#DIV/0!</v>
      </c>
      <c r="BX23" s="30"/>
      <c r="BY23" s="30">
        <f>SUM(BY13:BY21)</f>
        <v>0</v>
      </c>
      <c r="BZ23" s="33" t="e">
        <f>CA23/BY23</f>
        <v>#DIV/0!</v>
      </c>
      <c r="CA23" s="33">
        <f t="shared" ref="CA23:CG23" si="4">SUM(CA13:CA21)</f>
        <v>0</v>
      </c>
      <c r="CB23" s="33">
        <f t="shared" si="4"/>
        <v>0</v>
      </c>
      <c r="CC23" s="33">
        <f t="shared" si="4"/>
        <v>0</v>
      </c>
      <c r="CD23" s="33">
        <f t="shared" si="4"/>
        <v>0</v>
      </c>
      <c r="CE23" s="33">
        <f t="shared" si="4"/>
        <v>0</v>
      </c>
      <c r="CF23" s="33">
        <f t="shared" si="4"/>
        <v>0</v>
      </c>
      <c r="CG23" s="34">
        <f t="shared" si="4"/>
        <v>0</v>
      </c>
    </row>
  </sheetData>
  <mergeCells count="32">
    <mergeCell ref="BI23:BN23"/>
    <mergeCell ref="CC11:CC12"/>
    <mergeCell ref="CD11:CD12"/>
    <mergeCell ref="CE11:CE12"/>
    <mergeCell ref="CF11:CF12"/>
    <mergeCell ref="BP11:BP12"/>
    <mergeCell ref="BQ11:BQ12"/>
    <mergeCell ref="BR11:BR12"/>
    <mergeCell ref="BS11:BS12"/>
    <mergeCell ref="BT11:BT12"/>
    <mergeCell ref="BU11:BU12"/>
    <mergeCell ref="BO11:BO12"/>
    <mergeCell ref="CG11:CG12"/>
    <mergeCell ref="CH11:CH12"/>
    <mergeCell ref="BV11:BV12"/>
    <mergeCell ref="BW11:BW12"/>
    <mergeCell ref="BY11:BY12"/>
    <mergeCell ref="BZ11:BZ12"/>
    <mergeCell ref="CA11:CA12"/>
    <mergeCell ref="CB11:CB12"/>
    <mergeCell ref="BX11:BX12"/>
    <mergeCell ref="I11:I12"/>
    <mergeCell ref="J11:J12"/>
    <mergeCell ref="K11:K12"/>
    <mergeCell ref="L11:L12"/>
    <mergeCell ref="M11:M12"/>
    <mergeCell ref="H11:H12"/>
    <mergeCell ref="C11:C12"/>
    <mergeCell ref="D11:D12"/>
    <mergeCell ref="E11:E12"/>
    <mergeCell ref="F11:F12"/>
    <mergeCell ref="G11:G12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E0737-7C0E-4CCA-8478-FD6FFC474AF6}">
  <dimension ref="B2:H45"/>
  <sheetViews>
    <sheetView showGridLines="0" workbookViewId="0">
      <selection activeCell="I31" sqref="I31"/>
    </sheetView>
  </sheetViews>
  <sheetFormatPr defaultRowHeight="14.5" x14ac:dyDescent="0.35"/>
  <cols>
    <col min="1" max="1" width="3.1796875" customWidth="1"/>
    <col min="2" max="2" width="19.08984375" customWidth="1"/>
    <col min="3" max="3" width="17" bestFit="1" customWidth="1"/>
    <col min="4" max="4" width="29" customWidth="1"/>
    <col min="5" max="6" width="16.81640625" customWidth="1"/>
    <col min="7" max="7" width="17.90625" bestFit="1" customWidth="1"/>
    <col min="8" max="8" width="20.7265625" customWidth="1"/>
  </cols>
  <sheetData>
    <row r="2" spans="2:8" ht="18.5" x14ac:dyDescent="0.45">
      <c r="B2" s="40" t="s">
        <v>55</v>
      </c>
    </row>
    <row r="4" spans="2:8" ht="27" customHeight="1" x14ac:dyDescent="0.35">
      <c r="B4" s="39" t="s">
        <v>45</v>
      </c>
      <c r="C4" s="161"/>
      <c r="D4" s="161"/>
      <c r="E4" s="161"/>
      <c r="F4" s="161"/>
      <c r="G4" s="161"/>
      <c r="H4" s="161"/>
    </row>
    <row r="6" spans="2:8" x14ac:dyDescent="0.35">
      <c r="B6" s="156" t="s">
        <v>40</v>
      </c>
      <c r="C6" s="35" t="s">
        <v>41</v>
      </c>
      <c r="D6" s="161"/>
      <c r="E6" s="161"/>
      <c r="F6" s="161"/>
      <c r="G6" s="161"/>
      <c r="H6" s="161"/>
    </row>
    <row r="7" spans="2:8" x14ac:dyDescent="0.35">
      <c r="B7" s="156"/>
      <c r="C7" s="35" t="s">
        <v>42</v>
      </c>
      <c r="D7" s="161"/>
      <c r="E7" s="161"/>
      <c r="F7" s="161"/>
      <c r="G7" s="161"/>
      <c r="H7" s="161"/>
    </row>
    <row r="8" spans="2:8" x14ac:dyDescent="0.35">
      <c r="B8" s="156"/>
      <c r="C8" s="35" t="s">
        <v>44</v>
      </c>
      <c r="D8" s="161"/>
      <c r="E8" s="161"/>
      <c r="F8" s="161"/>
      <c r="G8" s="161"/>
      <c r="H8" s="161"/>
    </row>
    <row r="9" spans="2:8" x14ac:dyDescent="0.35">
      <c r="B9" s="156"/>
      <c r="C9" s="35" t="s">
        <v>43</v>
      </c>
      <c r="D9" s="161"/>
      <c r="E9" s="161"/>
      <c r="F9" s="161"/>
      <c r="G9" s="161"/>
      <c r="H9" s="161"/>
    </row>
    <row r="12" spans="2:8" ht="29" customHeight="1" x14ac:dyDescent="0.35">
      <c r="B12" s="155"/>
      <c r="C12" s="155"/>
      <c r="D12" s="41" t="s">
        <v>51</v>
      </c>
      <c r="E12" s="157" t="s">
        <v>52</v>
      </c>
      <c r="F12" s="158"/>
      <c r="G12" s="158"/>
      <c r="H12" s="158"/>
    </row>
    <row r="13" spans="2:8" ht="22" customHeight="1" x14ac:dyDescent="0.35">
      <c r="B13" s="156" t="s">
        <v>63</v>
      </c>
      <c r="C13" s="38" t="s">
        <v>46</v>
      </c>
      <c r="D13" s="37"/>
      <c r="E13" s="159"/>
      <c r="F13" s="159"/>
      <c r="G13" s="159"/>
      <c r="H13" s="159"/>
    </row>
    <row r="14" spans="2:8" ht="22" customHeight="1" x14ac:dyDescent="0.35">
      <c r="B14" s="156"/>
      <c r="C14" s="38" t="s">
        <v>47</v>
      </c>
      <c r="D14" s="37"/>
      <c r="E14" s="159"/>
      <c r="F14" s="159"/>
      <c r="G14" s="159"/>
      <c r="H14" s="159"/>
    </row>
    <row r="15" spans="2:8" ht="22" customHeight="1" x14ac:dyDescent="0.35">
      <c r="B15" s="156"/>
      <c r="C15" s="38" t="s">
        <v>48</v>
      </c>
      <c r="D15" s="37"/>
      <c r="E15" s="159"/>
      <c r="F15" s="159"/>
      <c r="G15" s="159"/>
      <c r="H15" s="159"/>
    </row>
    <row r="16" spans="2:8" ht="22" customHeight="1" x14ac:dyDescent="0.35">
      <c r="B16" s="156"/>
      <c r="C16" s="38" t="s">
        <v>49</v>
      </c>
      <c r="D16" s="37"/>
      <c r="E16" s="159"/>
      <c r="F16" s="159"/>
      <c r="G16" s="159"/>
      <c r="H16" s="159"/>
    </row>
    <row r="17" spans="2:8" ht="22" customHeight="1" x14ac:dyDescent="0.35">
      <c r="B17" s="156"/>
      <c r="C17" s="38" t="s">
        <v>50</v>
      </c>
      <c r="D17" s="37"/>
      <c r="E17" s="159"/>
      <c r="F17" s="159"/>
      <c r="G17" s="159"/>
      <c r="H17" s="159"/>
    </row>
    <row r="23" spans="2:8" ht="18.5" x14ac:dyDescent="0.45">
      <c r="B23" s="40" t="s">
        <v>56</v>
      </c>
    </row>
    <row r="25" spans="2:8" ht="27.5" customHeight="1" x14ac:dyDescent="0.35">
      <c r="B25" s="39" t="s">
        <v>45</v>
      </c>
      <c r="C25" s="161"/>
      <c r="D25" s="161"/>
      <c r="E25" s="161"/>
      <c r="F25" s="161"/>
      <c r="G25" s="161"/>
      <c r="H25" s="161"/>
    </row>
    <row r="27" spans="2:8" x14ac:dyDescent="0.35">
      <c r="B27" s="156" t="s">
        <v>40</v>
      </c>
      <c r="C27" s="35" t="s">
        <v>41</v>
      </c>
      <c r="D27" s="161"/>
      <c r="E27" s="161"/>
      <c r="F27" s="161"/>
      <c r="G27" s="161"/>
      <c r="H27" s="161"/>
    </row>
    <row r="28" spans="2:8" x14ac:dyDescent="0.35">
      <c r="B28" s="156"/>
      <c r="C28" s="35" t="s">
        <v>42</v>
      </c>
      <c r="D28" s="161"/>
      <c r="E28" s="161"/>
      <c r="F28" s="161"/>
      <c r="G28" s="161"/>
      <c r="H28" s="161"/>
    </row>
    <row r="29" spans="2:8" x14ac:dyDescent="0.35">
      <c r="B29" s="156"/>
      <c r="C29" s="35" t="s">
        <v>44</v>
      </c>
      <c r="D29" s="161"/>
      <c r="E29" s="161"/>
      <c r="F29" s="161"/>
      <c r="G29" s="161"/>
      <c r="H29" s="161"/>
    </row>
    <row r="30" spans="2:8" x14ac:dyDescent="0.35">
      <c r="B30" s="156"/>
      <c r="C30" s="35" t="s">
        <v>43</v>
      </c>
      <c r="D30" s="161"/>
      <c r="E30" s="161"/>
      <c r="F30" s="161"/>
      <c r="G30" s="161"/>
      <c r="H30" s="161"/>
    </row>
    <row r="33" spans="2:8" ht="29" customHeight="1" x14ac:dyDescent="0.35">
      <c r="B33" s="155"/>
      <c r="C33" s="155"/>
      <c r="D33" s="41" t="s">
        <v>64</v>
      </c>
      <c r="E33" s="157" t="s">
        <v>52</v>
      </c>
      <c r="F33" s="158"/>
      <c r="G33" s="158"/>
      <c r="H33" s="158"/>
    </row>
    <row r="34" spans="2:8" ht="22" customHeight="1" x14ac:dyDescent="0.35">
      <c r="B34" s="156" t="s">
        <v>57</v>
      </c>
      <c r="C34" s="38" t="s">
        <v>58</v>
      </c>
      <c r="D34" s="37"/>
      <c r="E34" s="159"/>
      <c r="F34" s="159"/>
      <c r="G34" s="159"/>
      <c r="H34" s="159"/>
    </row>
    <row r="35" spans="2:8" ht="22" customHeight="1" x14ac:dyDescent="0.35">
      <c r="B35" s="156"/>
      <c r="C35" s="38" t="s">
        <v>59</v>
      </c>
      <c r="D35" s="37"/>
      <c r="E35" s="159"/>
      <c r="F35" s="159"/>
      <c r="G35" s="159"/>
      <c r="H35" s="159"/>
    </row>
    <row r="36" spans="2:8" ht="22" customHeight="1" x14ac:dyDescent="0.35">
      <c r="B36" s="156"/>
      <c r="C36" s="38" t="s">
        <v>60</v>
      </c>
      <c r="D36" s="37"/>
      <c r="E36" s="159"/>
      <c r="F36" s="159"/>
      <c r="G36" s="159"/>
      <c r="H36" s="159"/>
    </row>
    <row r="37" spans="2:8" ht="22" customHeight="1" x14ac:dyDescent="0.35">
      <c r="B37" s="156"/>
      <c r="C37" s="38" t="s">
        <v>61</v>
      </c>
      <c r="D37" s="37"/>
      <c r="E37" s="159"/>
      <c r="F37" s="159"/>
      <c r="G37" s="159"/>
      <c r="H37" s="159"/>
    </row>
    <row r="38" spans="2:8" ht="22" customHeight="1" x14ac:dyDescent="0.35">
      <c r="B38" s="156"/>
      <c r="C38" s="38" t="s">
        <v>62</v>
      </c>
      <c r="D38" s="37"/>
      <c r="E38" s="159"/>
      <c r="F38" s="159"/>
      <c r="G38" s="159"/>
      <c r="H38" s="159"/>
    </row>
    <row r="39" spans="2:8" x14ac:dyDescent="0.35">
      <c r="C39" t="s">
        <v>53</v>
      </c>
    </row>
    <row r="40" spans="2:8" ht="29" customHeight="1" x14ac:dyDescent="0.35">
      <c r="B40" s="155"/>
      <c r="C40" s="155"/>
      <c r="D40" s="41" t="s">
        <v>64</v>
      </c>
      <c r="E40" s="42" t="s">
        <v>67</v>
      </c>
      <c r="F40" s="41" t="s">
        <v>65</v>
      </c>
      <c r="G40" s="41" t="s">
        <v>54</v>
      </c>
      <c r="H40" s="41" t="s">
        <v>66</v>
      </c>
    </row>
    <row r="41" spans="2:8" x14ac:dyDescent="0.35">
      <c r="B41" s="156" t="s">
        <v>57</v>
      </c>
      <c r="C41" s="38" t="s">
        <v>58</v>
      </c>
      <c r="D41" s="37"/>
      <c r="E41" s="37"/>
      <c r="F41" s="37"/>
      <c r="G41" s="37"/>
      <c r="H41" s="37"/>
    </row>
    <row r="42" spans="2:8" x14ac:dyDescent="0.35">
      <c r="B42" s="156"/>
      <c r="C42" s="38" t="s">
        <v>59</v>
      </c>
      <c r="D42" s="37"/>
      <c r="E42" s="37"/>
      <c r="F42" s="37"/>
      <c r="G42" s="37"/>
      <c r="H42" s="37"/>
    </row>
    <row r="43" spans="2:8" x14ac:dyDescent="0.35">
      <c r="B43" s="156"/>
      <c r="C43" s="38" t="s">
        <v>60</v>
      </c>
      <c r="D43" s="37"/>
      <c r="E43" s="37"/>
      <c r="F43" s="37"/>
      <c r="G43" s="37"/>
      <c r="H43" s="37"/>
    </row>
    <row r="44" spans="2:8" x14ac:dyDescent="0.35">
      <c r="B44" s="156"/>
      <c r="C44" s="38" t="s">
        <v>61</v>
      </c>
      <c r="D44" s="37"/>
      <c r="E44" s="37"/>
      <c r="F44" s="37"/>
      <c r="G44" s="37"/>
      <c r="H44" s="37"/>
    </row>
    <row r="45" spans="2:8" x14ac:dyDescent="0.35">
      <c r="B45" s="156"/>
      <c r="C45" s="38" t="s">
        <v>62</v>
      </c>
      <c r="D45" s="37"/>
      <c r="E45" s="37"/>
      <c r="F45" s="37"/>
      <c r="G45" s="37"/>
      <c r="H45" s="37"/>
    </row>
  </sheetData>
  <mergeCells count="30">
    <mergeCell ref="C4:H4"/>
    <mergeCell ref="B6:B9"/>
    <mergeCell ref="D6:H6"/>
    <mergeCell ref="D7:H7"/>
    <mergeCell ref="D8:H8"/>
    <mergeCell ref="D9:H9"/>
    <mergeCell ref="B13:B17"/>
    <mergeCell ref="E12:H12"/>
    <mergeCell ref="E17:H17"/>
    <mergeCell ref="E16:H16"/>
    <mergeCell ref="E15:H15"/>
    <mergeCell ref="E14:H14"/>
    <mergeCell ref="E13:H13"/>
    <mergeCell ref="B12:C12"/>
    <mergeCell ref="D27:H27"/>
    <mergeCell ref="D28:H28"/>
    <mergeCell ref="D29:H29"/>
    <mergeCell ref="C25:H25"/>
    <mergeCell ref="B27:B30"/>
    <mergeCell ref="D30:H30"/>
    <mergeCell ref="E38:H38"/>
    <mergeCell ref="B40:C40"/>
    <mergeCell ref="B41:B45"/>
    <mergeCell ref="E33:H33"/>
    <mergeCell ref="E34:H34"/>
    <mergeCell ref="E35:H35"/>
    <mergeCell ref="E36:H36"/>
    <mergeCell ref="E37:H37"/>
    <mergeCell ref="B33:C33"/>
    <mergeCell ref="B34:B38"/>
  </mergeCells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Example Plan</vt:lpstr>
      <vt:lpstr>Example Digital Targeting</vt:lpstr>
      <vt:lpstr>Media Plan</vt:lpstr>
      <vt:lpstr>Detailed Digital Targeting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Dayparter</dc:creator>
  <cp:lastModifiedBy>James</cp:lastModifiedBy>
  <dcterms:created xsi:type="dcterms:W3CDTF">2026-08-05T11:59:14Z</dcterms:created>
  <dcterms:modified xsi:type="dcterms:W3CDTF">2026-08-07T12:31:39Z</dcterms:modified>
</cp:coreProperties>
</file>