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H:\Werbung\Intern\12 Excel\2026\Jahresupdate fertige Formulare\"/>
    </mc:Choice>
  </mc:AlternateContent>
  <xr:revisionPtr revIDLastSave="0" documentId="13_ncr:1_{4BE0BF1A-798C-4C39-9F08-220DF1C20F6E}" xr6:coauthVersionLast="47" xr6:coauthVersionMax="47" xr10:uidLastSave="{00000000-0000-0000-0000-000000000000}"/>
  <bookViews>
    <workbookView xWindow="-120" yWindow="-120" windowWidth="29040" windowHeight="15720" xr2:uid="{CC173E4D-BE78-40DC-9C61-3241B4FBFF05}"/>
  </bookViews>
  <sheets>
    <sheet name="Januar" sheetId="1" r:id="rId1"/>
    <sheet name="Februar" sheetId="2" r:id="rId2"/>
    <sheet name="März" sheetId="3" r:id="rId3"/>
    <sheet name="April" sheetId="4" r:id="rId4"/>
    <sheet name="Mai" sheetId="5" r:id="rId5"/>
    <sheet name="Juni" sheetId="6" r:id="rId6"/>
    <sheet name="Juli" sheetId="7" r:id="rId7"/>
    <sheet name="August" sheetId="9" r:id="rId8"/>
    <sheet name="September" sheetId="10" r:id="rId9"/>
    <sheet name="Oktober" sheetId="8" r:id="rId10"/>
    <sheet name="November" sheetId="11" r:id="rId11"/>
    <sheet name="Dezember" sheetId="12" r:id="rId12"/>
  </sheets>
  <definedNames>
    <definedName name="actualdate" localSheetId="3">April!$B$1</definedName>
    <definedName name="actualdate" localSheetId="7">August!$B$1</definedName>
    <definedName name="actualdate" localSheetId="11">Dezember!$B$1</definedName>
    <definedName name="Allerheiligen_1" localSheetId="3">April!$AM$36</definedName>
    <definedName name="Allerheiligen_1" localSheetId="7">August!$AM$36</definedName>
    <definedName name="Allerheiligen_1" localSheetId="11">Dezember!$AM$36</definedName>
    <definedName name="Allerheiligen_1" localSheetId="1">Februar!$AM$36</definedName>
    <definedName name="Allerheiligen_1" localSheetId="6">Juli!$AM$36</definedName>
    <definedName name="Allerheiligen_1" localSheetId="5">Juni!$AM$36</definedName>
    <definedName name="Allerheiligen_1" localSheetId="4">Mai!$AM$36</definedName>
    <definedName name="Allerheiligen_1" localSheetId="2">März!$AM$36</definedName>
    <definedName name="Allerheiligen_1" localSheetId="10">November!$AM$36</definedName>
    <definedName name="Allerheiligen_1" localSheetId="9">Oktober!$AM$36</definedName>
    <definedName name="Allerheiligen_1" localSheetId="8">September!$AM$36</definedName>
    <definedName name="Allerheiligen_1">Januar!$AM$36</definedName>
    <definedName name="Beginndatum" localSheetId="3">April!$D$10</definedName>
    <definedName name="Beginndatum" localSheetId="7">August!$D$10</definedName>
    <definedName name="Beginndatum" localSheetId="11">Dezember!$D$10</definedName>
    <definedName name="Beginndatum" localSheetId="1">Februar!$D$10</definedName>
    <definedName name="Beginndatum" localSheetId="6">Juli!$D$10</definedName>
    <definedName name="Beginndatum" localSheetId="5">Juni!$D$10</definedName>
    <definedName name="Beginndatum" localSheetId="4">Mai!$D$10</definedName>
    <definedName name="Beginndatum" localSheetId="2">März!$D$10</definedName>
    <definedName name="Beginndatum" localSheetId="10">November!$D$10</definedName>
    <definedName name="Beginndatum" localSheetId="9">Oktober!$D$10</definedName>
    <definedName name="Beginndatum" localSheetId="8">September!$D$10</definedName>
    <definedName name="Beginndatum">Januar!$D$10</definedName>
    <definedName name="Beginndatum_1" localSheetId="3">April!$D$10</definedName>
    <definedName name="Beginndatum_1" localSheetId="7">August!$D$10</definedName>
    <definedName name="Beginndatum_1" localSheetId="11">Dezember!$D$10</definedName>
    <definedName name="Beginndatum_1" localSheetId="1">Februar!$D$10</definedName>
    <definedName name="Beginndatum_1" localSheetId="6">Juli!$D$10</definedName>
    <definedName name="Beginndatum_1" localSheetId="5">Juni!$D$10</definedName>
    <definedName name="Beginndatum_1" localSheetId="4">Mai!$D$10</definedName>
    <definedName name="Beginndatum_1" localSheetId="2">März!$D$10</definedName>
    <definedName name="Beginndatum_1" localSheetId="10">November!$D$10</definedName>
    <definedName name="Beginndatum_1" localSheetId="9">Oktober!$D$10</definedName>
    <definedName name="Beginndatum_1" localSheetId="8">September!$D$10</definedName>
    <definedName name="Beginndatum_1">Januar!$D$10</definedName>
    <definedName name="Buss_Bettag_1" localSheetId="3">April!$AM$37</definedName>
    <definedName name="Buss_Bettag_1" localSheetId="7">August!$AM$37</definedName>
    <definedName name="Buss_Bettag_1" localSheetId="11">Dezember!$AM$37</definedName>
    <definedName name="Buss_Bettag_1" localSheetId="1">Februar!$AM$37</definedName>
    <definedName name="Buss_Bettag_1" localSheetId="6">Juli!$AM$37</definedName>
    <definedName name="Buss_Bettag_1" localSheetId="5">Juni!$AM$37</definedName>
    <definedName name="Buss_Bettag_1" localSheetId="4">Mai!$AM$37</definedName>
    <definedName name="Buss_Bettag_1" localSheetId="2">März!$AM$37</definedName>
    <definedName name="Buss_Bettag_1" localSheetId="10">November!$AM$37</definedName>
    <definedName name="Buss_Bettag_1" localSheetId="9">Oktober!$AM$37</definedName>
    <definedName name="Buss_Bettag_1" localSheetId="8">September!$AM$37</definedName>
    <definedName name="Buss_Bettag_1">Januar!$AM$37</definedName>
    <definedName name="Christi_Himmelfahrt_1" localSheetId="3">April!$AM$18</definedName>
    <definedName name="Christi_Himmelfahrt_1" localSheetId="7">August!$AM$18</definedName>
    <definedName name="Christi_Himmelfahrt_1" localSheetId="11">Dezember!$AM$18</definedName>
    <definedName name="Christi_Himmelfahrt_1" localSheetId="1">Februar!$AM$18</definedName>
    <definedName name="Christi_Himmelfahrt_1" localSheetId="6">Juli!$AM$18</definedName>
    <definedName name="Christi_Himmelfahrt_1" localSheetId="5">Juni!$AM$18</definedName>
    <definedName name="Christi_Himmelfahrt_1" localSheetId="4">Mai!$AM$18</definedName>
    <definedName name="Christi_Himmelfahrt_1" localSheetId="2">März!$AM$18</definedName>
    <definedName name="Christi_Himmelfahrt_1" localSheetId="10">November!$AM$18</definedName>
    <definedName name="Christi_Himmelfahrt_1" localSheetId="9">Oktober!$AM$18</definedName>
    <definedName name="Christi_Himmelfahrt_1" localSheetId="8">September!$AM$18</definedName>
    <definedName name="Christi_Himmelfahrt_1">Januar!$AM$18</definedName>
    <definedName name="Datum">Januar!$B$1</definedName>
    <definedName name="_xlnm.Print_Area" localSheetId="3">April!$B$1:$AH$45</definedName>
    <definedName name="_xlnm.Print_Area" localSheetId="7">August!$B$1:$AH$45</definedName>
    <definedName name="_xlnm.Print_Area" localSheetId="11">Dezember!$B$1:$AH$45</definedName>
    <definedName name="_xlnm.Print_Area" localSheetId="1">Februar!$B$1:$AH$45</definedName>
    <definedName name="_xlnm.Print_Area" localSheetId="0">Januar!$B$1:$AH$45</definedName>
    <definedName name="_xlnm.Print_Area" localSheetId="6">Juli!$B$1:$AH$45</definedName>
    <definedName name="_xlnm.Print_Area" localSheetId="5">Juni!$B$1:$AH$45</definedName>
    <definedName name="_xlnm.Print_Area" localSheetId="4">Mai!$B$1:$AH$45</definedName>
    <definedName name="_xlnm.Print_Area" localSheetId="2">März!$B$1:$AH$45</definedName>
    <definedName name="_xlnm.Print_Area" localSheetId="10">November!$B$1:$AH$45</definedName>
    <definedName name="_xlnm.Print_Area" localSheetId="9">Oktober!$B$1:$AH$45</definedName>
    <definedName name="_xlnm.Print_Area" localSheetId="8">September!$B$1:$AH$45</definedName>
    <definedName name="Feiertagsstd_125_1" localSheetId="3">April!$M$45</definedName>
    <definedName name="Feiertagsstd_125_1" localSheetId="7">August!$M$45</definedName>
    <definedName name="Feiertagsstd_125_1" localSheetId="11">Dezember!$M$45</definedName>
    <definedName name="Feiertagsstd_125_1" localSheetId="1">Februar!$M$45</definedName>
    <definedName name="Feiertagsstd_125_1" localSheetId="6">Juli!$M$45</definedName>
    <definedName name="Feiertagsstd_125_1" localSheetId="5">Juni!$M$45</definedName>
    <definedName name="Feiertagsstd_125_1" localSheetId="4">Mai!$M$45</definedName>
    <definedName name="Feiertagsstd_125_1" localSheetId="2">März!$M$45</definedName>
    <definedName name="Feiertagsstd_125_1" localSheetId="10">November!$M$45</definedName>
    <definedName name="Feiertagsstd_125_1" localSheetId="9">Oktober!$M$45</definedName>
    <definedName name="Feiertagsstd_125_1" localSheetId="8">September!$M$45</definedName>
    <definedName name="Feiertagsstd_125_1">Januar!$M$45</definedName>
    <definedName name="Feiertagsstd_150_1" localSheetId="3">April!$N$45</definedName>
    <definedName name="Feiertagsstd_150_1" localSheetId="7">August!$N$45</definedName>
    <definedName name="Feiertagsstd_150_1" localSheetId="11">Dezember!$N$45</definedName>
    <definedName name="Feiertagsstd_150_1" localSheetId="1">Februar!$N$45</definedName>
    <definedName name="Feiertagsstd_150_1" localSheetId="6">Juli!$N$45</definedName>
    <definedName name="Feiertagsstd_150_1" localSheetId="5">Juni!$N$45</definedName>
    <definedName name="Feiertagsstd_150_1" localSheetId="4">Mai!$N$45</definedName>
    <definedName name="Feiertagsstd_150_1" localSheetId="2">März!$N$45</definedName>
    <definedName name="Feiertagsstd_150_1" localSheetId="10">November!$N$45</definedName>
    <definedName name="Feiertagsstd_150_1" localSheetId="9">Oktober!$N$45</definedName>
    <definedName name="Feiertagsstd_150_1" localSheetId="8">September!$N$45</definedName>
    <definedName name="Feiertagsstd_150_1">Januar!$N$45</definedName>
    <definedName name="Friedensfest_1" localSheetId="3">April!$AM$33</definedName>
    <definedName name="Friedensfest_1" localSheetId="7">August!$AM$33</definedName>
    <definedName name="Friedensfest_1" localSheetId="11">Dezember!$AM$33</definedName>
    <definedName name="Friedensfest_1" localSheetId="1">Februar!$AM$33</definedName>
    <definedName name="Friedensfest_1" localSheetId="6">Juli!$AM$33</definedName>
    <definedName name="Friedensfest_1" localSheetId="5">Juni!$AM$33</definedName>
    <definedName name="Friedensfest_1" localSheetId="4">Mai!$AM$33</definedName>
    <definedName name="Friedensfest_1" localSheetId="2">März!$AM$33</definedName>
    <definedName name="Friedensfest_1" localSheetId="10">November!$AM$33</definedName>
    <definedName name="Friedensfest_1" localSheetId="9">Oktober!$AM$33</definedName>
    <definedName name="Friedensfest_1" localSheetId="8">September!$AM$33</definedName>
    <definedName name="Friedensfest_1">Januar!$AM$33</definedName>
    <definedName name="Fronleichnam_1" localSheetId="3">April!$AM$32</definedName>
    <definedName name="Fronleichnam_1" localSheetId="7">August!$AM$32</definedName>
    <definedName name="Fronleichnam_1" localSheetId="11">Dezember!$AM$32</definedName>
    <definedName name="Fronleichnam_1" localSheetId="1">Februar!$AM$32</definedName>
    <definedName name="Fronleichnam_1" localSheetId="6">Juli!$AM$32</definedName>
    <definedName name="Fronleichnam_1" localSheetId="5">Juni!$AM$32</definedName>
    <definedName name="Fronleichnam_1" localSheetId="4">Mai!$AM$32</definedName>
    <definedName name="Fronleichnam_1" localSheetId="2">März!$AM$32</definedName>
    <definedName name="Fronleichnam_1" localSheetId="10">November!$AM$32</definedName>
    <definedName name="Fronleichnam_1" localSheetId="9">Oktober!$AM$32</definedName>
    <definedName name="Fronleichnam_1" localSheetId="8">September!$AM$32</definedName>
    <definedName name="Fronleichnam_1">Januar!$AM$32</definedName>
    <definedName name="Heiligabend_1" localSheetId="3">April!$AM$21</definedName>
    <definedName name="Heiligabend_1" localSheetId="7">August!$AM$21</definedName>
    <definedName name="Heiligabend_1" localSheetId="11">Dezember!$AM$21</definedName>
    <definedName name="Heiligabend_1" localSheetId="1">Februar!$AM$21</definedName>
    <definedName name="Heiligabend_1" localSheetId="6">Juli!$AM$21</definedName>
    <definedName name="Heiligabend_1" localSheetId="5">Juni!$AM$21</definedName>
    <definedName name="Heiligabend_1" localSheetId="4">Mai!$AM$21</definedName>
    <definedName name="Heiligabend_1" localSheetId="2">März!$AM$21</definedName>
    <definedName name="Heiligabend_1" localSheetId="10">November!$AM$21</definedName>
    <definedName name="Heiligabend_1" localSheetId="9">Oktober!$AM$21</definedName>
    <definedName name="Heiligabend_1" localSheetId="8">September!$AM$21</definedName>
    <definedName name="Heiligabend_1">Januar!$AM$21</definedName>
    <definedName name="HL_3_Koenige" localSheetId="3">April!$AM$31</definedName>
    <definedName name="HL_3_Koenige" localSheetId="7">August!$AM$31</definedName>
    <definedName name="HL_3_Koenige" localSheetId="11">Dezember!$AM$31</definedName>
    <definedName name="HL_3_Koenige" localSheetId="1">Februar!$AM$31</definedName>
    <definedName name="HL_3_Koenige" localSheetId="6">Juli!$AM$31</definedName>
    <definedName name="HL_3_Koenige" localSheetId="5">Juni!$AM$31</definedName>
    <definedName name="HL_3_Koenige" localSheetId="4">Mai!$AM$31</definedName>
    <definedName name="HL_3_Koenige" localSheetId="2">März!$AM$31</definedName>
    <definedName name="HL_3_Koenige" localSheetId="10">November!$AM$31</definedName>
    <definedName name="HL_3_Koenige" localSheetId="9">Oktober!$AM$31</definedName>
    <definedName name="HL_3_Koenige" localSheetId="8">September!$AM$31</definedName>
    <definedName name="HL_3_Koenige">Januar!$AM$31</definedName>
    <definedName name="Karfreitag_1" localSheetId="3">April!$AM$15</definedName>
    <definedName name="Karfreitag_1" localSheetId="7">August!$AM$15</definedName>
    <definedName name="Karfreitag_1" localSheetId="11">Dezember!$AM$15</definedName>
    <definedName name="Karfreitag_1" localSheetId="1">Februar!$AM$15</definedName>
    <definedName name="Karfreitag_1" localSheetId="6">Juli!$AM$15</definedName>
    <definedName name="Karfreitag_1" localSheetId="5">Juni!$AM$15</definedName>
    <definedName name="Karfreitag_1" localSheetId="4">Mai!$AM$15</definedName>
    <definedName name="Karfreitag_1" localSheetId="2">März!$AM$15</definedName>
    <definedName name="Karfreitag_1" localSheetId="10">November!$AM$15</definedName>
    <definedName name="Karfreitag_1" localSheetId="9">Oktober!$AM$15</definedName>
    <definedName name="Karfreitag_1" localSheetId="8">September!$AM$15</definedName>
    <definedName name="Karfreitag_1">Januar!$AM$15</definedName>
    <definedName name="Logo_1" localSheetId="3">April!$N$5</definedName>
    <definedName name="Logo_1" localSheetId="7">August!$N$5</definedName>
    <definedName name="Logo_1" localSheetId="11">Dezember!$N$5</definedName>
    <definedName name="Logo_1" localSheetId="1">Februar!$N$5</definedName>
    <definedName name="Logo_1" localSheetId="6">Juli!$N$5</definedName>
    <definedName name="Logo_1" localSheetId="5">Juni!$N$5</definedName>
    <definedName name="Logo_1" localSheetId="4">Mai!$N$5</definedName>
    <definedName name="Logo_1" localSheetId="2">März!$N$5</definedName>
    <definedName name="Logo_1" localSheetId="10">November!$N$5</definedName>
    <definedName name="Logo_1" localSheetId="9">Oktober!$N$5</definedName>
    <definedName name="Logo_1" localSheetId="8">September!$N$5</definedName>
    <definedName name="Logo_1">Januar!$N$5</definedName>
    <definedName name="Logo_10">Oktober!$N$5</definedName>
    <definedName name="Logo_11">November!$N$5</definedName>
    <definedName name="Logo_12">Dezember!$N$5</definedName>
    <definedName name="Logo_2">Februar!$N$5</definedName>
    <definedName name="Logo_3">März!$N$5</definedName>
    <definedName name="Logo_4">April!$N$5</definedName>
    <definedName name="Logo_5">Mai!$N$5</definedName>
    <definedName name="Logo_6">Juni!$N$5</definedName>
    <definedName name="Logo_7">Juli!$N$5</definedName>
    <definedName name="Logo_8">August!$N$5</definedName>
    <definedName name="Logo_9">September!$N$5</definedName>
    <definedName name="Maria_Himmelfahrt_1" localSheetId="3">April!$AM$34</definedName>
    <definedName name="Maria_Himmelfahrt_1" localSheetId="7">August!$AM$34</definedName>
    <definedName name="Maria_Himmelfahrt_1" localSheetId="11">Dezember!$AM$34</definedName>
    <definedName name="Maria_Himmelfahrt_1" localSheetId="1">Februar!$AM$34</definedName>
    <definedName name="Maria_Himmelfahrt_1" localSheetId="6">Juli!$AM$34</definedName>
    <definedName name="Maria_Himmelfahrt_1" localSheetId="5">Juni!$AM$34</definedName>
    <definedName name="Maria_Himmelfahrt_1" localSheetId="4">Mai!$AM$34</definedName>
    <definedName name="Maria_Himmelfahrt_1" localSheetId="2">März!$AM$34</definedName>
    <definedName name="Maria_Himmelfahrt_1" localSheetId="10">November!$AM$34</definedName>
    <definedName name="Maria_Himmelfahrt_1" localSheetId="9">Oktober!$AM$34</definedName>
    <definedName name="Maria_Himmelfahrt_1" localSheetId="8">September!$AM$34</definedName>
    <definedName name="Maria_Himmelfahrt_1">Januar!$AM$34</definedName>
    <definedName name="Nachtstd_25_1" localSheetId="3">April!$J$45</definedName>
    <definedName name="Nachtstd_25_1" localSheetId="7">August!$J$45</definedName>
    <definedName name="Nachtstd_25_1" localSheetId="11">Dezember!$J$45</definedName>
    <definedName name="Nachtstd_25_1" localSheetId="1">Februar!$J$45</definedName>
    <definedName name="Nachtstd_25_1" localSheetId="6">Juli!$J$45</definedName>
    <definedName name="Nachtstd_25_1" localSheetId="5">Juni!$J$45</definedName>
    <definedName name="Nachtstd_25_1" localSheetId="4">Mai!$J$45</definedName>
    <definedName name="Nachtstd_25_1" localSheetId="2">März!$J$45</definedName>
    <definedName name="Nachtstd_25_1" localSheetId="10">November!$J$45</definedName>
    <definedName name="Nachtstd_25_1" localSheetId="9">Oktober!$J$45</definedName>
    <definedName name="Nachtstd_25_1" localSheetId="8">September!$J$45</definedName>
    <definedName name="Nachtstd_25_1">Januar!$J$45</definedName>
    <definedName name="Nachtstd_40_1" localSheetId="3">April!$K$45</definedName>
    <definedName name="Nachtstd_40_1" localSheetId="7">August!$K$45</definedName>
    <definedName name="Nachtstd_40_1" localSheetId="11">Dezember!$K$45</definedName>
    <definedName name="Nachtstd_40_1" localSheetId="1">Februar!$K$45</definedName>
    <definedName name="Nachtstd_40_1" localSheetId="6">Juli!$K$45</definedName>
    <definedName name="Nachtstd_40_1" localSheetId="5">Juni!$K$45</definedName>
    <definedName name="Nachtstd_40_1" localSheetId="4">Mai!$K$45</definedName>
    <definedName name="Nachtstd_40_1" localSheetId="2">März!$K$45</definedName>
    <definedName name="Nachtstd_40_1" localSheetId="10">November!$K$45</definedName>
    <definedName name="Nachtstd_40_1" localSheetId="9">Oktober!$K$45</definedName>
    <definedName name="Nachtstd_40_1" localSheetId="8">September!$K$45</definedName>
    <definedName name="Nachtstd_40_1">Januar!$K$45</definedName>
    <definedName name="Neujahr_1" localSheetId="3">April!$AM$14</definedName>
    <definedName name="Neujahr_1" localSheetId="7">August!$AM$14</definedName>
    <definedName name="Neujahr_1" localSheetId="11">Dezember!$AM$14</definedName>
    <definedName name="Neujahr_1" localSheetId="1">Februar!$AM$14</definedName>
    <definedName name="Neujahr_1" localSheetId="6">Juli!$AM$14</definedName>
    <definedName name="Neujahr_1" localSheetId="5">Juni!$AM$14</definedName>
    <definedName name="Neujahr_1" localSheetId="4">Mai!$AM$14</definedName>
    <definedName name="Neujahr_1" localSheetId="2">März!$AM$14</definedName>
    <definedName name="Neujahr_1" localSheetId="10">November!$AM$14</definedName>
    <definedName name="Neujahr_1" localSheetId="9">Oktober!$AM$14</definedName>
    <definedName name="Neujahr_1" localSheetId="8">September!$AM$14</definedName>
    <definedName name="Neujahr_1">Januar!$AM$14</definedName>
    <definedName name="Ostermontag_1" localSheetId="3">April!$AM$16</definedName>
    <definedName name="Ostermontag_1" localSheetId="7">August!$AM$16</definedName>
    <definedName name="Ostermontag_1" localSheetId="11">Dezember!$AM$16</definedName>
    <definedName name="Ostermontag_1" localSheetId="1">Februar!$AM$16</definedName>
    <definedName name="Ostermontag_1" localSheetId="6">Juli!$AM$16</definedName>
    <definedName name="Ostermontag_1" localSheetId="5">Juni!$AM$16</definedName>
    <definedName name="Ostermontag_1" localSheetId="4">Mai!$AM$16</definedName>
    <definedName name="Ostermontag_1" localSheetId="2">März!$AM$16</definedName>
    <definedName name="Ostermontag_1" localSheetId="10">November!$AM$16</definedName>
    <definedName name="Ostermontag_1" localSheetId="9">Oktober!$AM$16</definedName>
    <definedName name="Ostermontag_1" localSheetId="8">September!$AM$16</definedName>
    <definedName name="Ostermontag_1">Januar!$AM$16</definedName>
    <definedName name="Ostersonntag_1" localSheetId="3">April!$AM$38</definedName>
    <definedName name="Ostersonntag_1" localSheetId="7">August!$AM$38</definedName>
    <definedName name="Ostersonntag_1" localSheetId="11">Dezember!$AM$38</definedName>
    <definedName name="Ostersonntag_1" localSheetId="1">Februar!$AM$38</definedName>
    <definedName name="Ostersonntag_1" localSheetId="6">Juli!$AM$38</definedName>
    <definedName name="Ostersonntag_1" localSheetId="5">Juni!$AM$38</definedName>
    <definedName name="Ostersonntag_1" localSheetId="4">Mai!$AM$38</definedName>
    <definedName name="Ostersonntag_1" localSheetId="2">März!$AM$38</definedName>
    <definedName name="Ostersonntag_1" localSheetId="10">November!$AM$38</definedName>
    <definedName name="Ostersonntag_1" localSheetId="9">Oktober!$AM$38</definedName>
    <definedName name="Ostersonntag_1" localSheetId="8">September!$AM$38</definedName>
    <definedName name="Ostersonntag_1">Januar!$AM$38</definedName>
    <definedName name="Pfingstmontag_1" localSheetId="3">April!$AM$19</definedName>
    <definedName name="Pfingstmontag_1" localSheetId="7">August!$AM$19</definedName>
    <definedName name="Pfingstmontag_1" localSheetId="11">Dezember!$AM$19</definedName>
    <definedName name="Pfingstmontag_1" localSheetId="1">Februar!$AM$19</definedName>
    <definedName name="Pfingstmontag_1" localSheetId="6">Juli!$AM$19</definedName>
    <definedName name="Pfingstmontag_1" localSheetId="5">Juni!$AM$19</definedName>
    <definedName name="Pfingstmontag_1" localSheetId="4">Mai!$AM$19</definedName>
    <definedName name="Pfingstmontag_1" localSheetId="2">März!$AM$19</definedName>
    <definedName name="Pfingstmontag_1" localSheetId="10">November!$AM$19</definedName>
    <definedName name="Pfingstmontag_1" localSheetId="9">Oktober!$AM$19</definedName>
    <definedName name="Pfingstmontag_1" localSheetId="8">September!$AM$19</definedName>
    <definedName name="Pfingstmontag_1">Januar!$AM$19</definedName>
    <definedName name="Pfingstsonntag" localSheetId="3">April!$AM$39</definedName>
    <definedName name="Pfingstsonntag" localSheetId="7">August!$AM$39</definedName>
    <definedName name="Pfingstsonntag" localSheetId="11">Dezember!$AM$39</definedName>
    <definedName name="Pfingstsonntag" localSheetId="1">Februar!$AM$39</definedName>
    <definedName name="Pfingstsonntag" localSheetId="6">Juli!$AM$39</definedName>
    <definedName name="Pfingstsonntag" localSheetId="5">Juni!$AM$39</definedName>
    <definedName name="Pfingstsonntag" localSheetId="4">Mai!$AM$39</definedName>
    <definedName name="Pfingstsonntag" localSheetId="2">März!$AM$39</definedName>
    <definedName name="Pfingstsonntag" localSheetId="10">November!$AM$39</definedName>
    <definedName name="Pfingstsonntag" localSheetId="9">Oktober!$AM$39</definedName>
    <definedName name="Pfingstsonntag" localSheetId="8">September!$AM$39</definedName>
    <definedName name="Pfingstsonntag">Januar!$AM$39</definedName>
    <definedName name="Pfingstsonntag_1" localSheetId="3">April!$AM$39</definedName>
    <definedName name="Pfingstsonntag_1" localSheetId="7">August!$AM$39</definedName>
    <definedName name="Pfingstsonntag_1" localSheetId="11">Dezember!$AM$39</definedName>
    <definedName name="Pfingstsonntag_1" localSheetId="1">Februar!$AM$39</definedName>
    <definedName name="Pfingstsonntag_1" localSheetId="6">Juli!$AM$39</definedName>
    <definedName name="Pfingstsonntag_1" localSheetId="5">Juni!$AM$39</definedName>
    <definedName name="Pfingstsonntag_1" localSheetId="4">Mai!$AM$39</definedName>
    <definedName name="Pfingstsonntag_1" localSheetId="2">März!$AM$39</definedName>
    <definedName name="Pfingstsonntag_1" localSheetId="10">November!$AM$39</definedName>
    <definedName name="Pfingstsonntag_1" localSheetId="9">Oktober!$AM$39</definedName>
    <definedName name="Pfingstsonntag_1" localSheetId="8">September!$AM$39</definedName>
    <definedName name="Pfingstsonntag_1">Januar!$AM$39</definedName>
    <definedName name="Refomationstag_1" localSheetId="3">April!$AM$35</definedName>
    <definedName name="Refomationstag_1" localSheetId="7">August!$AM$35</definedName>
    <definedName name="Refomationstag_1" localSheetId="11">Dezember!$AM$35</definedName>
    <definedName name="Refomationstag_1" localSheetId="1">Februar!$AM$35</definedName>
    <definedName name="Refomationstag_1" localSheetId="6">Juli!$AM$35</definedName>
    <definedName name="Refomationstag_1" localSheetId="5">Juni!$AM$35</definedName>
    <definedName name="Refomationstag_1" localSheetId="4">Mai!$AM$35</definedName>
    <definedName name="Refomationstag_1" localSheetId="2">März!$AM$35</definedName>
    <definedName name="Refomationstag_1" localSheetId="10">November!$AM$35</definedName>
    <definedName name="Refomationstag_1" localSheetId="9">Oktober!$AM$35</definedName>
    <definedName name="Refomationstag_1" localSheetId="8">September!$AM$35</definedName>
    <definedName name="Refomationstag_1">Januar!$AM$35</definedName>
    <definedName name="Reformationstag_1">Januar!$AM$35</definedName>
    <definedName name="Sonntagsstd_1" localSheetId="3">April!$L$45</definedName>
    <definedName name="Sonntagsstd_1" localSheetId="7">August!$L$45</definedName>
    <definedName name="Sonntagsstd_1" localSheetId="11">Dezember!$L$45</definedName>
    <definedName name="Sonntagsstd_1" localSheetId="1">Februar!$L$45</definedName>
    <definedName name="Sonntagsstd_1" localSheetId="6">Juli!$L$45</definedName>
    <definedName name="Sonntagsstd_1" localSheetId="5">Juni!$L$45</definedName>
    <definedName name="Sonntagsstd_1" localSheetId="4">Mai!$L$45</definedName>
    <definedName name="Sonntagsstd_1" localSheetId="2">März!$L$45</definedName>
    <definedName name="Sonntagsstd_1" localSheetId="10">November!$L$45</definedName>
    <definedName name="Sonntagsstd_1" localSheetId="9">Oktober!$L$45</definedName>
    <definedName name="Sonntagsstd_1" localSheetId="8">September!$L$45</definedName>
    <definedName name="Sonntagsstd_1">Januar!$L$45</definedName>
    <definedName name="Stunden_1" localSheetId="3">April!$I$45</definedName>
    <definedName name="Stunden_1" localSheetId="7">August!$I$45</definedName>
    <definedName name="Stunden_1" localSheetId="11">Dezember!$I$45</definedName>
    <definedName name="Stunden_1" localSheetId="1">Februar!$I$45</definedName>
    <definedName name="Stunden_1" localSheetId="6">Juli!$I$45</definedName>
    <definedName name="Stunden_1" localSheetId="5">Juni!$I$45</definedName>
    <definedName name="Stunden_1" localSheetId="4">Mai!$I$45</definedName>
    <definedName name="Stunden_1" localSheetId="2">März!$I$45</definedName>
    <definedName name="Stunden_1" localSheetId="10">November!$I$45</definedName>
    <definedName name="Stunden_1" localSheetId="9">Oktober!$I$45</definedName>
    <definedName name="Stunden_1" localSheetId="8">September!$I$45</definedName>
    <definedName name="Stunden_1">Januar!$I$45</definedName>
    <definedName name="Stundenlohn_1" localSheetId="3">April!$L$10</definedName>
    <definedName name="Stundenlohn_1" localSheetId="7">August!$L$10</definedName>
    <definedName name="Stundenlohn_1" localSheetId="11">Dezember!$L$10</definedName>
    <definedName name="Stundenlohn_1" localSheetId="1">Februar!$L$10</definedName>
    <definedName name="Stundenlohn_1" localSheetId="6">Juli!$L$10</definedName>
    <definedName name="Stundenlohn_1" localSheetId="5">Juni!$L$10</definedName>
    <definedName name="Stundenlohn_1" localSheetId="4">Mai!$L$10</definedName>
    <definedName name="Stundenlohn_1" localSheetId="2">März!$L$10</definedName>
    <definedName name="Stundenlohn_1" localSheetId="10">November!$L$10</definedName>
    <definedName name="Stundenlohn_1" localSheetId="9">Oktober!$L$10</definedName>
    <definedName name="Stundenlohn_1" localSheetId="8">September!$L$10</definedName>
    <definedName name="Stundenlohn_1">Januar!$L$10</definedName>
    <definedName name="Sylvester_1" localSheetId="3">April!$AM$24</definedName>
    <definedName name="Sylvester_1" localSheetId="7">August!$AM$24</definedName>
    <definedName name="Sylvester_1" localSheetId="11">Dezember!$AM$24</definedName>
    <definedName name="Sylvester_1" localSheetId="1">Februar!$AM$24</definedName>
    <definedName name="Sylvester_1" localSheetId="6">Juli!$AM$24</definedName>
    <definedName name="Sylvester_1" localSheetId="5">Juni!$AM$24</definedName>
    <definedName name="Sylvester_1" localSheetId="4">Mai!$AM$24</definedName>
    <definedName name="Sylvester_1" localSheetId="2">März!$AM$24</definedName>
    <definedName name="Sylvester_1" localSheetId="10">November!$AM$24</definedName>
    <definedName name="Sylvester_1" localSheetId="9">Oktober!$AM$24</definedName>
    <definedName name="Sylvester_1" localSheetId="8">September!$AM$24</definedName>
    <definedName name="Sylvester_1">Januar!$AM$24</definedName>
    <definedName name="Tag_der_Arbeit_1" localSheetId="3">April!$AM$17</definedName>
    <definedName name="Tag_der_Arbeit_1" localSheetId="7">August!$AM$17</definedName>
    <definedName name="Tag_der_Arbeit_1" localSheetId="11">Dezember!$AM$17</definedName>
    <definedName name="Tag_der_Arbeit_1" localSheetId="1">Februar!$AM$17</definedName>
    <definedName name="Tag_der_Arbeit_1" localSheetId="6">Juli!$AM$17</definedName>
    <definedName name="Tag_der_Arbeit_1" localSheetId="5">Juni!$AM$17</definedName>
    <definedName name="Tag_der_Arbeit_1" localSheetId="4">Mai!$AM$17</definedName>
    <definedName name="Tag_der_Arbeit_1" localSheetId="2">März!$AM$17</definedName>
    <definedName name="Tag_der_Arbeit_1" localSheetId="10">November!$AM$17</definedName>
    <definedName name="Tag_der_Arbeit_1" localSheetId="9">Oktober!$AM$17</definedName>
    <definedName name="Tag_der_Arbeit_1" localSheetId="8">September!$AM$17</definedName>
    <definedName name="Tag_der_Arbeit_1">Januar!$AM$17</definedName>
    <definedName name="Tag_der_Einheit_1" localSheetId="3">April!$AM$20</definedName>
    <definedName name="Tag_der_Einheit_1" localSheetId="7">August!$AM$20</definedName>
    <definedName name="Tag_der_Einheit_1" localSheetId="11">Dezember!$AM$20</definedName>
    <definedName name="Tag_der_Einheit_1" localSheetId="1">Februar!$AM$20</definedName>
    <definedName name="Tag_der_Einheit_1" localSheetId="6">Juli!$AM$20</definedName>
    <definedName name="Tag_der_Einheit_1" localSheetId="5">Juni!$AM$20</definedName>
    <definedName name="Tag_der_Einheit_1" localSheetId="4">Mai!$AM$20</definedName>
    <definedName name="Tag_der_Einheit_1" localSheetId="2">März!$AM$20</definedName>
    <definedName name="Tag_der_Einheit_1" localSheetId="10">November!$AM$20</definedName>
    <definedName name="Tag_der_Einheit_1" localSheetId="9">Oktober!$AM$20</definedName>
    <definedName name="Tag_der_Einheit_1" localSheetId="8">September!$AM$20</definedName>
    <definedName name="Tag_der_Einheit_1">Januar!$AM$20</definedName>
    <definedName name="Weihnachtstag_1_1" localSheetId="3">April!$AM$22</definedName>
    <definedName name="Weihnachtstag_1_1" localSheetId="7">August!$AM$22</definedName>
    <definedName name="Weihnachtstag_1_1" localSheetId="11">Dezember!$AM$22</definedName>
    <definedName name="Weihnachtstag_1_1" localSheetId="1">Februar!$AM$22</definedName>
    <definedName name="Weihnachtstag_1_1" localSheetId="6">Juli!$AM$22</definedName>
    <definedName name="Weihnachtstag_1_1" localSheetId="5">Juni!$AM$22</definedName>
    <definedName name="Weihnachtstag_1_1" localSheetId="4">Mai!$AM$22</definedName>
    <definedName name="Weihnachtstag_1_1" localSheetId="2">März!$AM$22</definedName>
    <definedName name="Weihnachtstag_1_1" localSheetId="10">November!$AM$22</definedName>
    <definedName name="Weihnachtstag_1_1" localSheetId="9">Oktober!$AM$22</definedName>
    <definedName name="Weihnachtstag_1_1" localSheetId="8">September!$AM$22</definedName>
    <definedName name="Weihnachtstag_1_1">Januar!$AM$22</definedName>
    <definedName name="Weihnachtstag_2_1" localSheetId="3">April!$AM$23</definedName>
    <definedName name="Weihnachtstag_2_1" localSheetId="7">August!$AM$23</definedName>
    <definedName name="Weihnachtstag_2_1" localSheetId="11">Dezember!$AM$23</definedName>
    <definedName name="Weihnachtstag_2_1" localSheetId="1">Februar!$AM$23</definedName>
    <definedName name="Weihnachtstag_2_1" localSheetId="6">Juli!$AM$23</definedName>
    <definedName name="Weihnachtstag_2_1" localSheetId="5">Juni!$AM$23</definedName>
    <definedName name="Weihnachtstag_2_1" localSheetId="4">Mai!$AM$23</definedName>
    <definedName name="Weihnachtstag_2_1" localSheetId="2">März!$AM$23</definedName>
    <definedName name="Weihnachtstag_2_1" localSheetId="10">November!$AM$23</definedName>
    <definedName name="Weihnachtstag_2_1" localSheetId="9">Oktober!$AM$23</definedName>
    <definedName name="Weihnachtstag_2_1" localSheetId="8">September!$AM$23</definedName>
    <definedName name="Weihnachtstag_2_1">Januar!$AM$23</definedName>
  </definedNames>
  <calcPr calcId="191029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" l="1"/>
  <c r="K5" i="12"/>
  <c r="D5" i="12"/>
  <c r="K5" i="11"/>
  <c r="D5" i="11"/>
  <c r="K5" i="8"/>
  <c r="D5" i="8"/>
  <c r="K5" i="10"/>
  <c r="D5" i="10"/>
  <c r="K5" i="9"/>
  <c r="D5" i="9"/>
  <c r="K5" i="7"/>
  <c r="D5" i="7"/>
  <c r="K5" i="6"/>
  <c r="D5" i="6"/>
  <c r="K5" i="5"/>
  <c r="D5" i="5"/>
  <c r="K5" i="4"/>
  <c r="D5" i="4"/>
  <c r="K5" i="3"/>
  <c r="D5" i="3"/>
  <c r="K5" i="2"/>
  <c r="D5" i="2"/>
  <c r="D10" i="10" l="1"/>
  <c r="D10" i="12"/>
  <c r="D10" i="11"/>
  <c r="D10" i="8"/>
  <c r="D10" i="9"/>
  <c r="D10" i="6"/>
  <c r="D10" i="5"/>
  <c r="D10" i="4"/>
  <c r="D10" i="2"/>
  <c r="D10" i="3" l="1"/>
  <c r="D10" i="7"/>
  <c r="L10" i="12" l="1"/>
  <c r="L10" i="11"/>
  <c r="L10" i="8"/>
  <c r="L10" i="10"/>
  <c r="L10" i="9"/>
  <c r="L10" i="7"/>
  <c r="L10" i="6"/>
  <c r="L10" i="5"/>
  <c r="L10" i="4"/>
  <c r="L10" i="3"/>
  <c r="L10" i="2"/>
  <c r="B14" i="4"/>
  <c r="AG17" i="12"/>
  <c r="AG18" i="12"/>
  <c r="AG19" i="12"/>
  <c r="AG20" i="12"/>
  <c r="AG16" i="12"/>
  <c r="AG17" i="11"/>
  <c r="AG18" i="11"/>
  <c r="AG19" i="11"/>
  <c r="AG20" i="11"/>
  <c r="AG16" i="11"/>
  <c r="AG20" i="8"/>
  <c r="AG17" i="8"/>
  <c r="AG18" i="8"/>
  <c r="AG19" i="8"/>
  <c r="AG16" i="8"/>
  <c r="AG17" i="10"/>
  <c r="AG18" i="10"/>
  <c r="AG19" i="10"/>
  <c r="AG20" i="10"/>
  <c r="AG16" i="10"/>
  <c r="AG17" i="9"/>
  <c r="AG18" i="9"/>
  <c r="AG19" i="9"/>
  <c r="AG20" i="9"/>
  <c r="AG16" i="9"/>
  <c r="AG17" i="7"/>
  <c r="AG18" i="7"/>
  <c r="AG19" i="7"/>
  <c r="AG20" i="7"/>
  <c r="AG16" i="7"/>
  <c r="AG17" i="6"/>
  <c r="AG18" i="6"/>
  <c r="AG19" i="6"/>
  <c r="AG20" i="6"/>
  <c r="AG16" i="6"/>
  <c r="AG17" i="5"/>
  <c r="AG18" i="5"/>
  <c r="AG19" i="5"/>
  <c r="AG20" i="5"/>
  <c r="AG16" i="5"/>
  <c r="AG17" i="4"/>
  <c r="AG18" i="4"/>
  <c r="AG19" i="4"/>
  <c r="AG20" i="4"/>
  <c r="AG16" i="4"/>
  <c r="AG17" i="3"/>
  <c r="AG18" i="3"/>
  <c r="AG19" i="3"/>
  <c r="AG20" i="3"/>
  <c r="AG16" i="3"/>
  <c r="AG17" i="2"/>
  <c r="AG18" i="2"/>
  <c r="AG19" i="2"/>
  <c r="AG20" i="2"/>
  <c r="AG16" i="2"/>
  <c r="AM31" i="2"/>
  <c r="AM12" i="1"/>
  <c r="G14" i="1" l="1"/>
  <c r="G15" i="1"/>
  <c r="G16" i="1"/>
  <c r="G17" i="1"/>
  <c r="G18" i="1"/>
  <c r="G19" i="1"/>
  <c r="G20" i="1"/>
  <c r="G21" i="1"/>
  <c r="G22" i="1"/>
  <c r="B1" i="12"/>
  <c r="B1" i="11"/>
  <c r="B1" i="8"/>
  <c r="B1" i="10"/>
  <c r="B1" i="9"/>
  <c r="B1" i="7"/>
  <c r="B1" i="6"/>
  <c r="B1" i="5"/>
  <c r="B1" i="4"/>
  <c r="B1" i="3"/>
  <c r="B1" i="2"/>
  <c r="G14" i="2"/>
  <c r="G14" i="3"/>
  <c r="G14" i="4"/>
  <c r="G14" i="5"/>
  <c r="G14" i="6"/>
  <c r="G14" i="7"/>
  <c r="G14" i="9"/>
  <c r="G14" i="10"/>
  <c r="G14" i="8"/>
  <c r="G14" i="11"/>
  <c r="G14" i="12"/>
  <c r="D6" i="3"/>
  <c r="D7" i="3"/>
  <c r="D8" i="3"/>
  <c r="D6" i="4"/>
  <c r="D7" i="4"/>
  <c r="D8" i="4"/>
  <c r="D6" i="5"/>
  <c r="D7" i="5"/>
  <c r="D8" i="5"/>
  <c r="D6" i="6"/>
  <c r="D7" i="6"/>
  <c r="D8" i="6"/>
  <c r="D6" i="7"/>
  <c r="D7" i="7"/>
  <c r="D8" i="7"/>
  <c r="D6" i="9"/>
  <c r="D7" i="9"/>
  <c r="D8" i="9"/>
  <c r="D6" i="10"/>
  <c r="D7" i="10"/>
  <c r="D8" i="10"/>
  <c r="D6" i="8"/>
  <c r="D7" i="8"/>
  <c r="D8" i="8"/>
  <c r="D6" i="11"/>
  <c r="D7" i="11"/>
  <c r="D8" i="11"/>
  <c r="D6" i="12"/>
  <c r="D7" i="12"/>
  <c r="D8" i="12"/>
  <c r="D6" i="2"/>
  <c r="D7" i="2"/>
  <c r="D8" i="2"/>
  <c r="AM37" i="3"/>
  <c r="AM37" i="4"/>
  <c r="AM37" i="5"/>
  <c r="AM37" i="6"/>
  <c r="AM37" i="7"/>
  <c r="AM37" i="9"/>
  <c r="AM37" i="10"/>
  <c r="AM37" i="8"/>
  <c r="AM37" i="11"/>
  <c r="AM37" i="12"/>
  <c r="AM37" i="2"/>
  <c r="AM36" i="3"/>
  <c r="AM36" i="4"/>
  <c r="AM36" i="5"/>
  <c r="AM36" i="6"/>
  <c r="AM36" i="7"/>
  <c r="AM36" i="9"/>
  <c r="AM36" i="10"/>
  <c r="AM36" i="8"/>
  <c r="AM36" i="11"/>
  <c r="AM36" i="12"/>
  <c r="AM36" i="2"/>
  <c r="AM35" i="3" a="1"/>
  <c r="AM35" i="3" s="1"/>
  <c r="AM35" i="4" a="1"/>
  <c r="AM35" i="4" s="1"/>
  <c r="AM35" i="5" a="1"/>
  <c r="AM35" i="5" s="1"/>
  <c r="AM35" i="6" a="1"/>
  <c r="AM35" i="6" s="1"/>
  <c r="AM35" i="7" a="1"/>
  <c r="AM35" i="7" s="1"/>
  <c r="AM35" i="9" a="1"/>
  <c r="AM35" i="9" s="1"/>
  <c r="AM35" i="10" a="1"/>
  <c r="AM35" i="10" s="1"/>
  <c r="AM35" i="8" a="1"/>
  <c r="AM35" i="8" s="1"/>
  <c r="AM35" i="11" a="1"/>
  <c r="AM35" i="11" s="1"/>
  <c r="AM35" i="12" a="1"/>
  <c r="AM35" i="12" s="1"/>
  <c r="AM35" i="2" a="1"/>
  <c r="AM35" i="2" s="1"/>
  <c r="AM34" i="3"/>
  <c r="AM34" i="4"/>
  <c r="AM34" i="5"/>
  <c r="AM34" i="6"/>
  <c r="AM34" i="7"/>
  <c r="AM34" i="9"/>
  <c r="AM34" i="10"/>
  <c r="AM34" i="8"/>
  <c r="AM34" i="11"/>
  <c r="AM34" i="12"/>
  <c r="AM34" i="2"/>
  <c r="AM33" i="3"/>
  <c r="AM33" i="4"/>
  <c r="AM33" i="5"/>
  <c r="AM33" i="6"/>
  <c r="AM33" i="7"/>
  <c r="AM33" i="9"/>
  <c r="AM33" i="10"/>
  <c r="AM33" i="8"/>
  <c r="AM33" i="11"/>
  <c r="AM33" i="12"/>
  <c r="AM33" i="2"/>
  <c r="AM32" i="3"/>
  <c r="AM32" i="4"/>
  <c r="AM32" i="5"/>
  <c r="AM32" i="6"/>
  <c r="AM32" i="7"/>
  <c r="AM32" i="9"/>
  <c r="AM32" i="10"/>
  <c r="AM32" i="8"/>
  <c r="AM32" i="11"/>
  <c r="AM32" i="12"/>
  <c r="AM32" i="2"/>
  <c r="AM31" i="3"/>
  <c r="AM31" i="4"/>
  <c r="AM31" i="5"/>
  <c r="AM31" i="6"/>
  <c r="AM31" i="7"/>
  <c r="AM31" i="9"/>
  <c r="AM31" i="10"/>
  <c r="AM31" i="8"/>
  <c r="AM31" i="11"/>
  <c r="AM31" i="12"/>
  <c r="S44" i="12"/>
  <c r="R44" i="12"/>
  <c r="T44" i="12" s="1"/>
  <c r="U44" i="12" s="1"/>
  <c r="Q44" i="12"/>
  <c r="G44" i="12"/>
  <c r="S43" i="12"/>
  <c r="R43" i="12"/>
  <c r="T43" i="12" s="1"/>
  <c r="U43" i="12" s="1"/>
  <c r="Q43" i="12"/>
  <c r="G43" i="12"/>
  <c r="S42" i="12"/>
  <c r="R42" i="12"/>
  <c r="T42" i="12" s="1"/>
  <c r="U42" i="12" s="1"/>
  <c r="Q42" i="12"/>
  <c r="G42" i="12"/>
  <c r="S41" i="12"/>
  <c r="R41" i="12"/>
  <c r="T41" i="12" s="1"/>
  <c r="U41" i="12" s="1"/>
  <c r="Q41" i="12"/>
  <c r="G41" i="12"/>
  <c r="S40" i="12"/>
  <c r="R40" i="12"/>
  <c r="T40" i="12" s="1"/>
  <c r="U40" i="12" s="1"/>
  <c r="Q40" i="12"/>
  <c r="G40" i="12"/>
  <c r="S39" i="12"/>
  <c r="R39" i="12"/>
  <c r="T39" i="12" s="1"/>
  <c r="U39" i="12" s="1"/>
  <c r="Q39" i="12"/>
  <c r="G39" i="12"/>
  <c r="S38" i="12"/>
  <c r="R38" i="12"/>
  <c r="T38" i="12" s="1"/>
  <c r="U38" i="12" s="1"/>
  <c r="Q38" i="12"/>
  <c r="G38" i="12"/>
  <c r="S37" i="12"/>
  <c r="R37" i="12"/>
  <c r="T37" i="12" s="1"/>
  <c r="U37" i="12" s="1"/>
  <c r="Q37" i="12"/>
  <c r="G37" i="12"/>
  <c r="S36" i="12"/>
  <c r="R36" i="12"/>
  <c r="T36" i="12" s="1"/>
  <c r="U36" i="12" s="1"/>
  <c r="Q36" i="12"/>
  <c r="G36" i="12"/>
  <c r="S35" i="12"/>
  <c r="R35" i="12"/>
  <c r="T35" i="12" s="1"/>
  <c r="U35" i="12" s="1"/>
  <c r="Q35" i="12"/>
  <c r="G35" i="12"/>
  <c r="S34" i="12"/>
  <c r="R34" i="12"/>
  <c r="T34" i="12" s="1"/>
  <c r="U34" i="12" s="1"/>
  <c r="Q34" i="12"/>
  <c r="G34" i="12"/>
  <c r="S33" i="12"/>
  <c r="R33" i="12"/>
  <c r="T33" i="12" s="1"/>
  <c r="U33" i="12" s="1"/>
  <c r="Q33" i="12"/>
  <c r="G33" i="12"/>
  <c r="S32" i="12"/>
  <c r="R32" i="12"/>
  <c r="T32" i="12" s="1"/>
  <c r="U32" i="12" s="1"/>
  <c r="Q32" i="12"/>
  <c r="G32" i="12"/>
  <c r="S31" i="12"/>
  <c r="R31" i="12"/>
  <c r="T31" i="12" s="1"/>
  <c r="U31" i="12" s="1"/>
  <c r="Q31" i="12"/>
  <c r="G31" i="12"/>
  <c r="S30" i="12"/>
  <c r="R30" i="12"/>
  <c r="T30" i="12" s="1"/>
  <c r="U30" i="12" s="1"/>
  <c r="Q30" i="12"/>
  <c r="G30" i="12"/>
  <c r="S29" i="12"/>
  <c r="R29" i="12"/>
  <c r="T29" i="12" s="1"/>
  <c r="U29" i="12" s="1"/>
  <c r="Q29" i="12"/>
  <c r="G29" i="12"/>
  <c r="S28" i="12"/>
  <c r="R28" i="12"/>
  <c r="T28" i="12" s="1"/>
  <c r="U28" i="12" s="1"/>
  <c r="Q28" i="12"/>
  <c r="G28" i="12"/>
  <c r="S27" i="12"/>
  <c r="R27" i="12"/>
  <c r="T27" i="12" s="1"/>
  <c r="U27" i="12" s="1"/>
  <c r="Q27" i="12"/>
  <c r="G27" i="12"/>
  <c r="AM26" i="12"/>
  <c r="S26" i="12"/>
  <c r="R26" i="12"/>
  <c r="Q26" i="12"/>
  <c r="G26" i="12"/>
  <c r="S25" i="12"/>
  <c r="R25" i="12"/>
  <c r="Q25" i="12"/>
  <c r="G25" i="12"/>
  <c r="T24" i="12"/>
  <c r="U24" i="12" s="1"/>
  <c r="S24" i="12"/>
  <c r="R24" i="12"/>
  <c r="Q24" i="12"/>
  <c r="G24" i="12"/>
  <c r="T23" i="12"/>
  <c r="U23" i="12" s="1"/>
  <c r="S23" i="12"/>
  <c r="R23" i="12"/>
  <c r="Q23" i="12"/>
  <c r="G23" i="12"/>
  <c r="S22" i="12"/>
  <c r="R22" i="12"/>
  <c r="Q22" i="12"/>
  <c r="G22" i="12"/>
  <c r="S21" i="12"/>
  <c r="R21" i="12"/>
  <c r="T21" i="12" s="1"/>
  <c r="U21" i="12" s="1"/>
  <c r="Q21" i="12"/>
  <c r="G21" i="12"/>
  <c r="S20" i="12"/>
  <c r="R20" i="12"/>
  <c r="T20" i="12" s="1"/>
  <c r="U20" i="12" s="1"/>
  <c r="Q20" i="12"/>
  <c r="G20" i="12"/>
  <c r="S19" i="12"/>
  <c r="R19" i="12"/>
  <c r="Q19" i="12"/>
  <c r="G19" i="12"/>
  <c r="S18" i="12"/>
  <c r="R18" i="12"/>
  <c r="Q18" i="12"/>
  <c r="G18" i="12"/>
  <c r="T17" i="12"/>
  <c r="U17" i="12" s="1"/>
  <c r="S17" i="12"/>
  <c r="R17" i="12"/>
  <c r="Q17" i="12"/>
  <c r="G17" i="12"/>
  <c r="S16" i="12"/>
  <c r="R16" i="12"/>
  <c r="Q16" i="12"/>
  <c r="G16" i="12"/>
  <c r="S15" i="12"/>
  <c r="R15" i="12"/>
  <c r="Q15" i="12"/>
  <c r="G15" i="12"/>
  <c r="S14" i="12"/>
  <c r="R14" i="12"/>
  <c r="Q14" i="12"/>
  <c r="B14" i="12"/>
  <c r="B15" i="12" s="1"/>
  <c r="AM12" i="12"/>
  <c r="AM20" i="12" s="1"/>
  <c r="S44" i="11"/>
  <c r="R44" i="11"/>
  <c r="T44" i="11" s="1"/>
  <c r="U44" i="11" s="1"/>
  <c r="Q44" i="11"/>
  <c r="G44" i="11"/>
  <c r="S43" i="11"/>
  <c r="R43" i="11"/>
  <c r="T43" i="11" s="1"/>
  <c r="U43" i="11" s="1"/>
  <c r="Q43" i="11"/>
  <c r="G43" i="11"/>
  <c r="S42" i="11"/>
  <c r="R42" i="11"/>
  <c r="Q42" i="11"/>
  <c r="G42" i="11"/>
  <c r="S41" i="11"/>
  <c r="R41" i="11"/>
  <c r="T41" i="11" s="1"/>
  <c r="U41" i="11" s="1"/>
  <c r="Q41" i="11"/>
  <c r="G41" i="11"/>
  <c r="S40" i="11"/>
  <c r="R40" i="11"/>
  <c r="T40" i="11" s="1"/>
  <c r="U40" i="11" s="1"/>
  <c r="Q40" i="11"/>
  <c r="G40" i="11"/>
  <c r="S39" i="11"/>
  <c r="T39" i="11" s="1"/>
  <c r="U39" i="11" s="1"/>
  <c r="R39" i="11"/>
  <c r="Q39" i="11"/>
  <c r="G39" i="11"/>
  <c r="T38" i="11"/>
  <c r="U38" i="11" s="1"/>
  <c r="S38" i="11"/>
  <c r="R38" i="11"/>
  <c r="Q38" i="11"/>
  <c r="G38" i="11"/>
  <c r="S37" i="11"/>
  <c r="R37" i="11"/>
  <c r="T37" i="11" s="1"/>
  <c r="U37" i="11" s="1"/>
  <c r="Q37" i="11"/>
  <c r="G37" i="11"/>
  <c r="T36" i="11"/>
  <c r="U36" i="11" s="1"/>
  <c r="S36" i="11"/>
  <c r="R36" i="11"/>
  <c r="Q36" i="11"/>
  <c r="G36" i="11"/>
  <c r="T35" i="11"/>
  <c r="U35" i="11" s="1"/>
  <c r="S35" i="11"/>
  <c r="R35" i="11"/>
  <c r="Q35" i="11"/>
  <c r="G35" i="11"/>
  <c r="U34" i="11"/>
  <c r="T34" i="11"/>
  <c r="S34" i="11"/>
  <c r="R34" i="11"/>
  <c r="Q34" i="11"/>
  <c r="G34" i="11"/>
  <c r="S33" i="11"/>
  <c r="R33" i="11"/>
  <c r="T33" i="11" s="1"/>
  <c r="U33" i="11" s="1"/>
  <c r="Q33" i="11"/>
  <c r="G33" i="11"/>
  <c r="S32" i="11"/>
  <c r="R32" i="11"/>
  <c r="T32" i="11" s="1"/>
  <c r="U32" i="11" s="1"/>
  <c r="Q32" i="11"/>
  <c r="G32" i="11"/>
  <c r="T31" i="11"/>
  <c r="U31" i="11" s="1"/>
  <c r="S31" i="11"/>
  <c r="R31" i="11"/>
  <c r="Q31" i="11"/>
  <c r="G31" i="11"/>
  <c r="T30" i="11"/>
  <c r="U30" i="11" s="1"/>
  <c r="S30" i="11"/>
  <c r="R30" i="11"/>
  <c r="Q30" i="11"/>
  <c r="G30" i="11"/>
  <c r="S29" i="11"/>
  <c r="R29" i="11"/>
  <c r="T29" i="11" s="1"/>
  <c r="U29" i="11" s="1"/>
  <c r="Q29" i="11"/>
  <c r="G29" i="11"/>
  <c r="T28" i="11"/>
  <c r="U28" i="11" s="1"/>
  <c r="S28" i="11"/>
  <c r="R28" i="11"/>
  <c r="Q28" i="11"/>
  <c r="G28" i="11"/>
  <c r="T27" i="11"/>
  <c r="U27" i="11" s="1"/>
  <c r="S27" i="11"/>
  <c r="R27" i="11"/>
  <c r="Q27" i="11"/>
  <c r="G27" i="11"/>
  <c r="AM26" i="11"/>
  <c r="S26" i="11"/>
  <c r="R26" i="11"/>
  <c r="T26" i="11" s="1"/>
  <c r="U26" i="11" s="1"/>
  <c r="Q26" i="11"/>
  <c r="G26" i="11"/>
  <c r="U25" i="11"/>
  <c r="S25" i="11"/>
  <c r="R25" i="11"/>
  <c r="T25" i="11" s="1"/>
  <c r="Q25" i="11"/>
  <c r="G25" i="11"/>
  <c r="S24" i="11"/>
  <c r="T24" i="11" s="1"/>
  <c r="U24" i="11" s="1"/>
  <c r="R24" i="11"/>
  <c r="Q24" i="11"/>
  <c r="G24" i="11"/>
  <c r="T23" i="11"/>
  <c r="U23" i="11" s="1"/>
  <c r="S23" i="11"/>
  <c r="R23" i="11"/>
  <c r="Q23" i="11"/>
  <c r="G23" i="11"/>
  <c r="T22" i="11"/>
  <c r="U22" i="11" s="1"/>
  <c r="S22" i="11"/>
  <c r="R22" i="11"/>
  <c r="Q22" i="11"/>
  <c r="G22" i="11"/>
  <c r="S21" i="11"/>
  <c r="R21" i="11"/>
  <c r="Q21" i="11"/>
  <c r="G21" i="11"/>
  <c r="S20" i="11"/>
  <c r="R20" i="11"/>
  <c r="T20" i="11" s="1"/>
  <c r="U20" i="11" s="1"/>
  <c r="Q20" i="11"/>
  <c r="G20" i="11"/>
  <c r="S19" i="11"/>
  <c r="R19" i="11"/>
  <c r="T19" i="11" s="1"/>
  <c r="U19" i="11" s="1"/>
  <c r="Q19" i="11"/>
  <c r="G19" i="11"/>
  <c r="S18" i="11"/>
  <c r="R18" i="11"/>
  <c r="T18" i="11" s="1"/>
  <c r="U18" i="11" s="1"/>
  <c r="Q18" i="11"/>
  <c r="G18" i="11"/>
  <c r="S17" i="11"/>
  <c r="T17" i="11" s="1"/>
  <c r="U17" i="11" s="1"/>
  <c r="R17" i="11"/>
  <c r="Q17" i="11"/>
  <c r="G17" i="11"/>
  <c r="S16" i="11"/>
  <c r="T16" i="11" s="1"/>
  <c r="U16" i="11" s="1"/>
  <c r="R16" i="11"/>
  <c r="Q16" i="11"/>
  <c r="G16" i="11"/>
  <c r="S15" i="11"/>
  <c r="R15" i="11"/>
  <c r="Q15" i="11"/>
  <c r="G15" i="11"/>
  <c r="S14" i="11"/>
  <c r="R14" i="11"/>
  <c r="Q14" i="11"/>
  <c r="B14" i="11"/>
  <c r="B15" i="11" s="1"/>
  <c r="AA15" i="11" s="1"/>
  <c r="AM12" i="11"/>
  <c r="AM23" i="11" s="1"/>
  <c r="S44" i="10"/>
  <c r="R44" i="10"/>
  <c r="T44" i="10" s="1"/>
  <c r="U44" i="10" s="1"/>
  <c r="Q44" i="10"/>
  <c r="G44" i="10"/>
  <c r="S43" i="10"/>
  <c r="R43" i="10"/>
  <c r="T43" i="10" s="1"/>
  <c r="U43" i="10" s="1"/>
  <c r="Q43" i="10"/>
  <c r="G43" i="10"/>
  <c r="S42" i="10"/>
  <c r="R42" i="10"/>
  <c r="T42" i="10" s="1"/>
  <c r="U42" i="10" s="1"/>
  <c r="Q42" i="10"/>
  <c r="G42" i="10"/>
  <c r="S41" i="10"/>
  <c r="R41" i="10"/>
  <c r="T41" i="10" s="1"/>
  <c r="U41" i="10" s="1"/>
  <c r="Q41" i="10"/>
  <c r="G41" i="10"/>
  <c r="S40" i="10"/>
  <c r="R40" i="10"/>
  <c r="T40" i="10" s="1"/>
  <c r="U40" i="10" s="1"/>
  <c r="Q40" i="10"/>
  <c r="G40" i="10"/>
  <c r="S39" i="10"/>
  <c r="R39" i="10"/>
  <c r="T39" i="10" s="1"/>
  <c r="U39" i="10" s="1"/>
  <c r="Q39" i="10"/>
  <c r="G39" i="10"/>
  <c r="S38" i="10"/>
  <c r="T38" i="10" s="1"/>
  <c r="U38" i="10" s="1"/>
  <c r="R38" i="10"/>
  <c r="Q38" i="10"/>
  <c r="G38" i="10"/>
  <c r="S37" i="10"/>
  <c r="T37" i="10" s="1"/>
  <c r="U37" i="10" s="1"/>
  <c r="R37" i="10"/>
  <c r="Q37" i="10"/>
  <c r="G37" i="10"/>
  <c r="S36" i="10"/>
  <c r="T36" i="10" s="1"/>
  <c r="U36" i="10" s="1"/>
  <c r="R36" i="10"/>
  <c r="Q36" i="10"/>
  <c r="G36" i="10"/>
  <c r="S35" i="10"/>
  <c r="T35" i="10" s="1"/>
  <c r="U35" i="10" s="1"/>
  <c r="R35" i="10"/>
  <c r="Q35" i="10"/>
  <c r="G35" i="10"/>
  <c r="S34" i="10"/>
  <c r="T34" i="10" s="1"/>
  <c r="U34" i="10" s="1"/>
  <c r="R34" i="10"/>
  <c r="Q34" i="10"/>
  <c r="G34" i="10"/>
  <c r="S33" i="10"/>
  <c r="T33" i="10" s="1"/>
  <c r="U33" i="10" s="1"/>
  <c r="R33" i="10"/>
  <c r="Q33" i="10"/>
  <c r="G33" i="10"/>
  <c r="S32" i="10"/>
  <c r="T32" i="10" s="1"/>
  <c r="U32" i="10" s="1"/>
  <c r="R32" i="10"/>
  <c r="Q32" i="10"/>
  <c r="G32" i="10"/>
  <c r="S31" i="10"/>
  <c r="T31" i="10" s="1"/>
  <c r="U31" i="10" s="1"/>
  <c r="R31" i="10"/>
  <c r="Q31" i="10"/>
  <c r="G31" i="10"/>
  <c r="S30" i="10"/>
  <c r="T30" i="10" s="1"/>
  <c r="U30" i="10" s="1"/>
  <c r="R30" i="10"/>
  <c r="Q30" i="10"/>
  <c r="G30" i="10"/>
  <c r="S29" i="10"/>
  <c r="T29" i="10" s="1"/>
  <c r="U29" i="10" s="1"/>
  <c r="R29" i="10"/>
  <c r="Q29" i="10"/>
  <c r="G29" i="10"/>
  <c r="S28" i="10"/>
  <c r="T28" i="10" s="1"/>
  <c r="U28" i="10" s="1"/>
  <c r="R28" i="10"/>
  <c r="Q28" i="10"/>
  <c r="G28" i="10"/>
  <c r="S27" i="10"/>
  <c r="T27" i="10" s="1"/>
  <c r="U27" i="10" s="1"/>
  <c r="R27" i="10"/>
  <c r="Q27" i="10"/>
  <c r="G27" i="10"/>
  <c r="AM26" i="10"/>
  <c r="T26" i="10"/>
  <c r="U26" i="10" s="1"/>
  <c r="S26" i="10"/>
  <c r="R26" i="10"/>
  <c r="Q26" i="10"/>
  <c r="G26" i="10"/>
  <c r="T25" i="10"/>
  <c r="U25" i="10" s="1"/>
  <c r="S25" i="10"/>
  <c r="R25" i="10"/>
  <c r="Q25" i="10"/>
  <c r="G25" i="10"/>
  <c r="S24" i="10"/>
  <c r="R24" i="10"/>
  <c r="Q24" i="10"/>
  <c r="G24" i="10"/>
  <c r="T23" i="10"/>
  <c r="U23" i="10" s="1"/>
  <c r="S23" i="10"/>
  <c r="R23" i="10"/>
  <c r="Q23" i="10"/>
  <c r="G23" i="10"/>
  <c r="S22" i="10"/>
  <c r="T22" i="10" s="1"/>
  <c r="U22" i="10" s="1"/>
  <c r="R22" i="10"/>
  <c r="Q22" i="10"/>
  <c r="G22" i="10"/>
  <c r="S21" i="10"/>
  <c r="R21" i="10"/>
  <c r="T21" i="10" s="1"/>
  <c r="U21" i="10" s="1"/>
  <c r="Q21" i="10"/>
  <c r="G21" i="10"/>
  <c r="S20" i="10"/>
  <c r="R20" i="10"/>
  <c r="T20" i="10" s="1"/>
  <c r="U20" i="10" s="1"/>
  <c r="Q20" i="10"/>
  <c r="G20" i="10"/>
  <c r="T19" i="10"/>
  <c r="U19" i="10" s="1"/>
  <c r="S19" i="10"/>
  <c r="R19" i="10"/>
  <c r="Q19" i="10"/>
  <c r="G19" i="10"/>
  <c r="T18" i="10"/>
  <c r="U18" i="10" s="1"/>
  <c r="S18" i="10"/>
  <c r="R18" i="10"/>
  <c r="Q18" i="10"/>
  <c r="G18" i="10"/>
  <c r="S17" i="10"/>
  <c r="R17" i="10"/>
  <c r="T17" i="10" s="1"/>
  <c r="U17" i="10" s="1"/>
  <c r="Q17" i="10"/>
  <c r="G17" i="10"/>
  <c r="S16" i="10"/>
  <c r="R16" i="10"/>
  <c r="T16" i="10" s="1"/>
  <c r="U16" i="10" s="1"/>
  <c r="Q16" i="10"/>
  <c r="G16" i="10"/>
  <c r="S15" i="10"/>
  <c r="R15" i="10"/>
  <c r="T15" i="10" s="1"/>
  <c r="U15" i="10" s="1"/>
  <c r="Q15" i="10"/>
  <c r="G15" i="10"/>
  <c r="S14" i="10"/>
  <c r="R14" i="10"/>
  <c r="Q14" i="10"/>
  <c r="B14" i="10"/>
  <c r="AA14" i="10" s="1"/>
  <c r="AM12" i="10"/>
  <c r="AM38" i="10" s="1"/>
  <c r="AM19" i="10" s="1"/>
  <c r="S44" i="9"/>
  <c r="R44" i="9"/>
  <c r="T44" i="9" s="1"/>
  <c r="U44" i="9" s="1"/>
  <c r="Q44" i="9"/>
  <c r="G44" i="9"/>
  <c r="S43" i="9"/>
  <c r="R43" i="9"/>
  <c r="T43" i="9" s="1"/>
  <c r="U43" i="9" s="1"/>
  <c r="Q43" i="9"/>
  <c r="G43" i="9"/>
  <c r="S42" i="9"/>
  <c r="R42" i="9"/>
  <c r="T42" i="9" s="1"/>
  <c r="U42" i="9" s="1"/>
  <c r="Q42" i="9"/>
  <c r="G42" i="9"/>
  <c r="U41" i="9"/>
  <c r="S41" i="9"/>
  <c r="R41" i="9"/>
  <c r="T41" i="9" s="1"/>
  <c r="Q41" i="9"/>
  <c r="G41" i="9"/>
  <c r="U40" i="9"/>
  <c r="S40" i="9"/>
  <c r="R40" i="9"/>
  <c r="T40" i="9" s="1"/>
  <c r="Q40" i="9"/>
  <c r="G40" i="9"/>
  <c r="S39" i="9"/>
  <c r="R39" i="9"/>
  <c r="Q39" i="9"/>
  <c r="G39" i="9"/>
  <c r="S38" i="9"/>
  <c r="T38" i="9" s="1"/>
  <c r="U38" i="9" s="1"/>
  <c r="R38" i="9"/>
  <c r="Q38" i="9"/>
  <c r="G38" i="9"/>
  <c r="T37" i="9"/>
  <c r="U37" i="9" s="1"/>
  <c r="S37" i="9"/>
  <c r="R37" i="9"/>
  <c r="Q37" i="9"/>
  <c r="G37" i="9"/>
  <c r="T36" i="9"/>
  <c r="U36" i="9" s="1"/>
  <c r="S36" i="9"/>
  <c r="R36" i="9"/>
  <c r="Q36" i="9"/>
  <c r="G36" i="9"/>
  <c r="T35" i="9"/>
  <c r="U35" i="9" s="1"/>
  <c r="S35" i="9"/>
  <c r="R35" i="9"/>
  <c r="Q35" i="9"/>
  <c r="G35" i="9"/>
  <c r="T34" i="9"/>
  <c r="U34" i="9" s="1"/>
  <c r="S34" i="9"/>
  <c r="R34" i="9"/>
  <c r="Q34" i="9"/>
  <c r="G34" i="9"/>
  <c r="T33" i="9"/>
  <c r="U33" i="9" s="1"/>
  <c r="S33" i="9"/>
  <c r="R33" i="9"/>
  <c r="Q33" i="9"/>
  <c r="G33" i="9"/>
  <c r="T32" i="9"/>
  <c r="U32" i="9" s="1"/>
  <c r="S32" i="9"/>
  <c r="R32" i="9"/>
  <c r="Q32" i="9"/>
  <c r="G32" i="9"/>
  <c r="T31" i="9"/>
  <c r="U31" i="9" s="1"/>
  <c r="S31" i="9"/>
  <c r="R31" i="9"/>
  <c r="Q31" i="9"/>
  <c r="G31" i="9"/>
  <c r="T30" i="9"/>
  <c r="U30" i="9" s="1"/>
  <c r="S30" i="9"/>
  <c r="R30" i="9"/>
  <c r="Q30" i="9"/>
  <c r="G30" i="9"/>
  <c r="T29" i="9"/>
  <c r="U29" i="9" s="1"/>
  <c r="S29" i="9"/>
  <c r="R29" i="9"/>
  <c r="Q29" i="9"/>
  <c r="G29" i="9"/>
  <c r="T28" i="9"/>
  <c r="U28" i="9" s="1"/>
  <c r="S28" i="9"/>
  <c r="R28" i="9"/>
  <c r="Q28" i="9"/>
  <c r="G28" i="9"/>
  <c r="T27" i="9"/>
  <c r="U27" i="9" s="1"/>
  <c r="S27" i="9"/>
  <c r="R27" i="9"/>
  <c r="Q27" i="9"/>
  <c r="G27" i="9"/>
  <c r="AM26" i="9"/>
  <c r="S26" i="9"/>
  <c r="R26" i="9"/>
  <c r="T26" i="9" s="1"/>
  <c r="U26" i="9" s="1"/>
  <c r="Q26" i="9"/>
  <c r="G26" i="9"/>
  <c r="U25" i="9"/>
  <c r="T25" i="9"/>
  <c r="S25" i="9"/>
  <c r="R25" i="9"/>
  <c r="Q25" i="9"/>
  <c r="G25" i="9"/>
  <c r="S24" i="9"/>
  <c r="R24" i="9"/>
  <c r="Q24" i="9"/>
  <c r="G24" i="9"/>
  <c r="T23" i="9"/>
  <c r="U23" i="9" s="1"/>
  <c r="S23" i="9"/>
  <c r="R23" i="9"/>
  <c r="Q23" i="9"/>
  <c r="G23" i="9"/>
  <c r="S22" i="9"/>
  <c r="R22" i="9"/>
  <c r="Q22" i="9"/>
  <c r="G22" i="9"/>
  <c r="S21" i="9"/>
  <c r="R21" i="9"/>
  <c r="T21" i="9" s="1"/>
  <c r="U21" i="9" s="1"/>
  <c r="Q21" i="9"/>
  <c r="G21" i="9"/>
  <c r="S20" i="9"/>
  <c r="R20" i="9"/>
  <c r="Q20" i="9"/>
  <c r="G20" i="9"/>
  <c r="S19" i="9"/>
  <c r="R19" i="9"/>
  <c r="T19" i="9" s="1"/>
  <c r="U19" i="9" s="1"/>
  <c r="Q19" i="9"/>
  <c r="G19" i="9"/>
  <c r="S18" i="9"/>
  <c r="R18" i="9"/>
  <c r="Q18" i="9"/>
  <c r="G18" i="9"/>
  <c r="S17" i="9"/>
  <c r="R17" i="9"/>
  <c r="T17" i="9" s="1"/>
  <c r="U17" i="9" s="1"/>
  <c r="Q17" i="9"/>
  <c r="G17" i="9"/>
  <c r="S16" i="9"/>
  <c r="R16" i="9"/>
  <c r="Q16" i="9"/>
  <c r="G16" i="9"/>
  <c r="S15" i="9"/>
  <c r="R15" i="9"/>
  <c r="T15" i="9" s="1"/>
  <c r="U15" i="9" s="1"/>
  <c r="Q15" i="9"/>
  <c r="G15" i="9"/>
  <c r="S14" i="9"/>
  <c r="R14" i="9"/>
  <c r="T14" i="9" s="1"/>
  <c r="U14" i="9" s="1"/>
  <c r="Q14" i="9"/>
  <c r="B14" i="9"/>
  <c r="B15" i="9" s="1"/>
  <c r="AM12" i="9"/>
  <c r="S44" i="8"/>
  <c r="R44" i="8"/>
  <c r="T44" i="8" s="1"/>
  <c r="U44" i="8" s="1"/>
  <c r="Q44" i="8"/>
  <c r="G44" i="8"/>
  <c r="U43" i="8"/>
  <c r="S43" i="8"/>
  <c r="R43" i="8"/>
  <c r="T43" i="8" s="1"/>
  <c r="Q43" i="8"/>
  <c r="G43" i="8"/>
  <c r="S42" i="8"/>
  <c r="R42" i="8"/>
  <c r="T42" i="8" s="1"/>
  <c r="U42" i="8" s="1"/>
  <c r="Q42" i="8"/>
  <c r="G42" i="8"/>
  <c r="U41" i="8"/>
  <c r="S41" i="8"/>
  <c r="R41" i="8"/>
  <c r="T41" i="8" s="1"/>
  <c r="Q41" i="8"/>
  <c r="G41" i="8"/>
  <c r="S40" i="8"/>
  <c r="R40" i="8"/>
  <c r="T40" i="8" s="1"/>
  <c r="U40" i="8" s="1"/>
  <c r="Q40" i="8"/>
  <c r="G40" i="8"/>
  <c r="S39" i="8"/>
  <c r="T39" i="8" s="1"/>
  <c r="U39" i="8" s="1"/>
  <c r="R39" i="8"/>
  <c r="Q39" i="8"/>
  <c r="G39" i="8"/>
  <c r="U38" i="8"/>
  <c r="T38" i="8"/>
  <c r="S38" i="8"/>
  <c r="R38" i="8"/>
  <c r="Q38" i="8"/>
  <c r="G38" i="8"/>
  <c r="T37" i="8"/>
  <c r="U37" i="8" s="1"/>
  <c r="S37" i="8"/>
  <c r="R37" i="8"/>
  <c r="Q37" i="8"/>
  <c r="G37" i="8"/>
  <c r="U36" i="8"/>
  <c r="T36" i="8"/>
  <c r="S36" i="8"/>
  <c r="R36" i="8"/>
  <c r="Q36" i="8"/>
  <c r="G36" i="8"/>
  <c r="T35" i="8"/>
  <c r="U35" i="8" s="1"/>
  <c r="S35" i="8"/>
  <c r="R35" i="8"/>
  <c r="Q35" i="8"/>
  <c r="G35" i="8"/>
  <c r="U34" i="8"/>
  <c r="T34" i="8"/>
  <c r="S34" i="8"/>
  <c r="R34" i="8"/>
  <c r="Q34" i="8"/>
  <c r="G34" i="8"/>
  <c r="T33" i="8"/>
  <c r="U33" i="8" s="1"/>
  <c r="S33" i="8"/>
  <c r="R33" i="8"/>
  <c r="Q33" i="8"/>
  <c r="G33" i="8"/>
  <c r="U32" i="8"/>
  <c r="T32" i="8"/>
  <c r="S32" i="8"/>
  <c r="R32" i="8"/>
  <c r="Q32" i="8"/>
  <c r="G32" i="8"/>
  <c r="T31" i="8"/>
  <c r="U31" i="8" s="1"/>
  <c r="S31" i="8"/>
  <c r="R31" i="8"/>
  <c r="Q31" i="8"/>
  <c r="G31" i="8"/>
  <c r="U30" i="8"/>
  <c r="T30" i="8"/>
  <c r="S30" i="8"/>
  <c r="R30" i="8"/>
  <c r="Q30" i="8"/>
  <c r="G30" i="8"/>
  <c r="T29" i="8"/>
  <c r="U29" i="8" s="1"/>
  <c r="S29" i="8"/>
  <c r="R29" i="8"/>
  <c r="Q29" i="8"/>
  <c r="G29" i="8"/>
  <c r="U28" i="8"/>
  <c r="T28" i="8"/>
  <c r="S28" i="8"/>
  <c r="R28" i="8"/>
  <c r="Q28" i="8"/>
  <c r="G28" i="8"/>
  <c r="T27" i="8"/>
  <c r="U27" i="8" s="1"/>
  <c r="S27" i="8"/>
  <c r="R27" i="8"/>
  <c r="Q27" i="8"/>
  <c r="G27" i="8"/>
  <c r="AM26" i="8"/>
  <c r="S26" i="8"/>
  <c r="R26" i="8"/>
  <c r="T26" i="8" s="1"/>
  <c r="U26" i="8" s="1"/>
  <c r="Q26" i="8"/>
  <c r="G26" i="8"/>
  <c r="S25" i="8"/>
  <c r="R25" i="8"/>
  <c r="T25" i="8" s="1"/>
  <c r="U25" i="8" s="1"/>
  <c r="Q25" i="8"/>
  <c r="G25" i="8"/>
  <c r="S24" i="8"/>
  <c r="R24" i="8"/>
  <c r="Q24" i="8"/>
  <c r="G24" i="8"/>
  <c r="S23" i="8"/>
  <c r="R23" i="8"/>
  <c r="T23" i="8" s="1"/>
  <c r="U23" i="8" s="1"/>
  <c r="Q23" i="8"/>
  <c r="G23" i="8"/>
  <c r="S22" i="8"/>
  <c r="T22" i="8" s="1"/>
  <c r="U22" i="8" s="1"/>
  <c r="R22" i="8"/>
  <c r="Q22" i="8"/>
  <c r="G22" i="8"/>
  <c r="T21" i="8"/>
  <c r="U21" i="8" s="1"/>
  <c r="S21" i="8"/>
  <c r="R21" i="8"/>
  <c r="Q21" i="8"/>
  <c r="G21" i="8"/>
  <c r="S20" i="8"/>
  <c r="T20" i="8" s="1"/>
  <c r="U20" i="8" s="1"/>
  <c r="R20" i="8"/>
  <c r="Q20" i="8"/>
  <c r="G20" i="8"/>
  <c r="S19" i="8"/>
  <c r="R19" i="8"/>
  <c r="T19" i="8" s="1"/>
  <c r="U19" i="8" s="1"/>
  <c r="Q19" i="8"/>
  <c r="G19" i="8"/>
  <c r="S18" i="8"/>
  <c r="R18" i="8"/>
  <c r="T18" i="8" s="1"/>
  <c r="U18" i="8" s="1"/>
  <c r="Q18" i="8"/>
  <c r="G18" i="8"/>
  <c r="S17" i="8"/>
  <c r="T17" i="8" s="1"/>
  <c r="U17" i="8" s="1"/>
  <c r="R17" i="8"/>
  <c r="Q17" i="8"/>
  <c r="G17" i="8"/>
  <c r="S16" i="8"/>
  <c r="R16" i="8"/>
  <c r="Q16" i="8"/>
  <c r="G16" i="8"/>
  <c r="S15" i="8"/>
  <c r="R15" i="8"/>
  <c r="Q15" i="8"/>
  <c r="G15" i="8"/>
  <c r="S14" i="8"/>
  <c r="R14" i="8"/>
  <c r="Q14" i="8"/>
  <c r="B14" i="8"/>
  <c r="AA14" i="8" s="1"/>
  <c r="AM12" i="8"/>
  <c r="AM23" i="8" s="1"/>
  <c r="S44" i="7"/>
  <c r="R44" i="7"/>
  <c r="T44" i="7" s="1"/>
  <c r="U44" i="7" s="1"/>
  <c r="Q44" i="7"/>
  <c r="G44" i="7"/>
  <c r="U43" i="7"/>
  <c r="S43" i="7"/>
  <c r="R43" i="7"/>
  <c r="T43" i="7" s="1"/>
  <c r="Q43" i="7"/>
  <c r="G43" i="7"/>
  <c r="S42" i="7"/>
  <c r="R42" i="7"/>
  <c r="T42" i="7" s="1"/>
  <c r="U42" i="7" s="1"/>
  <c r="Q42" i="7"/>
  <c r="G42" i="7"/>
  <c r="U41" i="7"/>
  <c r="S41" i="7"/>
  <c r="R41" i="7"/>
  <c r="T41" i="7" s="1"/>
  <c r="Q41" i="7"/>
  <c r="G41" i="7"/>
  <c r="S40" i="7"/>
  <c r="R40" i="7"/>
  <c r="T40" i="7" s="1"/>
  <c r="U40" i="7" s="1"/>
  <c r="Q40" i="7"/>
  <c r="G40" i="7"/>
  <c r="S39" i="7"/>
  <c r="R39" i="7"/>
  <c r="T39" i="7" s="1"/>
  <c r="U39" i="7" s="1"/>
  <c r="Q39" i="7"/>
  <c r="G39" i="7"/>
  <c r="T38" i="7"/>
  <c r="U38" i="7" s="1"/>
  <c r="S38" i="7"/>
  <c r="R38" i="7"/>
  <c r="Q38" i="7"/>
  <c r="G38" i="7"/>
  <c r="T37" i="7"/>
  <c r="U37" i="7" s="1"/>
  <c r="S37" i="7"/>
  <c r="R37" i="7"/>
  <c r="Q37" i="7"/>
  <c r="G37" i="7"/>
  <c r="T36" i="7"/>
  <c r="U36" i="7" s="1"/>
  <c r="S36" i="7"/>
  <c r="R36" i="7"/>
  <c r="Q36" i="7"/>
  <c r="G36" i="7"/>
  <c r="T35" i="7"/>
  <c r="U35" i="7" s="1"/>
  <c r="S35" i="7"/>
  <c r="R35" i="7"/>
  <c r="Q35" i="7"/>
  <c r="G35" i="7"/>
  <c r="T34" i="7"/>
  <c r="U34" i="7" s="1"/>
  <c r="S34" i="7"/>
  <c r="R34" i="7"/>
  <c r="Q34" i="7"/>
  <c r="G34" i="7"/>
  <c r="T33" i="7"/>
  <c r="U33" i="7" s="1"/>
  <c r="S33" i="7"/>
  <c r="R33" i="7"/>
  <c r="Q33" i="7"/>
  <c r="G33" i="7"/>
  <c r="T32" i="7"/>
  <c r="U32" i="7" s="1"/>
  <c r="S32" i="7"/>
  <c r="R32" i="7"/>
  <c r="Q32" i="7"/>
  <c r="G32" i="7"/>
  <c r="T31" i="7"/>
  <c r="U31" i="7" s="1"/>
  <c r="S31" i="7"/>
  <c r="R31" i="7"/>
  <c r="Q31" i="7"/>
  <c r="G31" i="7"/>
  <c r="T30" i="7"/>
  <c r="U30" i="7" s="1"/>
  <c r="S30" i="7"/>
  <c r="R30" i="7"/>
  <c r="Q30" i="7"/>
  <c r="G30" i="7"/>
  <c r="T29" i="7"/>
  <c r="U29" i="7" s="1"/>
  <c r="S29" i="7"/>
  <c r="R29" i="7"/>
  <c r="Q29" i="7"/>
  <c r="G29" i="7"/>
  <c r="T28" i="7"/>
  <c r="U28" i="7" s="1"/>
  <c r="S28" i="7"/>
  <c r="R28" i="7"/>
  <c r="Q28" i="7"/>
  <c r="G28" i="7"/>
  <c r="T27" i="7"/>
  <c r="U27" i="7" s="1"/>
  <c r="S27" i="7"/>
  <c r="R27" i="7"/>
  <c r="Q27" i="7"/>
  <c r="G27" i="7"/>
  <c r="AM26" i="7"/>
  <c r="U26" i="7"/>
  <c r="S26" i="7"/>
  <c r="R26" i="7"/>
  <c r="T26" i="7" s="1"/>
  <c r="Q26" i="7"/>
  <c r="G26" i="7"/>
  <c r="U25" i="7"/>
  <c r="S25" i="7"/>
  <c r="R25" i="7"/>
  <c r="T25" i="7" s="1"/>
  <c r="Q25" i="7"/>
  <c r="G25" i="7"/>
  <c r="S24" i="7"/>
  <c r="R24" i="7"/>
  <c r="Q24" i="7"/>
  <c r="G24" i="7"/>
  <c r="S23" i="7"/>
  <c r="R23" i="7"/>
  <c r="T23" i="7" s="1"/>
  <c r="U23" i="7" s="1"/>
  <c r="Q23" i="7"/>
  <c r="G23" i="7"/>
  <c r="S22" i="7"/>
  <c r="R22" i="7"/>
  <c r="T22" i="7" s="1"/>
  <c r="U22" i="7" s="1"/>
  <c r="Q22" i="7"/>
  <c r="G22" i="7"/>
  <c r="S21" i="7"/>
  <c r="T21" i="7" s="1"/>
  <c r="U21" i="7" s="1"/>
  <c r="R21" i="7"/>
  <c r="Q21" i="7"/>
  <c r="G21" i="7"/>
  <c r="S20" i="7"/>
  <c r="R20" i="7"/>
  <c r="T20" i="7" s="1"/>
  <c r="U20" i="7" s="1"/>
  <c r="Q20" i="7"/>
  <c r="G20" i="7"/>
  <c r="S19" i="7"/>
  <c r="R19" i="7"/>
  <c r="Q19" i="7"/>
  <c r="G19" i="7"/>
  <c r="S18" i="7"/>
  <c r="T18" i="7" s="1"/>
  <c r="U18" i="7" s="1"/>
  <c r="R18" i="7"/>
  <c r="Q18" i="7"/>
  <c r="G18" i="7"/>
  <c r="T17" i="7"/>
  <c r="U17" i="7" s="1"/>
  <c r="S17" i="7"/>
  <c r="R17" i="7"/>
  <c r="Q17" i="7"/>
  <c r="G17" i="7"/>
  <c r="S16" i="7"/>
  <c r="R16" i="7"/>
  <c r="Q16" i="7"/>
  <c r="G16" i="7"/>
  <c r="S15" i="7"/>
  <c r="R15" i="7"/>
  <c r="Q15" i="7"/>
  <c r="G15" i="7"/>
  <c r="S14" i="7"/>
  <c r="R14" i="7"/>
  <c r="Q14" i="7"/>
  <c r="B14" i="7"/>
  <c r="V14" i="7" s="1"/>
  <c r="AM12" i="7"/>
  <c r="S44" i="6"/>
  <c r="R44" i="6"/>
  <c r="Q44" i="6"/>
  <c r="G44" i="6"/>
  <c r="S43" i="6"/>
  <c r="R43" i="6"/>
  <c r="Q43" i="6"/>
  <c r="G43" i="6"/>
  <c r="S42" i="6"/>
  <c r="R42" i="6"/>
  <c r="Q42" i="6"/>
  <c r="G42" i="6"/>
  <c r="S41" i="6"/>
  <c r="R41" i="6"/>
  <c r="T41" i="6" s="1"/>
  <c r="U41" i="6" s="1"/>
  <c r="Q41" i="6"/>
  <c r="G41" i="6"/>
  <c r="S40" i="6"/>
  <c r="R40" i="6"/>
  <c r="Q40" i="6"/>
  <c r="G40" i="6"/>
  <c r="T39" i="6"/>
  <c r="U39" i="6" s="1"/>
  <c r="S39" i="6"/>
  <c r="R39" i="6"/>
  <c r="Q39" i="6"/>
  <c r="G39" i="6"/>
  <c r="T38" i="6"/>
  <c r="U38" i="6" s="1"/>
  <c r="S38" i="6"/>
  <c r="R38" i="6"/>
  <c r="Q38" i="6"/>
  <c r="G38" i="6"/>
  <c r="U37" i="6"/>
  <c r="T37" i="6"/>
  <c r="S37" i="6"/>
  <c r="R37" i="6"/>
  <c r="Q37" i="6"/>
  <c r="G37" i="6"/>
  <c r="U36" i="6"/>
  <c r="T36" i="6"/>
  <c r="S36" i="6"/>
  <c r="R36" i="6"/>
  <c r="Q36" i="6"/>
  <c r="G36" i="6"/>
  <c r="U35" i="6"/>
  <c r="T35" i="6"/>
  <c r="S35" i="6"/>
  <c r="R35" i="6"/>
  <c r="Q35" i="6"/>
  <c r="G35" i="6"/>
  <c r="T34" i="6"/>
  <c r="U34" i="6" s="1"/>
  <c r="S34" i="6"/>
  <c r="R34" i="6"/>
  <c r="Q34" i="6"/>
  <c r="G34" i="6"/>
  <c r="U33" i="6"/>
  <c r="T33" i="6"/>
  <c r="S33" i="6"/>
  <c r="R33" i="6"/>
  <c r="Q33" i="6"/>
  <c r="G33" i="6"/>
  <c r="U32" i="6"/>
  <c r="T32" i="6"/>
  <c r="S32" i="6"/>
  <c r="R32" i="6"/>
  <c r="Q32" i="6"/>
  <c r="G32" i="6"/>
  <c r="U31" i="6"/>
  <c r="T31" i="6"/>
  <c r="S31" i="6"/>
  <c r="R31" i="6"/>
  <c r="Q31" i="6"/>
  <c r="G31" i="6"/>
  <c r="T30" i="6"/>
  <c r="U30" i="6" s="1"/>
  <c r="S30" i="6"/>
  <c r="R30" i="6"/>
  <c r="Q30" i="6"/>
  <c r="G30" i="6"/>
  <c r="U29" i="6"/>
  <c r="T29" i="6"/>
  <c r="S29" i="6"/>
  <c r="R29" i="6"/>
  <c r="Q29" i="6"/>
  <c r="G29" i="6"/>
  <c r="U28" i="6"/>
  <c r="T28" i="6"/>
  <c r="S28" i="6"/>
  <c r="R28" i="6"/>
  <c r="Q28" i="6"/>
  <c r="G28" i="6"/>
  <c r="U27" i="6"/>
  <c r="T27" i="6"/>
  <c r="S27" i="6"/>
  <c r="R27" i="6"/>
  <c r="Q27" i="6"/>
  <c r="G27" i="6"/>
  <c r="AM26" i="6"/>
  <c r="U26" i="6"/>
  <c r="S26" i="6"/>
  <c r="R26" i="6"/>
  <c r="T26" i="6" s="1"/>
  <c r="Q26" i="6"/>
  <c r="G26" i="6"/>
  <c r="U25" i="6"/>
  <c r="S25" i="6"/>
  <c r="R25" i="6"/>
  <c r="T25" i="6" s="1"/>
  <c r="Q25" i="6"/>
  <c r="G25" i="6"/>
  <c r="S24" i="6"/>
  <c r="R24" i="6"/>
  <c r="Q24" i="6"/>
  <c r="G24" i="6"/>
  <c r="S23" i="6"/>
  <c r="R23" i="6"/>
  <c r="T23" i="6" s="1"/>
  <c r="U23" i="6" s="1"/>
  <c r="Q23" i="6"/>
  <c r="G23" i="6"/>
  <c r="S22" i="6"/>
  <c r="R22" i="6"/>
  <c r="Q22" i="6"/>
  <c r="G22" i="6"/>
  <c r="S21" i="6"/>
  <c r="R21" i="6"/>
  <c r="Q21" i="6"/>
  <c r="G21" i="6"/>
  <c r="S20" i="6"/>
  <c r="R20" i="6"/>
  <c r="T20" i="6" s="1"/>
  <c r="U20" i="6" s="1"/>
  <c r="Q20" i="6"/>
  <c r="G20" i="6"/>
  <c r="U19" i="6"/>
  <c r="T19" i="6"/>
  <c r="S19" i="6"/>
  <c r="R19" i="6"/>
  <c r="Q19" i="6"/>
  <c r="G19" i="6"/>
  <c r="S18" i="6"/>
  <c r="R18" i="6"/>
  <c r="T18" i="6" s="1"/>
  <c r="U18" i="6" s="1"/>
  <c r="Q18" i="6"/>
  <c r="G18" i="6"/>
  <c r="S17" i="6"/>
  <c r="R17" i="6"/>
  <c r="T17" i="6" s="1"/>
  <c r="U17" i="6" s="1"/>
  <c r="Q17" i="6"/>
  <c r="G17" i="6"/>
  <c r="S16" i="6"/>
  <c r="R16" i="6"/>
  <c r="Q16" i="6"/>
  <c r="G16" i="6"/>
  <c r="S15" i="6"/>
  <c r="R15" i="6"/>
  <c r="T15" i="6" s="1"/>
  <c r="U15" i="6" s="1"/>
  <c r="Q15" i="6"/>
  <c r="G15" i="6"/>
  <c r="S14" i="6"/>
  <c r="R14" i="6"/>
  <c r="T14" i="6" s="1"/>
  <c r="U14" i="6" s="1"/>
  <c r="Q14" i="6"/>
  <c r="B14" i="6"/>
  <c r="V14" i="6" s="1"/>
  <c r="AM12" i="6"/>
  <c r="AM23" i="6" s="1"/>
  <c r="S44" i="5"/>
  <c r="R44" i="5"/>
  <c r="T44" i="5" s="1"/>
  <c r="U44" i="5" s="1"/>
  <c r="Q44" i="5"/>
  <c r="G44" i="5"/>
  <c r="S43" i="5"/>
  <c r="R43" i="5"/>
  <c r="T43" i="5" s="1"/>
  <c r="U43" i="5" s="1"/>
  <c r="Q43" i="5"/>
  <c r="G43" i="5"/>
  <c r="S42" i="5"/>
  <c r="R42" i="5"/>
  <c r="T42" i="5" s="1"/>
  <c r="U42" i="5" s="1"/>
  <c r="Q42" i="5"/>
  <c r="G42" i="5"/>
  <c r="S41" i="5"/>
  <c r="R41" i="5"/>
  <c r="T41" i="5" s="1"/>
  <c r="U41" i="5" s="1"/>
  <c r="Q41" i="5"/>
  <c r="G41" i="5"/>
  <c r="S40" i="5"/>
  <c r="R40" i="5"/>
  <c r="T40" i="5" s="1"/>
  <c r="U40" i="5" s="1"/>
  <c r="Q40" i="5"/>
  <c r="G40" i="5"/>
  <c r="S39" i="5"/>
  <c r="R39" i="5"/>
  <c r="Q39" i="5"/>
  <c r="G39" i="5"/>
  <c r="T38" i="5"/>
  <c r="U38" i="5" s="1"/>
  <c r="S38" i="5"/>
  <c r="R38" i="5"/>
  <c r="Q38" i="5"/>
  <c r="G38" i="5"/>
  <c r="T37" i="5"/>
  <c r="U37" i="5" s="1"/>
  <c r="S37" i="5"/>
  <c r="R37" i="5"/>
  <c r="Q37" i="5"/>
  <c r="G37" i="5"/>
  <c r="T36" i="5"/>
  <c r="U36" i="5" s="1"/>
  <c r="S36" i="5"/>
  <c r="R36" i="5"/>
  <c r="Q36" i="5"/>
  <c r="G36" i="5"/>
  <c r="T35" i="5"/>
  <c r="U35" i="5" s="1"/>
  <c r="S35" i="5"/>
  <c r="R35" i="5"/>
  <c r="Q35" i="5"/>
  <c r="G35" i="5"/>
  <c r="T34" i="5"/>
  <c r="U34" i="5" s="1"/>
  <c r="S34" i="5"/>
  <c r="R34" i="5"/>
  <c r="Q34" i="5"/>
  <c r="G34" i="5"/>
  <c r="T33" i="5"/>
  <c r="U33" i="5" s="1"/>
  <c r="S33" i="5"/>
  <c r="R33" i="5"/>
  <c r="Q33" i="5"/>
  <c r="G33" i="5"/>
  <c r="T32" i="5"/>
  <c r="U32" i="5" s="1"/>
  <c r="S32" i="5"/>
  <c r="R32" i="5"/>
  <c r="Q32" i="5"/>
  <c r="G32" i="5"/>
  <c r="T31" i="5"/>
  <c r="U31" i="5" s="1"/>
  <c r="S31" i="5"/>
  <c r="R31" i="5"/>
  <c r="Q31" i="5"/>
  <c r="G31" i="5"/>
  <c r="T30" i="5"/>
  <c r="U30" i="5" s="1"/>
  <c r="S30" i="5"/>
  <c r="R30" i="5"/>
  <c r="Q30" i="5"/>
  <c r="G30" i="5"/>
  <c r="T29" i="5"/>
  <c r="U29" i="5" s="1"/>
  <c r="S29" i="5"/>
  <c r="R29" i="5"/>
  <c r="Q29" i="5"/>
  <c r="G29" i="5"/>
  <c r="T28" i="5"/>
  <c r="U28" i="5" s="1"/>
  <c r="S28" i="5"/>
  <c r="R28" i="5"/>
  <c r="Q28" i="5"/>
  <c r="G28" i="5"/>
  <c r="T27" i="5"/>
  <c r="U27" i="5" s="1"/>
  <c r="S27" i="5"/>
  <c r="R27" i="5"/>
  <c r="Q27" i="5"/>
  <c r="G27" i="5"/>
  <c r="AM26" i="5"/>
  <c r="S26" i="5"/>
  <c r="R26" i="5"/>
  <c r="T26" i="5" s="1"/>
  <c r="U26" i="5" s="1"/>
  <c r="Q26" i="5"/>
  <c r="G26" i="5"/>
  <c r="S25" i="5"/>
  <c r="R25" i="5"/>
  <c r="T25" i="5" s="1"/>
  <c r="U25" i="5" s="1"/>
  <c r="Q25" i="5"/>
  <c r="G25" i="5"/>
  <c r="S24" i="5"/>
  <c r="R24" i="5"/>
  <c r="T24" i="5" s="1"/>
  <c r="U24" i="5" s="1"/>
  <c r="Q24" i="5"/>
  <c r="G24" i="5"/>
  <c r="S23" i="5"/>
  <c r="R23" i="5"/>
  <c r="T23" i="5" s="1"/>
  <c r="U23" i="5" s="1"/>
  <c r="Q23" i="5"/>
  <c r="G23" i="5"/>
  <c r="T22" i="5"/>
  <c r="U22" i="5" s="1"/>
  <c r="S22" i="5"/>
  <c r="R22" i="5"/>
  <c r="Q22" i="5"/>
  <c r="G22" i="5"/>
  <c r="S21" i="5"/>
  <c r="R21" i="5"/>
  <c r="T21" i="5" s="1"/>
  <c r="U21" i="5" s="1"/>
  <c r="Q21" i="5"/>
  <c r="G21" i="5"/>
  <c r="S20" i="5"/>
  <c r="R20" i="5"/>
  <c r="Q20" i="5"/>
  <c r="G20" i="5"/>
  <c r="S19" i="5"/>
  <c r="R19" i="5"/>
  <c r="T19" i="5" s="1"/>
  <c r="U19" i="5" s="1"/>
  <c r="Q19" i="5"/>
  <c r="G19" i="5"/>
  <c r="S18" i="5"/>
  <c r="R18" i="5"/>
  <c r="T18" i="5" s="1"/>
  <c r="U18" i="5" s="1"/>
  <c r="Q18" i="5"/>
  <c r="G18" i="5"/>
  <c r="T17" i="5"/>
  <c r="U17" i="5" s="1"/>
  <c r="S17" i="5"/>
  <c r="R17" i="5"/>
  <c r="Q17" i="5"/>
  <c r="G17" i="5"/>
  <c r="S16" i="5"/>
  <c r="R16" i="5"/>
  <c r="Q16" i="5"/>
  <c r="G16" i="5"/>
  <c r="S15" i="5"/>
  <c r="R15" i="5"/>
  <c r="Q15" i="5"/>
  <c r="G15" i="5"/>
  <c r="S14" i="5"/>
  <c r="R14" i="5"/>
  <c r="Q14" i="5"/>
  <c r="B14" i="5"/>
  <c r="B15" i="5" s="1"/>
  <c r="B16" i="5" s="1"/>
  <c r="AM12" i="5"/>
  <c r="AM38" i="5" s="1"/>
  <c r="S44" i="4"/>
  <c r="R44" i="4"/>
  <c r="T44" i="4" s="1"/>
  <c r="U44" i="4" s="1"/>
  <c r="Q44" i="4"/>
  <c r="G44" i="4"/>
  <c r="S43" i="4"/>
  <c r="R43" i="4"/>
  <c r="T43" i="4" s="1"/>
  <c r="U43" i="4" s="1"/>
  <c r="Q43" i="4"/>
  <c r="G43" i="4"/>
  <c r="S42" i="4"/>
  <c r="R42" i="4"/>
  <c r="T42" i="4" s="1"/>
  <c r="U42" i="4" s="1"/>
  <c r="Q42" i="4"/>
  <c r="G42" i="4"/>
  <c r="S41" i="4"/>
  <c r="R41" i="4"/>
  <c r="T41" i="4" s="1"/>
  <c r="U41" i="4" s="1"/>
  <c r="Q41" i="4"/>
  <c r="G41" i="4"/>
  <c r="S40" i="4"/>
  <c r="R40" i="4"/>
  <c r="T40" i="4" s="1"/>
  <c r="U40" i="4" s="1"/>
  <c r="Q40" i="4"/>
  <c r="G40" i="4"/>
  <c r="S39" i="4"/>
  <c r="R39" i="4"/>
  <c r="Q39" i="4"/>
  <c r="G39" i="4"/>
  <c r="S38" i="4"/>
  <c r="T38" i="4" s="1"/>
  <c r="U38" i="4" s="1"/>
  <c r="R38" i="4"/>
  <c r="Q38" i="4"/>
  <c r="G38" i="4"/>
  <c r="S37" i="4"/>
  <c r="T37" i="4" s="1"/>
  <c r="U37" i="4" s="1"/>
  <c r="R37" i="4"/>
  <c r="Q37" i="4"/>
  <c r="G37" i="4"/>
  <c r="S36" i="4"/>
  <c r="T36" i="4" s="1"/>
  <c r="U36" i="4" s="1"/>
  <c r="R36" i="4"/>
  <c r="Q36" i="4"/>
  <c r="G36" i="4"/>
  <c r="S35" i="4"/>
  <c r="T35" i="4" s="1"/>
  <c r="U35" i="4" s="1"/>
  <c r="R35" i="4"/>
  <c r="Q35" i="4"/>
  <c r="G35" i="4"/>
  <c r="S34" i="4"/>
  <c r="T34" i="4" s="1"/>
  <c r="U34" i="4" s="1"/>
  <c r="R34" i="4"/>
  <c r="Q34" i="4"/>
  <c r="G34" i="4"/>
  <c r="S33" i="4"/>
  <c r="T33" i="4" s="1"/>
  <c r="U33" i="4" s="1"/>
  <c r="R33" i="4"/>
  <c r="Q33" i="4"/>
  <c r="G33" i="4"/>
  <c r="S32" i="4"/>
  <c r="T32" i="4" s="1"/>
  <c r="U32" i="4" s="1"/>
  <c r="R32" i="4"/>
  <c r="Q32" i="4"/>
  <c r="G32" i="4"/>
  <c r="S31" i="4"/>
  <c r="T31" i="4" s="1"/>
  <c r="U31" i="4" s="1"/>
  <c r="R31" i="4"/>
  <c r="Q31" i="4"/>
  <c r="G31" i="4"/>
  <c r="S30" i="4"/>
  <c r="T30" i="4" s="1"/>
  <c r="U30" i="4" s="1"/>
  <c r="R30" i="4"/>
  <c r="Q30" i="4"/>
  <c r="G30" i="4"/>
  <c r="S29" i="4"/>
  <c r="T29" i="4" s="1"/>
  <c r="U29" i="4" s="1"/>
  <c r="R29" i="4"/>
  <c r="Q29" i="4"/>
  <c r="G29" i="4"/>
  <c r="S28" i="4"/>
  <c r="T28" i="4" s="1"/>
  <c r="U28" i="4" s="1"/>
  <c r="R28" i="4"/>
  <c r="Q28" i="4"/>
  <c r="G28" i="4"/>
  <c r="S27" i="4"/>
  <c r="T27" i="4" s="1"/>
  <c r="U27" i="4" s="1"/>
  <c r="R27" i="4"/>
  <c r="Q27" i="4"/>
  <c r="G27" i="4"/>
  <c r="AM26" i="4"/>
  <c r="T26" i="4"/>
  <c r="U26" i="4" s="1"/>
  <c r="S26" i="4"/>
  <c r="R26" i="4"/>
  <c r="Q26" i="4"/>
  <c r="G26" i="4"/>
  <c r="T25" i="4"/>
  <c r="U25" i="4" s="1"/>
  <c r="S25" i="4"/>
  <c r="R25" i="4"/>
  <c r="Q25" i="4"/>
  <c r="G25" i="4"/>
  <c r="U24" i="4"/>
  <c r="S24" i="4"/>
  <c r="R24" i="4"/>
  <c r="T24" i="4" s="1"/>
  <c r="Q24" i="4"/>
  <c r="G24" i="4"/>
  <c r="T23" i="4"/>
  <c r="U23" i="4" s="1"/>
  <c r="S23" i="4"/>
  <c r="R23" i="4"/>
  <c r="Q23" i="4"/>
  <c r="G23" i="4"/>
  <c r="S22" i="4"/>
  <c r="T22" i="4" s="1"/>
  <c r="U22" i="4" s="1"/>
  <c r="R22" i="4"/>
  <c r="Q22" i="4"/>
  <c r="G22" i="4"/>
  <c r="S21" i="4"/>
  <c r="T21" i="4" s="1"/>
  <c r="U21" i="4" s="1"/>
  <c r="R21" i="4"/>
  <c r="Q21" i="4"/>
  <c r="G21" i="4"/>
  <c r="S20" i="4"/>
  <c r="R20" i="4"/>
  <c r="Q20" i="4"/>
  <c r="G20" i="4"/>
  <c r="S19" i="4"/>
  <c r="R19" i="4"/>
  <c r="Q19" i="4"/>
  <c r="G19" i="4"/>
  <c r="S18" i="4"/>
  <c r="R18" i="4"/>
  <c r="Q18" i="4"/>
  <c r="G18" i="4"/>
  <c r="S17" i="4"/>
  <c r="R17" i="4"/>
  <c r="Q17" i="4"/>
  <c r="G17" i="4"/>
  <c r="S16" i="4"/>
  <c r="R16" i="4"/>
  <c r="Q16" i="4"/>
  <c r="G16" i="4"/>
  <c r="S15" i="4"/>
  <c r="R15" i="4"/>
  <c r="Q15" i="4"/>
  <c r="G15" i="4"/>
  <c r="S14" i="4"/>
  <c r="R14" i="4"/>
  <c r="Q14" i="4"/>
  <c r="AM12" i="4"/>
  <c r="AM17" i="4" s="1"/>
  <c r="S44" i="3"/>
  <c r="R44" i="3"/>
  <c r="T44" i="3" s="1"/>
  <c r="U44" i="3" s="1"/>
  <c r="Q44" i="3"/>
  <c r="G44" i="3"/>
  <c r="S43" i="3"/>
  <c r="R43" i="3"/>
  <c r="T43" i="3" s="1"/>
  <c r="U43" i="3" s="1"/>
  <c r="Q43" i="3"/>
  <c r="G43" i="3"/>
  <c r="S42" i="3"/>
  <c r="R42" i="3"/>
  <c r="T42" i="3" s="1"/>
  <c r="U42" i="3" s="1"/>
  <c r="Q42" i="3"/>
  <c r="G42" i="3"/>
  <c r="S41" i="3"/>
  <c r="R41" i="3"/>
  <c r="T41" i="3" s="1"/>
  <c r="U41" i="3" s="1"/>
  <c r="Q41" i="3"/>
  <c r="G41" i="3"/>
  <c r="S40" i="3"/>
  <c r="R40" i="3"/>
  <c r="T40" i="3" s="1"/>
  <c r="U40" i="3" s="1"/>
  <c r="Q40" i="3"/>
  <c r="G40" i="3"/>
  <c r="S39" i="3"/>
  <c r="R39" i="3"/>
  <c r="T39" i="3" s="1"/>
  <c r="U39" i="3" s="1"/>
  <c r="Q39" i="3"/>
  <c r="G39" i="3"/>
  <c r="S38" i="3"/>
  <c r="T38" i="3" s="1"/>
  <c r="U38" i="3" s="1"/>
  <c r="R38" i="3"/>
  <c r="Q38" i="3"/>
  <c r="G38" i="3"/>
  <c r="T37" i="3"/>
  <c r="U37" i="3" s="1"/>
  <c r="S37" i="3"/>
  <c r="R37" i="3"/>
  <c r="Q37" i="3"/>
  <c r="G37" i="3"/>
  <c r="T36" i="3"/>
  <c r="U36" i="3" s="1"/>
  <c r="S36" i="3"/>
  <c r="R36" i="3"/>
  <c r="Q36" i="3"/>
  <c r="G36" i="3"/>
  <c r="T35" i="3"/>
  <c r="U35" i="3" s="1"/>
  <c r="S35" i="3"/>
  <c r="R35" i="3"/>
  <c r="Q35" i="3"/>
  <c r="G35" i="3"/>
  <c r="T34" i="3"/>
  <c r="U34" i="3" s="1"/>
  <c r="S34" i="3"/>
  <c r="R34" i="3"/>
  <c r="Q34" i="3"/>
  <c r="G34" i="3"/>
  <c r="T33" i="3"/>
  <c r="U33" i="3" s="1"/>
  <c r="S33" i="3"/>
  <c r="R33" i="3"/>
  <c r="Q33" i="3"/>
  <c r="G33" i="3"/>
  <c r="T32" i="3"/>
  <c r="U32" i="3" s="1"/>
  <c r="S32" i="3"/>
  <c r="R32" i="3"/>
  <c r="Q32" i="3"/>
  <c r="G32" i="3"/>
  <c r="T31" i="3"/>
  <c r="U31" i="3" s="1"/>
  <c r="S31" i="3"/>
  <c r="R31" i="3"/>
  <c r="Q31" i="3"/>
  <c r="G31" i="3"/>
  <c r="T30" i="3"/>
  <c r="U30" i="3" s="1"/>
  <c r="S30" i="3"/>
  <c r="R30" i="3"/>
  <c r="Q30" i="3"/>
  <c r="G30" i="3"/>
  <c r="T29" i="3"/>
  <c r="U29" i="3" s="1"/>
  <c r="S29" i="3"/>
  <c r="R29" i="3"/>
  <c r="Q29" i="3"/>
  <c r="G29" i="3"/>
  <c r="T28" i="3"/>
  <c r="U28" i="3" s="1"/>
  <c r="S28" i="3"/>
  <c r="R28" i="3"/>
  <c r="Q28" i="3"/>
  <c r="G28" i="3"/>
  <c r="T27" i="3"/>
  <c r="U27" i="3" s="1"/>
  <c r="S27" i="3"/>
  <c r="R27" i="3"/>
  <c r="Q27" i="3"/>
  <c r="G27" i="3"/>
  <c r="AM26" i="3"/>
  <c r="S26" i="3"/>
  <c r="R26" i="3"/>
  <c r="T26" i="3" s="1"/>
  <c r="U26" i="3" s="1"/>
  <c r="Q26" i="3"/>
  <c r="G26" i="3"/>
  <c r="S25" i="3"/>
  <c r="R25" i="3"/>
  <c r="T25" i="3" s="1"/>
  <c r="U25" i="3" s="1"/>
  <c r="Q25" i="3"/>
  <c r="G25" i="3"/>
  <c r="S24" i="3"/>
  <c r="R24" i="3"/>
  <c r="T24" i="3" s="1"/>
  <c r="U24" i="3" s="1"/>
  <c r="Q24" i="3"/>
  <c r="G24" i="3"/>
  <c r="T23" i="3"/>
  <c r="U23" i="3" s="1"/>
  <c r="S23" i="3"/>
  <c r="R23" i="3"/>
  <c r="Q23" i="3"/>
  <c r="G23" i="3"/>
  <c r="S22" i="3"/>
  <c r="T22" i="3" s="1"/>
  <c r="U22" i="3" s="1"/>
  <c r="R22" i="3"/>
  <c r="Q22" i="3"/>
  <c r="G22" i="3"/>
  <c r="S21" i="3"/>
  <c r="R21" i="3"/>
  <c r="T21" i="3" s="1"/>
  <c r="U21" i="3" s="1"/>
  <c r="Q21" i="3"/>
  <c r="G21" i="3"/>
  <c r="S20" i="3"/>
  <c r="R20" i="3"/>
  <c r="Q20" i="3"/>
  <c r="G20" i="3"/>
  <c r="S19" i="3"/>
  <c r="R19" i="3"/>
  <c r="T19" i="3" s="1"/>
  <c r="U19" i="3" s="1"/>
  <c r="Q19" i="3"/>
  <c r="G19" i="3"/>
  <c r="S18" i="3"/>
  <c r="R18" i="3"/>
  <c r="T18" i="3" s="1"/>
  <c r="U18" i="3" s="1"/>
  <c r="Q18" i="3"/>
  <c r="G18" i="3"/>
  <c r="S17" i="3"/>
  <c r="R17" i="3"/>
  <c r="T17" i="3" s="1"/>
  <c r="U17" i="3" s="1"/>
  <c r="Q17" i="3"/>
  <c r="G17" i="3"/>
  <c r="S16" i="3"/>
  <c r="R16" i="3"/>
  <c r="Q16" i="3"/>
  <c r="G16" i="3"/>
  <c r="S15" i="3"/>
  <c r="R15" i="3"/>
  <c r="T15" i="3" s="1"/>
  <c r="U15" i="3" s="1"/>
  <c r="Q15" i="3"/>
  <c r="G15" i="3"/>
  <c r="S14" i="3"/>
  <c r="R14" i="3"/>
  <c r="Q14" i="3"/>
  <c r="B14" i="3"/>
  <c r="B15" i="3" s="1"/>
  <c r="AM12" i="3"/>
  <c r="AM17" i="3" s="1"/>
  <c r="S44" i="2"/>
  <c r="R44" i="2"/>
  <c r="T44" i="2" s="1"/>
  <c r="U44" i="2" s="1"/>
  <c r="Q44" i="2"/>
  <c r="G44" i="2"/>
  <c r="S43" i="2"/>
  <c r="R43" i="2"/>
  <c r="T43" i="2" s="1"/>
  <c r="U43" i="2" s="1"/>
  <c r="Q43" i="2"/>
  <c r="G43" i="2"/>
  <c r="S42" i="2"/>
  <c r="R42" i="2"/>
  <c r="T42" i="2" s="1"/>
  <c r="U42" i="2" s="1"/>
  <c r="Q42" i="2"/>
  <c r="G42" i="2"/>
  <c r="S41" i="2"/>
  <c r="R41" i="2"/>
  <c r="T41" i="2" s="1"/>
  <c r="U41" i="2" s="1"/>
  <c r="Q41" i="2"/>
  <c r="G41" i="2"/>
  <c r="S40" i="2"/>
  <c r="R40" i="2"/>
  <c r="T40" i="2" s="1"/>
  <c r="U40" i="2" s="1"/>
  <c r="Q40" i="2"/>
  <c r="G40" i="2"/>
  <c r="S39" i="2"/>
  <c r="R39" i="2"/>
  <c r="T39" i="2" s="1"/>
  <c r="U39" i="2" s="1"/>
  <c r="Q39" i="2"/>
  <c r="G39" i="2"/>
  <c r="S38" i="2"/>
  <c r="R38" i="2"/>
  <c r="T38" i="2" s="1"/>
  <c r="U38" i="2" s="1"/>
  <c r="Q38" i="2"/>
  <c r="G38" i="2"/>
  <c r="S37" i="2"/>
  <c r="R37" i="2"/>
  <c r="T37" i="2" s="1"/>
  <c r="U37" i="2" s="1"/>
  <c r="Q37" i="2"/>
  <c r="G37" i="2"/>
  <c r="S36" i="2"/>
  <c r="R36" i="2"/>
  <c r="T36" i="2" s="1"/>
  <c r="U36" i="2" s="1"/>
  <c r="Q36" i="2"/>
  <c r="G36" i="2"/>
  <c r="S35" i="2"/>
  <c r="R35" i="2"/>
  <c r="T35" i="2" s="1"/>
  <c r="U35" i="2" s="1"/>
  <c r="Q35" i="2"/>
  <c r="G35" i="2"/>
  <c r="S34" i="2"/>
  <c r="R34" i="2"/>
  <c r="T34" i="2" s="1"/>
  <c r="U34" i="2" s="1"/>
  <c r="Q34" i="2"/>
  <c r="G34" i="2"/>
  <c r="S33" i="2"/>
  <c r="R33" i="2"/>
  <c r="Q33" i="2"/>
  <c r="G33" i="2"/>
  <c r="S32" i="2"/>
  <c r="R32" i="2"/>
  <c r="Q32" i="2"/>
  <c r="G32" i="2"/>
  <c r="S31" i="2"/>
  <c r="R31" i="2"/>
  <c r="Q31" i="2"/>
  <c r="G31" i="2"/>
  <c r="S30" i="2"/>
  <c r="R30" i="2"/>
  <c r="Q30" i="2"/>
  <c r="G30" i="2"/>
  <c r="S29" i="2"/>
  <c r="R29" i="2"/>
  <c r="T29" i="2" s="1"/>
  <c r="U29" i="2" s="1"/>
  <c r="Q29" i="2"/>
  <c r="G29" i="2"/>
  <c r="S28" i="2"/>
  <c r="R28" i="2"/>
  <c r="T28" i="2" s="1"/>
  <c r="U28" i="2" s="1"/>
  <c r="Q28" i="2"/>
  <c r="G28" i="2"/>
  <c r="S27" i="2"/>
  <c r="R27" i="2"/>
  <c r="T27" i="2" s="1"/>
  <c r="U27" i="2" s="1"/>
  <c r="Q27" i="2"/>
  <c r="G27" i="2"/>
  <c r="AM26" i="2"/>
  <c r="T26" i="2"/>
  <c r="U26" i="2" s="1"/>
  <c r="S26" i="2"/>
  <c r="R26" i="2"/>
  <c r="Q26" i="2"/>
  <c r="G26" i="2"/>
  <c r="S25" i="2"/>
  <c r="T25" i="2" s="1"/>
  <c r="U25" i="2" s="1"/>
  <c r="R25" i="2"/>
  <c r="Q25" i="2"/>
  <c r="G25" i="2"/>
  <c r="S24" i="2"/>
  <c r="T24" i="2" s="1"/>
  <c r="U24" i="2" s="1"/>
  <c r="R24" i="2"/>
  <c r="Q24" i="2"/>
  <c r="G24" i="2"/>
  <c r="S23" i="2"/>
  <c r="R23" i="2"/>
  <c r="T23" i="2" s="1"/>
  <c r="U23" i="2" s="1"/>
  <c r="Q23" i="2"/>
  <c r="G23" i="2"/>
  <c r="S22" i="2"/>
  <c r="R22" i="2"/>
  <c r="Q22" i="2"/>
  <c r="G22" i="2"/>
  <c r="S21" i="2"/>
  <c r="T21" i="2" s="1"/>
  <c r="U21" i="2" s="1"/>
  <c r="R21" i="2"/>
  <c r="Q21" i="2"/>
  <c r="G21" i="2"/>
  <c r="S20" i="2"/>
  <c r="R20" i="2"/>
  <c r="Q20" i="2"/>
  <c r="G20" i="2"/>
  <c r="S19" i="2"/>
  <c r="R19" i="2"/>
  <c r="Q19" i="2"/>
  <c r="G19" i="2"/>
  <c r="S18" i="2"/>
  <c r="R18" i="2"/>
  <c r="Q18" i="2"/>
  <c r="G18" i="2"/>
  <c r="S17" i="2"/>
  <c r="R17" i="2"/>
  <c r="T17" i="2" s="1"/>
  <c r="U17" i="2" s="1"/>
  <c r="Q17" i="2"/>
  <c r="G17" i="2"/>
  <c r="S16" i="2"/>
  <c r="R16" i="2"/>
  <c r="Q16" i="2"/>
  <c r="G16" i="2"/>
  <c r="S15" i="2"/>
  <c r="R15" i="2"/>
  <c r="Q15" i="2"/>
  <c r="G15" i="2"/>
  <c r="S14" i="2"/>
  <c r="R14" i="2"/>
  <c r="Q14" i="2"/>
  <c r="B14" i="2"/>
  <c r="AA14" i="2" s="1"/>
  <c r="AM12" i="2"/>
  <c r="AM20" i="2" s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AM26" i="1"/>
  <c r="AM24" i="1"/>
  <c r="S44" i="1"/>
  <c r="R44" i="1"/>
  <c r="Q44" i="1"/>
  <c r="S43" i="1"/>
  <c r="R43" i="1"/>
  <c r="Q43" i="1"/>
  <c r="S42" i="1"/>
  <c r="R42" i="1"/>
  <c r="Q42" i="1"/>
  <c r="S41" i="1"/>
  <c r="R41" i="1"/>
  <c r="Q41" i="1"/>
  <c r="S40" i="1"/>
  <c r="R40" i="1"/>
  <c r="Q40" i="1"/>
  <c r="S39" i="1"/>
  <c r="R39" i="1"/>
  <c r="Q39" i="1"/>
  <c r="S38" i="1"/>
  <c r="R38" i="1"/>
  <c r="Q38" i="1"/>
  <c r="S37" i="1"/>
  <c r="R37" i="1"/>
  <c r="T37" i="1" s="1"/>
  <c r="U37" i="1" s="1"/>
  <c r="Q37" i="1"/>
  <c r="S36" i="1"/>
  <c r="R36" i="1"/>
  <c r="Q36" i="1"/>
  <c r="S35" i="1"/>
  <c r="R35" i="1"/>
  <c r="Q35" i="1"/>
  <c r="S34" i="1"/>
  <c r="R34" i="1"/>
  <c r="Q34" i="1"/>
  <c r="S33" i="1"/>
  <c r="R33" i="1"/>
  <c r="Q33" i="1"/>
  <c r="S32" i="1"/>
  <c r="R32" i="1"/>
  <c r="Q32" i="1"/>
  <c r="S31" i="1"/>
  <c r="R31" i="1"/>
  <c r="Q31" i="1"/>
  <c r="S30" i="1"/>
  <c r="R30" i="1"/>
  <c r="Q30" i="1"/>
  <c r="S29" i="1"/>
  <c r="R29" i="1"/>
  <c r="Q29" i="1"/>
  <c r="S28" i="1"/>
  <c r="R28" i="1"/>
  <c r="Q28" i="1"/>
  <c r="S27" i="1"/>
  <c r="R27" i="1"/>
  <c r="T27" i="1" s="1"/>
  <c r="U27" i="1" s="1"/>
  <c r="Q27" i="1"/>
  <c r="S26" i="1"/>
  <c r="R26" i="1"/>
  <c r="Q26" i="1"/>
  <c r="S25" i="1"/>
  <c r="R25" i="1"/>
  <c r="Q25" i="1"/>
  <c r="S24" i="1"/>
  <c r="R24" i="1"/>
  <c r="Q24" i="1"/>
  <c r="S23" i="1"/>
  <c r="R23" i="1"/>
  <c r="Q23" i="1"/>
  <c r="R22" i="1"/>
  <c r="S22" i="1" s="1"/>
  <c r="T22" i="1" s="1"/>
  <c r="U22" i="1" s="1"/>
  <c r="Q22" i="1"/>
  <c r="R21" i="1"/>
  <c r="S21" i="1" s="1"/>
  <c r="Q21" i="1"/>
  <c r="S20" i="1"/>
  <c r="R20" i="1"/>
  <c r="Q20" i="1"/>
  <c r="S19" i="1"/>
  <c r="R19" i="1"/>
  <c r="Q19" i="1"/>
  <c r="S18" i="1"/>
  <c r="R18" i="1"/>
  <c r="Q18" i="1"/>
  <c r="S17" i="1"/>
  <c r="R17" i="1"/>
  <c r="Q17" i="1"/>
  <c r="R16" i="1"/>
  <c r="Q16" i="1"/>
  <c r="R15" i="1"/>
  <c r="S15" i="1" s="1"/>
  <c r="Q15" i="1"/>
  <c r="R14" i="1"/>
  <c r="S14" i="1" s="1"/>
  <c r="Q14" i="1"/>
  <c r="B14" i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V14" i="10" l="1"/>
  <c r="T31" i="1"/>
  <c r="U31" i="1" s="1"/>
  <c r="T39" i="1"/>
  <c r="U39" i="1" s="1"/>
  <c r="T43" i="1"/>
  <c r="U43" i="1" s="1"/>
  <c r="T24" i="1"/>
  <c r="U24" i="1" s="1"/>
  <c r="T36" i="1"/>
  <c r="U36" i="1" s="1"/>
  <c r="T40" i="1"/>
  <c r="U40" i="1" s="1"/>
  <c r="T44" i="1"/>
  <c r="U44" i="1" s="1"/>
  <c r="T42" i="1"/>
  <c r="U42" i="1" s="1"/>
  <c r="T19" i="1"/>
  <c r="U19" i="1" s="1"/>
  <c r="T33" i="1"/>
  <c r="U33" i="1" s="1"/>
  <c r="T23" i="1"/>
  <c r="U23" i="1" s="1"/>
  <c r="T18" i="1"/>
  <c r="U18" i="1" s="1"/>
  <c r="T26" i="1"/>
  <c r="U26" i="1" s="1"/>
  <c r="T30" i="1"/>
  <c r="U30" i="1" s="1"/>
  <c r="T38" i="1"/>
  <c r="U38" i="1" s="1"/>
  <c r="T35" i="1"/>
  <c r="U35" i="1" s="1"/>
  <c r="T32" i="1"/>
  <c r="U32" i="1" s="1"/>
  <c r="T25" i="1"/>
  <c r="U25" i="1" s="1"/>
  <c r="T29" i="1"/>
  <c r="U29" i="1" s="1"/>
  <c r="T28" i="1"/>
  <c r="U28" i="1" s="1"/>
  <c r="T34" i="1"/>
  <c r="U34" i="1" s="1"/>
  <c r="T20" i="1"/>
  <c r="U20" i="1" s="1"/>
  <c r="T22" i="6"/>
  <c r="U22" i="6" s="1"/>
  <c r="T15" i="7"/>
  <c r="U15" i="7" s="1"/>
  <c r="T18" i="2"/>
  <c r="U18" i="2" s="1"/>
  <c r="T20" i="2"/>
  <c r="U20" i="2" s="1"/>
  <c r="T18" i="4"/>
  <c r="U18" i="4" s="1"/>
  <c r="T20" i="4"/>
  <c r="U20" i="4" s="1"/>
  <c r="T15" i="5"/>
  <c r="U15" i="5" s="1"/>
  <c r="T16" i="3"/>
  <c r="U16" i="3" s="1"/>
  <c r="T21" i="6"/>
  <c r="U21" i="6" s="1"/>
  <c r="T19" i="7"/>
  <c r="U19" i="7" s="1"/>
  <c r="T15" i="8"/>
  <c r="U15" i="8" s="1"/>
  <c r="T14" i="10"/>
  <c r="U14" i="10" s="1"/>
  <c r="T18" i="9"/>
  <c r="U18" i="9" s="1"/>
  <c r="T15" i="2"/>
  <c r="U15" i="2" s="1"/>
  <c r="T22" i="2"/>
  <c r="U22" i="2" s="1"/>
  <c r="T20" i="3"/>
  <c r="U20" i="3" s="1"/>
  <c r="T17" i="1"/>
  <c r="U17" i="1" s="1"/>
  <c r="T19" i="2"/>
  <c r="U19" i="2" s="1"/>
  <c r="T15" i="4"/>
  <c r="U15" i="4" s="1"/>
  <c r="T17" i="4"/>
  <c r="U17" i="4" s="1"/>
  <c r="T19" i="4"/>
  <c r="U19" i="4" s="1"/>
  <c r="T14" i="5"/>
  <c r="U14" i="5" s="1"/>
  <c r="T22" i="9"/>
  <c r="U22" i="9" s="1"/>
  <c r="T18" i="12"/>
  <c r="U18" i="12" s="1"/>
  <c r="T22" i="12"/>
  <c r="U22" i="12" s="1"/>
  <c r="T21" i="11"/>
  <c r="U21" i="11" s="1"/>
  <c r="T21" i="1"/>
  <c r="U21" i="1" s="1"/>
  <c r="T16" i="8"/>
  <c r="U16" i="8" s="1"/>
  <c r="T16" i="12"/>
  <c r="U16" i="12" s="1"/>
  <c r="T14" i="7"/>
  <c r="U14" i="7" s="1"/>
  <c r="T16" i="7"/>
  <c r="U16" i="7" s="1"/>
  <c r="T16" i="5"/>
  <c r="U16" i="5" s="1"/>
  <c r="T16" i="6"/>
  <c r="U16" i="6" s="1"/>
  <c r="T16" i="4"/>
  <c r="U16" i="4" s="1"/>
  <c r="T16" i="9"/>
  <c r="U16" i="9" s="1"/>
  <c r="T14" i="11"/>
  <c r="U14" i="11" s="1"/>
  <c r="T14" i="12"/>
  <c r="U14" i="12" s="1"/>
  <c r="T41" i="1"/>
  <c r="U41" i="1" s="1"/>
  <c r="T15" i="1"/>
  <c r="U15" i="1" s="1"/>
  <c r="T14" i="3"/>
  <c r="U14" i="3" s="1"/>
  <c r="T14" i="4"/>
  <c r="U14" i="4" s="1"/>
  <c r="S16" i="1"/>
  <c r="T16" i="1" s="1"/>
  <c r="U16" i="1" s="1"/>
  <c r="B16" i="12"/>
  <c r="P16" i="12" s="1"/>
  <c r="V15" i="12"/>
  <c r="V14" i="12"/>
  <c r="AA14" i="12"/>
  <c r="P14" i="12"/>
  <c r="AM14" i="12"/>
  <c r="T25" i="12"/>
  <c r="U25" i="12" s="1"/>
  <c r="T26" i="12"/>
  <c r="U26" i="12" s="1"/>
  <c r="P15" i="12"/>
  <c r="AA15" i="12"/>
  <c r="T15" i="12"/>
  <c r="U15" i="12" s="1"/>
  <c r="T19" i="12"/>
  <c r="U19" i="12" s="1"/>
  <c r="AM38" i="12"/>
  <c r="AM24" i="12"/>
  <c r="AE15" i="12" s="1"/>
  <c r="AM23" i="12"/>
  <c r="AM22" i="12"/>
  <c r="AM17" i="12"/>
  <c r="AM21" i="12"/>
  <c r="P15" i="11"/>
  <c r="V14" i="9"/>
  <c r="AA14" i="11"/>
  <c r="T15" i="11"/>
  <c r="U15" i="11" s="1"/>
  <c r="T42" i="11"/>
  <c r="U42" i="11" s="1"/>
  <c r="V14" i="11"/>
  <c r="V15" i="11"/>
  <c r="AM38" i="11"/>
  <c r="AM24" i="11"/>
  <c r="AM21" i="11"/>
  <c r="AD14" i="11" s="1"/>
  <c r="B16" i="11"/>
  <c r="AM17" i="11"/>
  <c r="AM20" i="11"/>
  <c r="P14" i="11"/>
  <c r="AM14" i="11"/>
  <c r="AM22" i="11"/>
  <c r="AM18" i="10"/>
  <c r="AM16" i="10"/>
  <c r="AM24" i="10"/>
  <c r="AM23" i="10"/>
  <c r="AM20" i="10"/>
  <c r="AM39" i="10"/>
  <c r="B15" i="8"/>
  <c r="P15" i="8" s="1"/>
  <c r="P14" i="10"/>
  <c r="AM14" i="10"/>
  <c r="AM15" i="10"/>
  <c r="AM21" i="10"/>
  <c r="AD14" i="10" s="1"/>
  <c r="AA14" i="9"/>
  <c r="B15" i="10"/>
  <c r="AM17" i="10"/>
  <c r="B15" i="7"/>
  <c r="B16" i="7" s="1"/>
  <c r="AM22" i="10"/>
  <c r="T24" i="10"/>
  <c r="U24" i="10" s="1"/>
  <c r="AA15" i="9"/>
  <c r="P15" i="9"/>
  <c r="B16" i="9"/>
  <c r="V15" i="9"/>
  <c r="AM24" i="9"/>
  <c r="Z15" i="9" s="1"/>
  <c r="AM23" i="9"/>
  <c r="AM20" i="9"/>
  <c r="V14" i="8"/>
  <c r="P14" i="9"/>
  <c r="AM14" i="9"/>
  <c r="AM21" i="9"/>
  <c r="AD14" i="9" s="1"/>
  <c r="AM22" i="8"/>
  <c r="AM17" i="9"/>
  <c r="AM17" i="8"/>
  <c r="AM22" i="9"/>
  <c r="T24" i="9"/>
  <c r="U24" i="9" s="1"/>
  <c r="T39" i="9"/>
  <c r="U39" i="9" s="1"/>
  <c r="AM38" i="9"/>
  <c r="T20" i="9"/>
  <c r="U20" i="9" s="1"/>
  <c r="AM14" i="8"/>
  <c r="T24" i="8"/>
  <c r="U24" i="8" s="1"/>
  <c r="P14" i="8"/>
  <c r="AM24" i="8"/>
  <c r="AM21" i="8"/>
  <c r="Y14" i="8" s="1"/>
  <c r="AM20" i="8"/>
  <c r="AM38" i="8"/>
  <c r="AM14" i="6"/>
  <c r="T14" i="8"/>
  <c r="U14" i="8" s="1"/>
  <c r="AA14" i="7"/>
  <c r="AM17" i="6"/>
  <c r="T24" i="7"/>
  <c r="U24" i="7" s="1"/>
  <c r="AM24" i="7"/>
  <c r="AM23" i="7"/>
  <c r="AM20" i="7"/>
  <c r="AM21" i="7"/>
  <c r="Y14" i="7" s="1"/>
  <c r="AM38" i="7"/>
  <c r="P14" i="7"/>
  <c r="AM14" i="7"/>
  <c r="AM17" i="7"/>
  <c r="AM22" i="7"/>
  <c r="V14" i="5"/>
  <c r="AA14" i="5"/>
  <c r="AM24" i="6"/>
  <c r="Z14" i="6" s="1"/>
  <c r="AM20" i="6"/>
  <c r="T42" i="6"/>
  <c r="U42" i="6" s="1"/>
  <c r="P14" i="6"/>
  <c r="AM22" i="6"/>
  <c r="T43" i="6"/>
  <c r="U43" i="6" s="1"/>
  <c r="V14" i="3"/>
  <c r="AM22" i="5"/>
  <c r="B15" i="6"/>
  <c r="T44" i="6"/>
  <c r="U44" i="6" s="1"/>
  <c r="AM38" i="6"/>
  <c r="AA14" i="6"/>
  <c r="AM21" i="6"/>
  <c r="AD14" i="6" s="1"/>
  <c r="T24" i="6"/>
  <c r="U24" i="6" s="1"/>
  <c r="T40" i="6"/>
  <c r="U40" i="6" s="1"/>
  <c r="AM18" i="5"/>
  <c r="AM16" i="5"/>
  <c r="AM15" i="5"/>
  <c r="AM39" i="5"/>
  <c r="AM19" i="5"/>
  <c r="AA16" i="5"/>
  <c r="P16" i="5"/>
  <c r="B17" i="5"/>
  <c r="V16" i="5"/>
  <c r="AM14" i="4"/>
  <c r="T20" i="5"/>
  <c r="U20" i="5" s="1"/>
  <c r="T39" i="5"/>
  <c r="U39" i="5" s="1"/>
  <c r="AM38" i="4"/>
  <c r="AM18" i="4" s="1"/>
  <c r="AM24" i="5"/>
  <c r="Z16" i="5" s="1"/>
  <c r="AM23" i="5"/>
  <c r="AM20" i="5"/>
  <c r="V15" i="5"/>
  <c r="AM21" i="5"/>
  <c r="Y16" i="5" s="1"/>
  <c r="AM22" i="4"/>
  <c r="P14" i="5"/>
  <c r="AM14" i="5"/>
  <c r="AM17" i="5"/>
  <c r="AA15" i="5"/>
  <c r="P15" i="5"/>
  <c r="AM24" i="4"/>
  <c r="AE14" i="4" s="1"/>
  <c r="AM23" i="4"/>
  <c r="AM20" i="4"/>
  <c r="B15" i="4"/>
  <c r="T39" i="4"/>
  <c r="U39" i="4" s="1"/>
  <c r="AM14" i="3"/>
  <c r="AA14" i="4"/>
  <c r="AM21" i="4"/>
  <c r="Y14" i="4" s="1"/>
  <c r="P14" i="4"/>
  <c r="V14" i="4"/>
  <c r="B16" i="3"/>
  <c r="V16" i="3" s="1"/>
  <c r="V15" i="3"/>
  <c r="P15" i="3"/>
  <c r="AA17" i="1"/>
  <c r="P24" i="1"/>
  <c r="AM17" i="1"/>
  <c r="AM38" i="3"/>
  <c r="AM24" i="3"/>
  <c r="AE15" i="3" s="1"/>
  <c r="AM23" i="3"/>
  <c r="AM22" i="3"/>
  <c r="AM21" i="3"/>
  <c r="Y15" i="3" s="1"/>
  <c r="AM20" i="3"/>
  <c r="AA15" i="3"/>
  <c r="AA29" i="1"/>
  <c r="AM22" i="1"/>
  <c r="AM21" i="2"/>
  <c r="Y14" i="2" s="1"/>
  <c r="P14" i="3"/>
  <c r="AA25" i="1"/>
  <c r="P30" i="1"/>
  <c r="V14" i="1"/>
  <c r="AA14" i="3"/>
  <c r="P27" i="1"/>
  <c r="T14" i="2"/>
  <c r="U14" i="2" s="1"/>
  <c r="AM38" i="1"/>
  <c r="AM15" i="1" s="1"/>
  <c r="V28" i="1"/>
  <c r="P17" i="1"/>
  <c r="V19" i="1"/>
  <c r="V21" i="1"/>
  <c r="V14" i="2"/>
  <c r="T30" i="2"/>
  <c r="U30" i="2" s="1"/>
  <c r="P23" i="1"/>
  <c r="V18" i="1"/>
  <c r="AA21" i="1"/>
  <c r="V27" i="1"/>
  <c r="AM38" i="2"/>
  <c r="AM24" i="2"/>
  <c r="AE14" i="2" s="1"/>
  <c r="AM23" i="2"/>
  <c r="AM22" i="2"/>
  <c r="AM17" i="2"/>
  <c r="AM14" i="2"/>
  <c r="T31" i="2"/>
  <c r="U31" i="2" s="1"/>
  <c r="P15" i="1"/>
  <c r="P14" i="2"/>
  <c r="B15" i="2"/>
  <c r="T16" i="2"/>
  <c r="U16" i="2" s="1"/>
  <c r="T32" i="2"/>
  <c r="U32" i="2" s="1"/>
  <c r="AA15" i="1"/>
  <c r="AA18" i="1"/>
  <c r="V26" i="1"/>
  <c r="P16" i="1"/>
  <c r="P19" i="1"/>
  <c r="AA23" i="1"/>
  <c r="AA26" i="1"/>
  <c r="V29" i="1"/>
  <c r="AM14" i="1"/>
  <c r="T33" i="2"/>
  <c r="U33" i="2" s="1"/>
  <c r="T14" i="1"/>
  <c r="U14" i="1" s="1"/>
  <c r="B32" i="1"/>
  <c r="Z32" i="1" s="1"/>
  <c r="P31" i="1"/>
  <c r="P14" i="1"/>
  <c r="V16" i="1"/>
  <c r="V20" i="1"/>
  <c r="P22" i="1"/>
  <c r="V24" i="1"/>
  <c r="P29" i="1"/>
  <c r="AA31" i="1"/>
  <c r="AA16" i="1"/>
  <c r="P21" i="1"/>
  <c r="AA24" i="1"/>
  <c r="Z25" i="1"/>
  <c r="Z23" i="1"/>
  <c r="Z22" i="1"/>
  <c r="AE14" i="1"/>
  <c r="AE20" i="1"/>
  <c r="Z15" i="1"/>
  <c r="AE27" i="1"/>
  <c r="AE30" i="1"/>
  <c r="AE29" i="1"/>
  <c r="AE19" i="1"/>
  <c r="Z14" i="1"/>
  <c r="AE25" i="1"/>
  <c r="Z18" i="1"/>
  <c r="Z31" i="1"/>
  <c r="Z30" i="1"/>
  <c r="Z20" i="1"/>
  <c r="AE17" i="1"/>
  <c r="AE28" i="1"/>
  <c r="Z28" i="1"/>
  <c r="Z17" i="1"/>
  <c r="Z24" i="1"/>
  <c r="AE22" i="1"/>
  <c r="AE21" i="1"/>
  <c r="Z16" i="1"/>
  <c r="AE15" i="1"/>
  <c r="AM20" i="1"/>
  <c r="AM21" i="1"/>
  <c r="AD15" i="1" s="1"/>
  <c r="AM23" i="1"/>
  <c r="AA14" i="1"/>
  <c r="V17" i="1"/>
  <c r="AE18" i="1"/>
  <c r="P20" i="1"/>
  <c r="Z21" i="1"/>
  <c r="AA22" i="1"/>
  <c r="V25" i="1"/>
  <c r="AE26" i="1"/>
  <c r="P28" i="1"/>
  <c r="Z29" i="1"/>
  <c r="AA30" i="1"/>
  <c r="V15" i="1"/>
  <c r="AE16" i="1"/>
  <c r="P18" i="1"/>
  <c r="Z19" i="1"/>
  <c r="AA20" i="1"/>
  <c r="V23" i="1"/>
  <c r="AE24" i="1"/>
  <c r="P26" i="1"/>
  <c r="Z27" i="1"/>
  <c r="AA28" i="1"/>
  <c r="V31" i="1"/>
  <c r="AA19" i="1"/>
  <c r="V22" i="1"/>
  <c r="AE23" i="1"/>
  <c r="P25" i="1"/>
  <c r="Z26" i="1"/>
  <c r="AA27" i="1"/>
  <c r="V30" i="1"/>
  <c r="AE31" i="1"/>
  <c r="Y16" i="7" l="1"/>
  <c r="AD16" i="12"/>
  <c r="AC14" i="4"/>
  <c r="AC15" i="12"/>
  <c r="I23" i="1"/>
  <c r="J23" i="1"/>
  <c r="K23" i="1"/>
  <c r="L23" i="1"/>
  <c r="M23" i="1"/>
  <c r="N23" i="1"/>
  <c r="K30" i="1"/>
  <c r="N30" i="1"/>
  <c r="I30" i="1"/>
  <c r="J30" i="1"/>
  <c r="L30" i="1"/>
  <c r="M30" i="1"/>
  <c r="N26" i="1"/>
  <c r="I26" i="1"/>
  <c r="J26" i="1"/>
  <c r="K26" i="1"/>
  <c r="L26" i="1"/>
  <c r="M26" i="1"/>
  <c r="K24" i="1"/>
  <c r="N24" i="1"/>
  <c r="I24" i="1"/>
  <c r="J24" i="1"/>
  <c r="L24" i="1"/>
  <c r="M24" i="1"/>
  <c r="I29" i="1"/>
  <c r="J29" i="1"/>
  <c r="K29" i="1"/>
  <c r="L29" i="1"/>
  <c r="M29" i="1"/>
  <c r="N29" i="1"/>
  <c r="I25" i="1"/>
  <c r="J25" i="1"/>
  <c r="K25" i="1"/>
  <c r="L25" i="1"/>
  <c r="M25" i="1"/>
  <c r="N25" i="1"/>
  <c r="I31" i="1"/>
  <c r="J31" i="1"/>
  <c r="K31" i="1"/>
  <c r="L31" i="1"/>
  <c r="M31" i="1"/>
  <c r="N31" i="1"/>
  <c r="I27" i="1"/>
  <c r="J27" i="1"/>
  <c r="K27" i="1"/>
  <c r="L27" i="1"/>
  <c r="M27" i="1"/>
  <c r="N27" i="1"/>
  <c r="I28" i="1"/>
  <c r="J28" i="1"/>
  <c r="K28" i="1"/>
  <c r="N28" i="1"/>
  <c r="L28" i="1"/>
  <c r="M28" i="1"/>
  <c r="M15" i="8"/>
  <c r="N15" i="8"/>
  <c r="J15" i="8"/>
  <c r="K15" i="8"/>
  <c r="L15" i="8"/>
  <c r="I15" i="8"/>
  <c r="J17" i="1"/>
  <c r="K17" i="1"/>
  <c r="L17" i="1"/>
  <c r="M17" i="1"/>
  <c r="N17" i="1"/>
  <c r="I17" i="1"/>
  <c r="K14" i="7"/>
  <c r="M14" i="7"/>
  <c r="I14" i="7"/>
  <c r="J14" i="7"/>
  <c r="L14" i="7"/>
  <c r="N14" i="7"/>
  <c r="L22" i="1"/>
  <c r="M22" i="1"/>
  <c r="N22" i="1"/>
  <c r="I22" i="1"/>
  <c r="J22" i="1"/>
  <c r="K22" i="1"/>
  <c r="I15" i="9"/>
  <c r="J15" i="9"/>
  <c r="K15" i="9"/>
  <c r="L15" i="9"/>
  <c r="M15" i="9"/>
  <c r="N15" i="9"/>
  <c r="I14" i="12"/>
  <c r="J14" i="12"/>
  <c r="L14" i="12"/>
  <c r="N14" i="12"/>
  <c r="K14" i="12"/>
  <c r="M14" i="12"/>
  <c r="I14" i="2"/>
  <c r="J14" i="2"/>
  <c r="L14" i="2"/>
  <c r="N14" i="2"/>
  <c r="M14" i="2"/>
  <c r="K14" i="2"/>
  <c r="K15" i="12"/>
  <c r="L15" i="12"/>
  <c r="M15" i="12"/>
  <c r="N15" i="12"/>
  <c r="I15" i="12"/>
  <c r="J15" i="12"/>
  <c r="I14" i="5"/>
  <c r="J14" i="5"/>
  <c r="L14" i="5"/>
  <c r="N14" i="5"/>
  <c r="K14" i="5"/>
  <c r="M14" i="5"/>
  <c r="L18" i="1"/>
  <c r="M18" i="1"/>
  <c r="N18" i="1"/>
  <c r="I18" i="1"/>
  <c r="J18" i="1"/>
  <c r="K18" i="1"/>
  <c r="I14" i="4"/>
  <c r="J14" i="4"/>
  <c r="L14" i="4"/>
  <c r="N14" i="4"/>
  <c r="K14" i="4"/>
  <c r="M14" i="4"/>
  <c r="N15" i="5"/>
  <c r="I15" i="5"/>
  <c r="J15" i="5"/>
  <c r="K15" i="5"/>
  <c r="L15" i="5"/>
  <c r="M15" i="5"/>
  <c r="K14" i="9"/>
  <c r="M14" i="9"/>
  <c r="I14" i="9"/>
  <c r="J14" i="9"/>
  <c r="L14" i="9"/>
  <c r="N14" i="9"/>
  <c r="J15" i="3"/>
  <c r="K15" i="3"/>
  <c r="L15" i="3"/>
  <c r="M15" i="3"/>
  <c r="I15" i="3"/>
  <c r="N15" i="3"/>
  <c r="N15" i="1"/>
  <c r="I15" i="1"/>
  <c r="J15" i="1"/>
  <c r="K15" i="1"/>
  <c r="L15" i="1"/>
  <c r="M15" i="1"/>
  <c r="I16" i="5"/>
  <c r="J16" i="5"/>
  <c r="K16" i="5"/>
  <c r="L16" i="5"/>
  <c r="M16" i="5"/>
  <c r="N16" i="5"/>
  <c r="J15" i="11"/>
  <c r="K15" i="11"/>
  <c r="L15" i="11"/>
  <c r="M15" i="11"/>
  <c r="I15" i="11"/>
  <c r="N15" i="11"/>
  <c r="N19" i="1"/>
  <c r="I19" i="1"/>
  <c r="J19" i="1"/>
  <c r="K19" i="1"/>
  <c r="L19" i="1"/>
  <c r="M19" i="1"/>
  <c r="I14" i="8"/>
  <c r="J14" i="8"/>
  <c r="L14" i="8"/>
  <c r="N14" i="8"/>
  <c r="K14" i="8"/>
  <c r="M14" i="8"/>
  <c r="I16" i="1"/>
  <c r="J16" i="1"/>
  <c r="K16" i="1"/>
  <c r="L16" i="1"/>
  <c r="M16" i="1"/>
  <c r="N16" i="1"/>
  <c r="I14" i="11"/>
  <c r="J14" i="11"/>
  <c r="L14" i="11"/>
  <c r="N14" i="11"/>
  <c r="K14" i="11"/>
  <c r="M14" i="11"/>
  <c r="I20" i="1"/>
  <c r="J20" i="1"/>
  <c r="K20" i="1"/>
  <c r="L20" i="1"/>
  <c r="M20" i="1"/>
  <c r="N20" i="1"/>
  <c r="J21" i="1"/>
  <c r="K21" i="1"/>
  <c r="L21" i="1"/>
  <c r="M21" i="1"/>
  <c r="N21" i="1"/>
  <c r="I21" i="1"/>
  <c r="I14" i="1"/>
  <c r="J14" i="1"/>
  <c r="L14" i="1"/>
  <c r="N14" i="1"/>
  <c r="K14" i="1"/>
  <c r="M14" i="1"/>
  <c r="K14" i="10"/>
  <c r="M14" i="10"/>
  <c r="I14" i="10"/>
  <c r="J14" i="10"/>
  <c r="L14" i="10"/>
  <c r="N14" i="10"/>
  <c r="K14" i="6"/>
  <c r="M14" i="6"/>
  <c r="I14" i="6"/>
  <c r="N14" i="6"/>
  <c r="J14" i="6"/>
  <c r="L14" i="6"/>
  <c r="M16" i="12"/>
  <c r="N16" i="12"/>
  <c r="I16" i="12"/>
  <c r="J16" i="12"/>
  <c r="K16" i="12"/>
  <c r="L16" i="12"/>
  <c r="I14" i="3"/>
  <c r="J14" i="3"/>
  <c r="L14" i="3"/>
  <c r="N14" i="3"/>
  <c r="K14" i="3"/>
  <c r="M14" i="3"/>
  <c r="V16" i="12"/>
  <c r="Z16" i="12"/>
  <c r="B17" i="12"/>
  <c r="Y17" i="12" s="1"/>
  <c r="X16" i="12"/>
  <c r="AA16" i="12"/>
  <c r="Y15" i="11"/>
  <c r="X14" i="8"/>
  <c r="AD15" i="12"/>
  <c r="Y14" i="12"/>
  <c r="AD14" i="12"/>
  <c r="X15" i="12"/>
  <c r="AC14" i="12"/>
  <c r="AC16" i="12"/>
  <c r="AE14" i="12"/>
  <c r="Z15" i="12"/>
  <c r="AE16" i="12"/>
  <c r="AM18" i="12"/>
  <c r="AM19" i="12"/>
  <c r="AM16" i="12"/>
  <c r="AM39" i="12"/>
  <c r="AM15" i="12"/>
  <c r="Y15" i="12"/>
  <c r="AC14" i="6"/>
  <c r="AC14" i="11"/>
  <c r="X14" i="12"/>
  <c r="Z14" i="12"/>
  <c r="Y16" i="12"/>
  <c r="AM18" i="11"/>
  <c r="AM39" i="11"/>
  <c r="AM15" i="11"/>
  <c r="AM19" i="11"/>
  <c r="AM16" i="11"/>
  <c r="AD14" i="8"/>
  <c r="AE15" i="8"/>
  <c r="Y14" i="10"/>
  <c r="Z15" i="11"/>
  <c r="B16" i="8"/>
  <c r="X16" i="8" s="1"/>
  <c r="AC14" i="8"/>
  <c r="AC16" i="11"/>
  <c r="B17" i="11"/>
  <c r="Z16" i="11"/>
  <c r="AD16" i="11"/>
  <c r="P16" i="11"/>
  <c r="AA16" i="11"/>
  <c r="X16" i="11"/>
  <c r="Y16" i="11"/>
  <c r="AE16" i="11"/>
  <c r="V16" i="11"/>
  <c r="AE14" i="11"/>
  <c r="Z14" i="11"/>
  <c r="AA15" i="8"/>
  <c r="AC15" i="9"/>
  <c r="X15" i="11"/>
  <c r="AC15" i="11"/>
  <c r="AE15" i="11"/>
  <c r="AD15" i="11"/>
  <c r="Y14" i="11"/>
  <c r="X14" i="11"/>
  <c r="V15" i="8"/>
  <c r="X15" i="8"/>
  <c r="V16" i="7"/>
  <c r="P16" i="7"/>
  <c r="B17" i="7"/>
  <c r="AA17" i="7" s="1"/>
  <c r="AA15" i="7"/>
  <c r="AA16" i="7"/>
  <c r="AE15" i="7"/>
  <c r="Z16" i="7"/>
  <c r="Y15" i="7"/>
  <c r="P15" i="7"/>
  <c r="V15" i="7"/>
  <c r="AE15" i="10"/>
  <c r="AA15" i="10"/>
  <c r="Z15" i="10"/>
  <c r="B16" i="10"/>
  <c r="Y15" i="10"/>
  <c r="P15" i="10"/>
  <c r="X15" i="10"/>
  <c r="V15" i="10"/>
  <c r="AD15" i="10"/>
  <c r="AC15" i="10"/>
  <c r="AC14" i="10"/>
  <c r="AE14" i="10"/>
  <c r="AC15" i="8"/>
  <c r="Z14" i="10"/>
  <c r="X14" i="10"/>
  <c r="Y15" i="9"/>
  <c r="AM18" i="9"/>
  <c r="AM16" i="9"/>
  <c r="AM39" i="9"/>
  <c r="AM19" i="9"/>
  <c r="AM15" i="9"/>
  <c r="X14" i="9"/>
  <c r="Z14" i="9"/>
  <c r="AC14" i="9"/>
  <c r="AD15" i="9"/>
  <c r="X15" i="9"/>
  <c r="AC16" i="9"/>
  <c r="Y16" i="9"/>
  <c r="B17" i="9"/>
  <c r="V16" i="9"/>
  <c r="AE16" i="9"/>
  <c r="AD16" i="9"/>
  <c r="AA16" i="9"/>
  <c r="Z16" i="9"/>
  <c r="P16" i="9"/>
  <c r="X16" i="9"/>
  <c r="X14" i="4"/>
  <c r="Y15" i="8"/>
  <c r="Y14" i="9"/>
  <c r="AE14" i="9"/>
  <c r="AE15" i="9"/>
  <c r="AD14" i="7"/>
  <c r="X15" i="7"/>
  <c r="AM18" i="8"/>
  <c r="AM16" i="8"/>
  <c r="AM39" i="8"/>
  <c r="AM19" i="8"/>
  <c r="AM15" i="8"/>
  <c r="AD15" i="8"/>
  <c r="Z15" i="8"/>
  <c r="AE14" i="8"/>
  <c r="Z14" i="8"/>
  <c r="X23" i="1"/>
  <c r="AM19" i="1"/>
  <c r="AM15" i="4"/>
  <c r="AM18" i="7"/>
  <c r="AM16" i="7"/>
  <c r="AM39" i="7"/>
  <c r="AM15" i="7"/>
  <c r="AM19" i="7"/>
  <c r="AD15" i="7"/>
  <c r="X16" i="7"/>
  <c r="X25" i="1"/>
  <c r="X14" i="7"/>
  <c r="Y15" i="5"/>
  <c r="Z15" i="7"/>
  <c r="Z14" i="7"/>
  <c r="AE14" i="7"/>
  <c r="AE16" i="7"/>
  <c r="Z14" i="4"/>
  <c r="AD16" i="7"/>
  <c r="AC14" i="7"/>
  <c r="AC15" i="7"/>
  <c r="AC16" i="7"/>
  <c r="X14" i="6"/>
  <c r="X14" i="5"/>
  <c r="AE15" i="6"/>
  <c r="AA15" i="6"/>
  <c r="AD15" i="6"/>
  <c r="AC15" i="6"/>
  <c r="Z15" i="6"/>
  <c r="Y15" i="6"/>
  <c r="P15" i="6"/>
  <c r="B16" i="6"/>
  <c r="X15" i="6"/>
  <c r="V15" i="6"/>
  <c r="AM18" i="6"/>
  <c r="AM16" i="6"/>
  <c r="AM39" i="6"/>
  <c r="AM19" i="6"/>
  <c r="AM15" i="6"/>
  <c r="AC14" i="2"/>
  <c r="X15" i="5"/>
  <c r="X16" i="5"/>
  <c r="AC14" i="5"/>
  <c r="Y14" i="6"/>
  <c r="AE14" i="6"/>
  <c r="AE16" i="3"/>
  <c r="AD15" i="3"/>
  <c r="AC16" i="3"/>
  <c r="AC15" i="5"/>
  <c r="AA17" i="5"/>
  <c r="B18" i="5"/>
  <c r="Z17" i="5"/>
  <c r="AE17" i="5"/>
  <c r="X17" i="5"/>
  <c r="V17" i="5"/>
  <c r="AD17" i="5"/>
  <c r="AC17" i="5"/>
  <c r="Y17" i="5"/>
  <c r="P17" i="5"/>
  <c r="AC16" i="5"/>
  <c r="AC14" i="3"/>
  <c r="AM39" i="4"/>
  <c r="Y14" i="5"/>
  <c r="AD14" i="5"/>
  <c r="AD15" i="5"/>
  <c r="AE15" i="5"/>
  <c r="AD14" i="2"/>
  <c r="AM16" i="4"/>
  <c r="AM19" i="4"/>
  <c r="Z15" i="5"/>
  <c r="Z14" i="5"/>
  <c r="AE14" i="5"/>
  <c r="AE16" i="5"/>
  <c r="AD14" i="4"/>
  <c r="AD16" i="5"/>
  <c r="AC18" i="1"/>
  <c r="AE15" i="4"/>
  <c r="AA15" i="4"/>
  <c r="X15" i="4"/>
  <c r="AD15" i="4"/>
  <c r="AC15" i="4"/>
  <c r="Z15" i="4"/>
  <c r="B16" i="4"/>
  <c r="Y15" i="4"/>
  <c r="P15" i="4"/>
  <c r="V15" i="4"/>
  <c r="AD14" i="3"/>
  <c r="X16" i="3"/>
  <c r="X15" i="3"/>
  <c r="Y16" i="3"/>
  <c r="Y14" i="3"/>
  <c r="AD16" i="3"/>
  <c r="Z16" i="3"/>
  <c r="AA16" i="3"/>
  <c r="B17" i="3"/>
  <c r="AE17" i="3" s="1"/>
  <c r="P16" i="3"/>
  <c r="X14" i="3"/>
  <c r="Z14" i="3"/>
  <c r="Z15" i="3"/>
  <c r="AE14" i="3"/>
  <c r="AM18" i="3"/>
  <c r="AM16" i="3"/>
  <c r="AM15" i="3"/>
  <c r="AM19" i="3"/>
  <c r="AM39" i="3"/>
  <c r="AC15" i="3"/>
  <c r="X14" i="2"/>
  <c r="AM18" i="2"/>
  <c r="AM39" i="2"/>
  <c r="AM15" i="2"/>
  <c r="AM16" i="2"/>
  <c r="AM19" i="2"/>
  <c r="AE32" i="1"/>
  <c r="AC27" i="1"/>
  <c r="X32" i="1"/>
  <c r="AD17" i="1"/>
  <c r="AM16" i="1"/>
  <c r="AC21" i="1"/>
  <c r="AC24" i="1"/>
  <c r="AD15" i="2"/>
  <c r="V15" i="2"/>
  <c r="AA15" i="2"/>
  <c r="Z15" i="2"/>
  <c r="B16" i="2"/>
  <c r="Y15" i="2"/>
  <c r="P15" i="2"/>
  <c r="X15" i="2"/>
  <c r="AE15" i="2"/>
  <c r="AC15" i="2"/>
  <c r="AM18" i="1"/>
  <c r="AM39" i="1"/>
  <c r="AC28" i="1"/>
  <c r="Z14" i="2"/>
  <c r="Y18" i="1"/>
  <c r="AD25" i="1"/>
  <c r="B33" i="1"/>
  <c r="AD33" i="1" s="1"/>
  <c r="P32" i="1"/>
  <c r="V32" i="1"/>
  <c r="AA32" i="1"/>
  <c r="X16" i="1"/>
  <c r="X24" i="1"/>
  <c r="AC22" i="1"/>
  <c r="AC14" i="1"/>
  <c r="X29" i="1"/>
  <c r="AC23" i="1"/>
  <c r="Y28" i="1"/>
  <c r="Y25" i="1"/>
  <c r="X15" i="1"/>
  <c r="AC19" i="1"/>
  <c r="AD30" i="1"/>
  <c r="X28" i="1"/>
  <c r="X22" i="1"/>
  <c r="AD31" i="1"/>
  <c r="X31" i="1"/>
  <c r="AD22" i="1"/>
  <c r="X19" i="1"/>
  <c r="Y26" i="1"/>
  <c r="AC25" i="1"/>
  <c r="X26" i="1"/>
  <c r="X21" i="1"/>
  <c r="AD32" i="1"/>
  <c r="Y24" i="1"/>
  <c r="AD21" i="1"/>
  <c r="Y16" i="1"/>
  <c r="Y23" i="1"/>
  <c r="Y22" i="1"/>
  <c r="AD14" i="1"/>
  <c r="Y29" i="1"/>
  <c r="AD24" i="1"/>
  <c r="AD16" i="1"/>
  <c r="Y21" i="1"/>
  <c r="AD20" i="1"/>
  <c r="Y15" i="1"/>
  <c r="AD28" i="1"/>
  <c r="Y32" i="1"/>
  <c r="AD29" i="1"/>
  <c r="AD19" i="1"/>
  <c r="AD18" i="1"/>
  <c r="Y14" i="1"/>
  <c r="Y31" i="1"/>
  <c r="Y30" i="1"/>
  <c r="Y19" i="1"/>
  <c r="AD27" i="1"/>
  <c r="AD26" i="1"/>
  <c r="Y27" i="1"/>
  <c r="Y17" i="1"/>
  <c r="AC30" i="1"/>
  <c r="AC26" i="1"/>
  <c r="X18" i="1"/>
  <c r="X30" i="1"/>
  <c r="X14" i="1"/>
  <c r="AC20" i="1"/>
  <c r="AD23" i="1"/>
  <c r="X17" i="1"/>
  <c r="Y20" i="1"/>
  <c r="X27" i="1"/>
  <c r="AC16" i="1"/>
  <c r="X20" i="1"/>
  <c r="AC29" i="1"/>
  <c r="AC17" i="1"/>
  <c r="AC31" i="1"/>
  <c r="AC15" i="1"/>
  <c r="AC32" i="1"/>
  <c r="AD16" i="8" l="1"/>
  <c r="P16" i="8"/>
  <c r="J16" i="8" s="1"/>
  <c r="AE16" i="8"/>
  <c r="AA16" i="8"/>
  <c r="Y16" i="8"/>
  <c r="Z16" i="8"/>
  <c r="B17" i="8"/>
  <c r="AD17" i="8" s="1"/>
  <c r="AC17" i="12"/>
  <c r="V17" i="12"/>
  <c r="Z17" i="12"/>
  <c r="AE17" i="12"/>
  <c r="P17" i="12"/>
  <c r="K17" i="12" s="1"/>
  <c r="AA17" i="12"/>
  <c r="AC16" i="8"/>
  <c r="V16" i="8"/>
  <c r="V17" i="7"/>
  <c r="N32" i="1"/>
  <c r="I32" i="1"/>
  <c r="J32" i="1"/>
  <c r="K32" i="1"/>
  <c r="L32" i="1"/>
  <c r="M32" i="1"/>
  <c r="W26" i="1"/>
  <c r="I16" i="9"/>
  <c r="J16" i="9"/>
  <c r="K16" i="9"/>
  <c r="L16" i="9"/>
  <c r="M16" i="9"/>
  <c r="N16" i="9"/>
  <c r="L15" i="7"/>
  <c r="M15" i="7"/>
  <c r="I15" i="7"/>
  <c r="N15" i="7"/>
  <c r="J15" i="7"/>
  <c r="K15" i="7"/>
  <c r="J15" i="6"/>
  <c r="K15" i="6"/>
  <c r="I15" i="6"/>
  <c r="L15" i="6"/>
  <c r="M15" i="6"/>
  <c r="N15" i="6"/>
  <c r="J17" i="5"/>
  <c r="K17" i="5"/>
  <c r="L17" i="5"/>
  <c r="M17" i="5"/>
  <c r="N17" i="5"/>
  <c r="I17" i="5"/>
  <c r="J16" i="3"/>
  <c r="K16" i="3"/>
  <c r="L16" i="3"/>
  <c r="M16" i="3"/>
  <c r="N16" i="3"/>
  <c r="I16" i="3"/>
  <c r="K15" i="4"/>
  <c r="L15" i="4"/>
  <c r="M15" i="4"/>
  <c r="N15" i="4"/>
  <c r="I15" i="4"/>
  <c r="J15" i="4"/>
  <c r="I16" i="8"/>
  <c r="L16" i="8"/>
  <c r="I15" i="10"/>
  <c r="J15" i="10"/>
  <c r="K15" i="10"/>
  <c r="L15" i="10"/>
  <c r="M15" i="10"/>
  <c r="N15" i="10"/>
  <c r="N16" i="7"/>
  <c r="I16" i="7"/>
  <c r="J16" i="7"/>
  <c r="K16" i="7"/>
  <c r="L16" i="7"/>
  <c r="M16" i="7"/>
  <c r="M15" i="2"/>
  <c r="N15" i="2"/>
  <c r="J15" i="2"/>
  <c r="K15" i="2"/>
  <c r="I15" i="2"/>
  <c r="L15" i="2"/>
  <c r="J16" i="11"/>
  <c r="K16" i="11"/>
  <c r="L16" i="11"/>
  <c r="M16" i="11"/>
  <c r="N16" i="11"/>
  <c r="I16" i="11"/>
  <c r="AD17" i="12"/>
  <c r="X17" i="12"/>
  <c r="B18" i="12"/>
  <c r="Y18" i="12" s="1"/>
  <c r="Z17" i="7"/>
  <c r="W14" i="1"/>
  <c r="W33" i="1"/>
  <c r="X17" i="7"/>
  <c r="AA17" i="11"/>
  <c r="X17" i="11"/>
  <c r="P17" i="11"/>
  <c r="B18" i="11"/>
  <c r="V17" i="11"/>
  <c r="AD17" i="11"/>
  <c r="AE17" i="11"/>
  <c r="AC17" i="11"/>
  <c r="Y17" i="11"/>
  <c r="Z17" i="11"/>
  <c r="AE17" i="7"/>
  <c r="B18" i="7"/>
  <c r="AE18" i="7" s="1"/>
  <c r="AB32" i="1"/>
  <c r="P17" i="7"/>
  <c r="AC17" i="7"/>
  <c r="AD17" i="7"/>
  <c r="Y17" i="7"/>
  <c r="AB29" i="1"/>
  <c r="AC16" i="10"/>
  <c r="Y16" i="10"/>
  <c r="AD16" i="10"/>
  <c r="AA16" i="10"/>
  <c r="Z16" i="10"/>
  <c r="P16" i="10"/>
  <c r="X16" i="10"/>
  <c r="B17" i="10"/>
  <c r="V16" i="10"/>
  <c r="AE16" i="10"/>
  <c r="AA17" i="9"/>
  <c r="B18" i="9"/>
  <c r="AE17" i="9"/>
  <c r="Z17" i="9"/>
  <c r="Y17" i="9"/>
  <c r="P17" i="9"/>
  <c r="X17" i="9"/>
  <c r="V17" i="9"/>
  <c r="AD17" i="9"/>
  <c r="AC17" i="9"/>
  <c r="W29" i="1"/>
  <c r="W24" i="1"/>
  <c r="AB21" i="1"/>
  <c r="W31" i="1"/>
  <c r="AB14" i="1"/>
  <c r="W19" i="1"/>
  <c r="AB24" i="1"/>
  <c r="W30" i="1"/>
  <c r="W23" i="1"/>
  <c r="AB15" i="1"/>
  <c r="W15" i="1"/>
  <c r="AB26" i="1"/>
  <c r="AB17" i="1"/>
  <c r="AB18" i="1"/>
  <c r="AB22" i="1"/>
  <c r="AB25" i="1"/>
  <c r="AB16" i="1"/>
  <c r="AB19" i="1"/>
  <c r="W17" i="1"/>
  <c r="W20" i="1"/>
  <c r="W25" i="1"/>
  <c r="W27" i="1"/>
  <c r="W21" i="1"/>
  <c r="AC16" i="6"/>
  <c r="Y16" i="6"/>
  <c r="B17" i="6"/>
  <c r="V16" i="6"/>
  <c r="AE16" i="6"/>
  <c r="AD16" i="6"/>
  <c r="AA16" i="6"/>
  <c r="Z16" i="6"/>
  <c r="P16" i="6"/>
  <c r="X16" i="6"/>
  <c r="Y18" i="5"/>
  <c r="X18" i="5"/>
  <c r="P18" i="5"/>
  <c r="AC18" i="5"/>
  <c r="B19" i="5"/>
  <c r="AE18" i="5"/>
  <c r="AD18" i="5"/>
  <c r="AA18" i="5"/>
  <c r="Z18" i="5"/>
  <c r="V18" i="5"/>
  <c r="AB20" i="1"/>
  <c r="AC16" i="4"/>
  <c r="Y16" i="4"/>
  <c r="X16" i="4"/>
  <c r="AA16" i="4"/>
  <c r="B17" i="4"/>
  <c r="V16" i="4"/>
  <c r="AE16" i="4"/>
  <c r="AD16" i="4"/>
  <c r="Z16" i="4"/>
  <c r="P16" i="4"/>
  <c r="AD17" i="3"/>
  <c r="X17" i="3"/>
  <c r="AA17" i="3"/>
  <c r="V17" i="3"/>
  <c r="Y17" i="3"/>
  <c r="Z17" i="3"/>
  <c r="AC17" i="3"/>
  <c r="P17" i="3"/>
  <c r="B18" i="3"/>
  <c r="Y18" i="3" s="1"/>
  <c r="W18" i="1"/>
  <c r="W32" i="1"/>
  <c r="AB23" i="1"/>
  <c r="W22" i="1"/>
  <c r="AB28" i="1"/>
  <c r="AC16" i="2"/>
  <c r="AA16" i="2"/>
  <c r="AD16" i="2"/>
  <c r="Z16" i="2"/>
  <c r="V16" i="2"/>
  <c r="B17" i="2"/>
  <c r="Y16" i="2"/>
  <c r="P16" i="2"/>
  <c r="AE16" i="2"/>
  <c r="X16" i="2"/>
  <c r="W28" i="1"/>
  <c r="AB27" i="1"/>
  <c r="AB31" i="1"/>
  <c r="AB30" i="1"/>
  <c r="W16" i="1"/>
  <c r="B34" i="1"/>
  <c r="AA33" i="1"/>
  <c r="AE33" i="1"/>
  <c r="AC33" i="1"/>
  <c r="Z33" i="1"/>
  <c r="P33" i="1"/>
  <c r="AB33" i="1"/>
  <c r="V33" i="1"/>
  <c r="X33" i="1"/>
  <c r="Y33" i="1"/>
  <c r="Y17" i="8" l="1"/>
  <c r="Z17" i="8"/>
  <c r="AE17" i="8"/>
  <c r="P17" i="8"/>
  <c r="K17" i="8" s="1"/>
  <c r="X17" i="8"/>
  <c r="AA17" i="8"/>
  <c r="N16" i="8"/>
  <c r="AC17" i="8"/>
  <c r="M16" i="8"/>
  <c r="K16" i="8"/>
  <c r="J17" i="12"/>
  <c r="I17" i="12"/>
  <c r="M17" i="12"/>
  <c r="B19" i="12"/>
  <c r="AD19" i="12" s="1"/>
  <c r="B18" i="8"/>
  <c r="AA18" i="8" s="1"/>
  <c r="V17" i="8"/>
  <c r="AA18" i="12"/>
  <c r="V18" i="12"/>
  <c r="N17" i="12"/>
  <c r="AC18" i="12"/>
  <c r="L17" i="12"/>
  <c r="B19" i="7"/>
  <c r="P19" i="7" s="1"/>
  <c r="I33" i="1"/>
  <c r="J33" i="1"/>
  <c r="K33" i="1"/>
  <c r="L33" i="1"/>
  <c r="M33" i="1"/>
  <c r="N33" i="1"/>
  <c r="L17" i="8"/>
  <c r="M17" i="8"/>
  <c r="N17" i="8"/>
  <c r="K16" i="6"/>
  <c r="L16" i="6"/>
  <c r="M16" i="6"/>
  <c r="N16" i="6"/>
  <c r="I16" i="6"/>
  <c r="J16" i="6"/>
  <c r="L16" i="10"/>
  <c r="M16" i="10"/>
  <c r="N16" i="10"/>
  <c r="I16" i="10"/>
  <c r="J16" i="10"/>
  <c r="K16" i="10"/>
  <c r="I17" i="7"/>
  <c r="J17" i="7"/>
  <c r="K17" i="7"/>
  <c r="L17" i="7"/>
  <c r="M17" i="7"/>
  <c r="N17" i="7"/>
  <c r="L17" i="3"/>
  <c r="M17" i="3"/>
  <c r="N17" i="3"/>
  <c r="I17" i="3"/>
  <c r="J17" i="3"/>
  <c r="K17" i="3"/>
  <c r="M16" i="4"/>
  <c r="N16" i="4"/>
  <c r="I16" i="4"/>
  <c r="J16" i="4"/>
  <c r="K16" i="4"/>
  <c r="L16" i="4"/>
  <c r="L17" i="11"/>
  <c r="M17" i="11"/>
  <c r="N17" i="11"/>
  <c r="I17" i="11"/>
  <c r="J17" i="11"/>
  <c r="K17" i="11"/>
  <c r="K17" i="9"/>
  <c r="L17" i="9"/>
  <c r="M17" i="9"/>
  <c r="N17" i="9"/>
  <c r="I17" i="9"/>
  <c r="J17" i="9"/>
  <c r="I16" i="2"/>
  <c r="J16" i="2"/>
  <c r="K16" i="2"/>
  <c r="L16" i="2"/>
  <c r="M16" i="2"/>
  <c r="N16" i="2"/>
  <c r="L18" i="5"/>
  <c r="M18" i="5"/>
  <c r="N18" i="5"/>
  <c r="I18" i="5"/>
  <c r="J18" i="5"/>
  <c r="K18" i="5"/>
  <c r="AD18" i="12"/>
  <c r="Z18" i="12"/>
  <c r="AE18" i="12"/>
  <c r="X18" i="12"/>
  <c r="P18" i="12"/>
  <c r="P18" i="7"/>
  <c r="Z18" i="7"/>
  <c r="X18" i="7"/>
  <c r="V18" i="7"/>
  <c r="AC18" i="7"/>
  <c r="AA18" i="7"/>
  <c r="Y18" i="7"/>
  <c r="AD18" i="3"/>
  <c r="AD18" i="7"/>
  <c r="Y18" i="11"/>
  <c r="AD18" i="11"/>
  <c r="V18" i="11"/>
  <c r="AA18" i="11"/>
  <c r="Z18" i="11"/>
  <c r="P18" i="11"/>
  <c r="X18" i="11"/>
  <c r="B19" i="11"/>
  <c r="AE18" i="11"/>
  <c r="AC18" i="11"/>
  <c r="AA17" i="10"/>
  <c r="B18" i="10"/>
  <c r="Z17" i="10"/>
  <c r="AE17" i="10"/>
  <c r="X17" i="10"/>
  <c r="V17" i="10"/>
  <c r="AD17" i="10"/>
  <c r="AC17" i="10"/>
  <c r="Y17" i="10"/>
  <c r="P17" i="10"/>
  <c r="X18" i="3"/>
  <c r="Y18" i="9"/>
  <c r="X18" i="9"/>
  <c r="P18" i="9"/>
  <c r="AC18" i="9"/>
  <c r="V18" i="9"/>
  <c r="B19" i="9"/>
  <c r="AE18" i="9"/>
  <c r="AD18" i="9"/>
  <c r="AA18" i="9"/>
  <c r="Z18" i="9"/>
  <c r="P18" i="3"/>
  <c r="V18" i="3"/>
  <c r="AA17" i="6"/>
  <c r="AE17" i="6"/>
  <c r="Z17" i="6"/>
  <c r="Y17" i="6"/>
  <c r="P17" i="6"/>
  <c r="B18" i="6"/>
  <c r="X17" i="6"/>
  <c r="V17" i="6"/>
  <c r="AD17" i="6"/>
  <c r="AC17" i="6"/>
  <c r="AA18" i="3"/>
  <c r="AE18" i="3"/>
  <c r="AE19" i="5"/>
  <c r="AD19" i="5"/>
  <c r="V19" i="5"/>
  <c r="AA19" i="5"/>
  <c r="AC19" i="5"/>
  <c r="Z19" i="5"/>
  <c r="P19" i="5"/>
  <c r="Y19" i="5"/>
  <c r="X19" i="5"/>
  <c r="B20" i="5"/>
  <c r="AA17" i="4"/>
  <c r="AE17" i="4"/>
  <c r="AC17" i="4"/>
  <c r="Z17" i="4"/>
  <c r="Y17" i="4"/>
  <c r="P17" i="4"/>
  <c r="B18" i="4"/>
  <c r="X17" i="4"/>
  <c r="V17" i="4"/>
  <c r="AD17" i="4"/>
  <c r="Z18" i="3"/>
  <c r="AC18" i="3"/>
  <c r="B19" i="3"/>
  <c r="AA19" i="3" s="1"/>
  <c r="AA17" i="2"/>
  <c r="B18" i="2"/>
  <c r="Z17" i="2"/>
  <c r="Y17" i="2"/>
  <c r="AE17" i="2"/>
  <c r="AD17" i="2"/>
  <c r="AC17" i="2"/>
  <c r="V17" i="2"/>
  <c r="X17" i="2"/>
  <c r="P17" i="2"/>
  <c r="B35" i="1"/>
  <c r="AA34" i="1"/>
  <c r="V34" i="1"/>
  <c r="AE34" i="1"/>
  <c r="AC34" i="1"/>
  <c r="AB34" i="1"/>
  <c r="W34" i="1"/>
  <c r="P34" i="1"/>
  <c r="Z34" i="1"/>
  <c r="X34" i="1"/>
  <c r="AD34" i="1"/>
  <c r="Y34" i="1"/>
  <c r="J17" i="8" l="1"/>
  <c r="I17" i="8"/>
  <c r="AE18" i="8"/>
  <c r="B19" i="8"/>
  <c r="Z19" i="8" s="1"/>
  <c r="X18" i="8"/>
  <c r="Z18" i="8"/>
  <c r="P18" i="8"/>
  <c r="M18" i="8" s="1"/>
  <c r="AC18" i="8"/>
  <c r="V18" i="8"/>
  <c r="Y18" i="8"/>
  <c r="AD18" i="8"/>
  <c r="Z19" i="7"/>
  <c r="AA19" i="7"/>
  <c r="AC19" i="7"/>
  <c r="V19" i="12"/>
  <c r="AA19" i="12"/>
  <c r="B20" i="12"/>
  <c r="Z20" i="12" s="1"/>
  <c r="Y19" i="12"/>
  <c r="AC19" i="12"/>
  <c r="AE19" i="12"/>
  <c r="X19" i="12"/>
  <c r="P19" i="12"/>
  <c r="K19" i="12" s="1"/>
  <c r="Z19" i="12"/>
  <c r="B20" i="7"/>
  <c r="AA20" i="7" s="1"/>
  <c r="V19" i="7"/>
  <c r="X19" i="7"/>
  <c r="Y19" i="7"/>
  <c r="AD19" i="7"/>
  <c r="AE19" i="7"/>
  <c r="K34" i="1"/>
  <c r="N34" i="1"/>
  <c r="I34" i="1"/>
  <c r="J34" i="1"/>
  <c r="L34" i="1"/>
  <c r="M34" i="1"/>
  <c r="N18" i="11"/>
  <c r="I18" i="11"/>
  <c r="J18" i="11"/>
  <c r="K18" i="11"/>
  <c r="L18" i="11"/>
  <c r="M18" i="11"/>
  <c r="J18" i="7"/>
  <c r="K18" i="7"/>
  <c r="L18" i="7"/>
  <c r="M18" i="7"/>
  <c r="N18" i="7"/>
  <c r="I18" i="7"/>
  <c r="L19" i="7"/>
  <c r="M19" i="7"/>
  <c r="N19" i="7"/>
  <c r="I19" i="7"/>
  <c r="J19" i="7"/>
  <c r="K19" i="7"/>
  <c r="I18" i="12"/>
  <c r="J18" i="12"/>
  <c r="K18" i="12"/>
  <c r="L18" i="12"/>
  <c r="M18" i="12"/>
  <c r="N18" i="12"/>
  <c r="M18" i="9"/>
  <c r="N18" i="9"/>
  <c r="I18" i="9"/>
  <c r="J18" i="9"/>
  <c r="K18" i="9"/>
  <c r="L18" i="9"/>
  <c r="N17" i="10"/>
  <c r="I17" i="10"/>
  <c r="J17" i="10"/>
  <c r="K17" i="10"/>
  <c r="L17" i="10"/>
  <c r="M17" i="10"/>
  <c r="N18" i="3"/>
  <c r="I18" i="3"/>
  <c r="J18" i="3"/>
  <c r="K18" i="3"/>
  <c r="L18" i="3"/>
  <c r="M18" i="3"/>
  <c r="N19" i="5"/>
  <c r="I19" i="5"/>
  <c r="J19" i="5"/>
  <c r="K19" i="5"/>
  <c r="L19" i="5"/>
  <c r="M19" i="5"/>
  <c r="I17" i="2"/>
  <c r="J17" i="2"/>
  <c r="K17" i="2"/>
  <c r="L17" i="2"/>
  <c r="M17" i="2"/>
  <c r="N17" i="2"/>
  <c r="M17" i="6"/>
  <c r="N17" i="6"/>
  <c r="I17" i="6"/>
  <c r="J17" i="6"/>
  <c r="K17" i="6"/>
  <c r="L17" i="6"/>
  <c r="I17" i="4"/>
  <c r="J17" i="4"/>
  <c r="K17" i="4"/>
  <c r="L17" i="4"/>
  <c r="M17" i="4"/>
  <c r="N17" i="4"/>
  <c r="J18" i="8"/>
  <c r="AE20" i="12"/>
  <c r="AC20" i="12"/>
  <c r="AA20" i="12"/>
  <c r="B21" i="12"/>
  <c r="AD20" i="12"/>
  <c r="Y20" i="12"/>
  <c r="X19" i="11"/>
  <c r="P19" i="11"/>
  <c r="AE19" i="11"/>
  <c r="Y19" i="11"/>
  <c r="AD19" i="11"/>
  <c r="V19" i="11"/>
  <c r="B20" i="11"/>
  <c r="AC19" i="11"/>
  <c r="Z19" i="11"/>
  <c r="AA19" i="11"/>
  <c r="Y18" i="10"/>
  <c r="X18" i="10"/>
  <c r="P18" i="10"/>
  <c r="AC18" i="10"/>
  <c r="B19" i="10"/>
  <c r="AE18" i="10"/>
  <c r="AD18" i="10"/>
  <c r="AA18" i="10"/>
  <c r="Z18" i="10"/>
  <c r="V18" i="10"/>
  <c r="AE19" i="9"/>
  <c r="AD19" i="9"/>
  <c r="V19" i="9"/>
  <c r="AA19" i="9"/>
  <c r="B20" i="9"/>
  <c r="AC19" i="9"/>
  <c r="Z19" i="9"/>
  <c r="P19" i="9"/>
  <c r="Y19" i="9"/>
  <c r="X19" i="9"/>
  <c r="AE19" i="8"/>
  <c r="AA19" i="8"/>
  <c r="Y19" i="8"/>
  <c r="X19" i="8"/>
  <c r="B20" i="8"/>
  <c r="V19" i="8"/>
  <c r="AD19" i="8"/>
  <c r="AC19" i="8"/>
  <c r="P19" i="8"/>
  <c r="Y18" i="6"/>
  <c r="AC18" i="6"/>
  <c r="AE18" i="6"/>
  <c r="AD18" i="6"/>
  <c r="AA18" i="6"/>
  <c r="Z18" i="6"/>
  <c r="P18" i="6"/>
  <c r="X18" i="6"/>
  <c r="B19" i="6"/>
  <c r="V18" i="6"/>
  <c r="V19" i="3"/>
  <c r="AD19" i="3"/>
  <c r="AC20" i="5"/>
  <c r="Y20" i="5"/>
  <c r="AA20" i="5"/>
  <c r="P20" i="5"/>
  <c r="Z20" i="5"/>
  <c r="X20" i="5"/>
  <c r="B21" i="5"/>
  <c r="V20" i="5"/>
  <c r="AE20" i="5"/>
  <c r="AD20" i="5"/>
  <c r="AC19" i="3"/>
  <c r="Y18" i="4"/>
  <c r="AC18" i="4"/>
  <c r="B19" i="4"/>
  <c r="V18" i="4"/>
  <c r="AE18" i="4"/>
  <c r="X18" i="4"/>
  <c r="AD18" i="4"/>
  <c r="AA18" i="4"/>
  <c r="Z18" i="4"/>
  <c r="P18" i="4"/>
  <c r="B20" i="3"/>
  <c r="AC20" i="3" s="1"/>
  <c r="Y19" i="3"/>
  <c r="Z19" i="3"/>
  <c r="P19" i="3"/>
  <c r="AE19" i="3"/>
  <c r="X19" i="3"/>
  <c r="Y18" i="2"/>
  <c r="X18" i="2"/>
  <c r="P18" i="2"/>
  <c r="AE18" i="2"/>
  <c r="AA18" i="2"/>
  <c r="Z18" i="2"/>
  <c r="V18" i="2"/>
  <c r="AC18" i="2"/>
  <c r="B19" i="2"/>
  <c r="AD18" i="2"/>
  <c r="B36" i="1"/>
  <c r="P35" i="1"/>
  <c r="V35" i="1"/>
  <c r="Z35" i="1"/>
  <c r="AA35" i="1"/>
  <c r="X35" i="1"/>
  <c r="AC35" i="1"/>
  <c r="AE35" i="1"/>
  <c r="AB35" i="1"/>
  <c r="Y35" i="1"/>
  <c r="W35" i="1"/>
  <c r="AD35" i="1"/>
  <c r="I18" i="8" l="1"/>
  <c r="P20" i="12"/>
  <c r="Y20" i="7"/>
  <c r="AC20" i="7"/>
  <c r="N19" i="12"/>
  <c r="V20" i="12"/>
  <c r="X20" i="12"/>
  <c r="N18" i="8"/>
  <c r="L18" i="8"/>
  <c r="K18" i="8"/>
  <c r="AD20" i="7"/>
  <c r="AE20" i="7"/>
  <c r="V20" i="7"/>
  <c r="B21" i="7"/>
  <c r="X20" i="7"/>
  <c r="Z20" i="7"/>
  <c r="P20" i="7"/>
  <c r="I20" i="7" s="1"/>
  <c r="J19" i="12"/>
  <c r="I19" i="12"/>
  <c r="M19" i="12"/>
  <c r="L19" i="12"/>
  <c r="I35" i="1"/>
  <c r="J35" i="1"/>
  <c r="K35" i="1"/>
  <c r="L35" i="1"/>
  <c r="M35" i="1"/>
  <c r="N35" i="1"/>
  <c r="M20" i="12"/>
  <c r="N20" i="12"/>
  <c r="I20" i="12"/>
  <c r="J20" i="12"/>
  <c r="K20" i="12"/>
  <c r="L20" i="12"/>
  <c r="I18" i="10"/>
  <c r="J18" i="10"/>
  <c r="K18" i="10"/>
  <c r="L18" i="10"/>
  <c r="M18" i="10"/>
  <c r="N18" i="10"/>
  <c r="K18" i="2"/>
  <c r="L18" i="2"/>
  <c r="M18" i="2"/>
  <c r="N18" i="2"/>
  <c r="I18" i="2"/>
  <c r="J18" i="2"/>
  <c r="N20" i="7"/>
  <c r="I19" i="9"/>
  <c r="J19" i="9"/>
  <c r="K19" i="9"/>
  <c r="L19" i="9"/>
  <c r="M19" i="9"/>
  <c r="N19" i="9"/>
  <c r="I18" i="4"/>
  <c r="J18" i="4"/>
  <c r="K18" i="4"/>
  <c r="L18" i="4"/>
  <c r="M18" i="4"/>
  <c r="N18" i="4"/>
  <c r="I19" i="3"/>
  <c r="J19" i="3"/>
  <c r="K19" i="3"/>
  <c r="L19" i="3"/>
  <c r="M19" i="3"/>
  <c r="N19" i="3"/>
  <c r="I19" i="11"/>
  <c r="J19" i="11"/>
  <c r="K19" i="11"/>
  <c r="L19" i="11"/>
  <c r="M19" i="11"/>
  <c r="N19" i="11"/>
  <c r="I20" i="5"/>
  <c r="J20" i="5"/>
  <c r="K20" i="5"/>
  <c r="L20" i="5"/>
  <c r="M20" i="5"/>
  <c r="N20" i="5"/>
  <c r="I18" i="6"/>
  <c r="J18" i="6"/>
  <c r="K18" i="6"/>
  <c r="L18" i="6"/>
  <c r="M18" i="6"/>
  <c r="N18" i="6"/>
  <c r="M19" i="8"/>
  <c r="N19" i="8"/>
  <c r="I19" i="8"/>
  <c r="J19" i="8"/>
  <c r="K19" i="8"/>
  <c r="L19" i="8"/>
  <c r="AC21" i="12"/>
  <c r="AA21" i="12"/>
  <c r="Z21" i="12"/>
  <c r="B22" i="12"/>
  <c r="Y21" i="12"/>
  <c r="X21" i="12"/>
  <c r="P21" i="12"/>
  <c r="AD21" i="12"/>
  <c r="V21" i="12"/>
  <c r="AE21" i="12"/>
  <c r="AD20" i="11"/>
  <c r="V20" i="11"/>
  <c r="AC20" i="11"/>
  <c r="B21" i="11"/>
  <c r="Z20" i="11"/>
  <c r="AE20" i="11"/>
  <c r="AA20" i="11"/>
  <c r="P20" i="11"/>
  <c r="X20" i="11"/>
  <c r="Y20" i="11"/>
  <c r="AE19" i="10"/>
  <c r="AD19" i="10"/>
  <c r="V19" i="10"/>
  <c r="AA19" i="10"/>
  <c r="AC19" i="10"/>
  <c r="Z19" i="10"/>
  <c r="P19" i="10"/>
  <c r="Y19" i="10"/>
  <c r="X19" i="10"/>
  <c r="B20" i="10"/>
  <c r="AC20" i="9"/>
  <c r="Y20" i="9"/>
  <c r="AE20" i="9"/>
  <c r="AD20" i="9"/>
  <c r="AA20" i="9"/>
  <c r="P20" i="9"/>
  <c r="Z20" i="9"/>
  <c r="X20" i="9"/>
  <c r="B21" i="9"/>
  <c r="V20" i="9"/>
  <c r="AC20" i="8"/>
  <c r="B21" i="8"/>
  <c r="Z20" i="8"/>
  <c r="Y20" i="8"/>
  <c r="AE20" i="8"/>
  <c r="AD20" i="8"/>
  <c r="AA20" i="8"/>
  <c r="P20" i="8"/>
  <c r="X20" i="8"/>
  <c r="V20" i="8"/>
  <c r="V20" i="3"/>
  <c r="AD20" i="3"/>
  <c r="P20" i="3"/>
  <c r="Z20" i="3"/>
  <c r="AA20" i="3"/>
  <c r="Y20" i="3"/>
  <c r="AE20" i="3"/>
  <c r="AA21" i="7"/>
  <c r="Z21" i="7"/>
  <c r="AE21" i="7"/>
  <c r="X21" i="7"/>
  <c r="V21" i="7"/>
  <c r="B22" i="7"/>
  <c r="AD21" i="7"/>
  <c r="AC21" i="7"/>
  <c r="Y21" i="7"/>
  <c r="P21" i="7"/>
  <c r="B21" i="3"/>
  <c r="AC21" i="3" s="1"/>
  <c r="X20" i="3"/>
  <c r="AE19" i="6"/>
  <c r="AA19" i="6"/>
  <c r="Y19" i="6"/>
  <c r="P19" i="6"/>
  <c r="B20" i="6"/>
  <c r="X19" i="6"/>
  <c r="V19" i="6"/>
  <c r="AD19" i="6"/>
  <c r="AC19" i="6"/>
  <c r="Z19" i="6"/>
  <c r="AA21" i="5"/>
  <c r="Z21" i="5"/>
  <c r="AE21" i="5"/>
  <c r="X21" i="5"/>
  <c r="V21" i="5"/>
  <c r="B22" i="5"/>
  <c r="AD21" i="5"/>
  <c r="AC21" i="5"/>
  <c r="Y21" i="5"/>
  <c r="P21" i="5"/>
  <c r="AE19" i="4"/>
  <c r="AD19" i="4"/>
  <c r="V19" i="4"/>
  <c r="AA19" i="4"/>
  <c r="AC19" i="4"/>
  <c r="Z19" i="4"/>
  <c r="P19" i="4"/>
  <c r="B20" i="4"/>
  <c r="Y19" i="4"/>
  <c r="X19" i="4"/>
  <c r="AE19" i="2"/>
  <c r="AD19" i="2"/>
  <c r="V19" i="2"/>
  <c r="AC19" i="2"/>
  <c r="AA19" i="2"/>
  <c r="P19" i="2"/>
  <c r="Z19" i="2"/>
  <c r="Y19" i="2"/>
  <c r="X19" i="2"/>
  <c r="B20" i="2"/>
  <c r="B37" i="1"/>
  <c r="V36" i="1"/>
  <c r="X36" i="1"/>
  <c r="AA36" i="1"/>
  <c r="AB36" i="1"/>
  <c r="P36" i="1"/>
  <c r="Y36" i="1"/>
  <c r="AE36" i="1"/>
  <c r="Z36" i="1"/>
  <c r="W36" i="1"/>
  <c r="AC36" i="1"/>
  <c r="AD36" i="1"/>
  <c r="K20" i="7" l="1"/>
  <c r="J20" i="7"/>
  <c r="M20" i="7"/>
  <c r="L20" i="7"/>
  <c r="N36" i="1"/>
  <c r="I36" i="1"/>
  <c r="J36" i="1"/>
  <c r="K36" i="1"/>
  <c r="L36" i="1"/>
  <c r="M36" i="1"/>
  <c r="I19" i="6"/>
  <c r="J19" i="6"/>
  <c r="K19" i="6"/>
  <c r="L19" i="6"/>
  <c r="M19" i="6"/>
  <c r="N19" i="6"/>
  <c r="I20" i="8"/>
  <c r="J20" i="8"/>
  <c r="K20" i="8"/>
  <c r="L20" i="8"/>
  <c r="M20" i="8"/>
  <c r="N20" i="8"/>
  <c r="J20" i="3"/>
  <c r="K20" i="3"/>
  <c r="L20" i="3"/>
  <c r="M20" i="3"/>
  <c r="N20" i="3"/>
  <c r="I20" i="3"/>
  <c r="I20" i="9"/>
  <c r="J20" i="9"/>
  <c r="K20" i="9"/>
  <c r="L20" i="9"/>
  <c r="M20" i="9"/>
  <c r="N20" i="9"/>
  <c r="I21" i="7"/>
  <c r="J21" i="7"/>
  <c r="K21" i="7"/>
  <c r="L21" i="7"/>
  <c r="M21" i="7"/>
  <c r="N21" i="7"/>
  <c r="J19" i="10"/>
  <c r="K19" i="10"/>
  <c r="L19" i="10"/>
  <c r="M19" i="10"/>
  <c r="N19" i="10"/>
  <c r="I19" i="10"/>
  <c r="M19" i="2"/>
  <c r="N19" i="2"/>
  <c r="I19" i="2"/>
  <c r="J19" i="2"/>
  <c r="K19" i="2"/>
  <c r="L19" i="2"/>
  <c r="J20" i="11"/>
  <c r="K20" i="11"/>
  <c r="L20" i="11"/>
  <c r="M20" i="11"/>
  <c r="N20" i="11"/>
  <c r="I20" i="11"/>
  <c r="J21" i="5"/>
  <c r="K21" i="5"/>
  <c r="L21" i="5"/>
  <c r="M21" i="5"/>
  <c r="N21" i="5"/>
  <c r="I21" i="5"/>
  <c r="K19" i="4"/>
  <c r="L19" i="4"/>
  <c r="M19" i="4"/>
  <c r="N19" i="4"/>
  <c r="I19" i="4"/>
  <c r="J19" i="4"/>
  <c r="I21" i="12"/>
  <c r="J21" i="12"/>
  <c r="K21" i="12"/>
  <c r="L21" i="12"/>
  <c r="M21" i="12"/>
  <c r="N21" i="12"/>
  <c r="AA22" i="12"/>
  <c r="Z22" i="12"/>
  <c r="B23" i="12"/>
  <c r="Y22" i="12"/>
  <c r="X22" i="12"/>
  <c r="P22" i="12"/>
  <c r="AE22" i="12"/>
  <c r="V22" i="12"/>
  <c r="AC22" i="12"/>
  <c r="AD22" i="12"/>
  <c r="AA21" i="11"/>
  <c r="X21" i="11"/>
  <c r="P21" i="11"/>
  <c r="B22" i="11"/>
  <c r="AE21" i="11"/>
  <c r="Z21" i="11"/>
  <c r="AD21" i="11"/>
  <c r="AC21" i="11"/>
  <c r="Y21" i="11"/>
  <c r="V21" i="11"/>
  <c r="AC20" i="10"/>
  <c r="Y20" i="10"/>
  <c r="AA20" i="10"/>
  <c r="P20" i="10"/>
  <c r="Z20" i="10"/>
  <c r="X20" i="10"/>
  <c r="B21" i="10"/>
  <c r="V20" i="10"/>
  <c r="AE20" i="10"/>
  <c r="AD20" i="10"/>
  <c r="AA21" i="9"/>
  <c r="Z21" i="9"/>
  <c r="AE21" i="9"/>
  <c r="Y21" i="9"/>
  <c r="P21" i="9"/>
  <c r="X21" i="9"/>
  <c r="V21" i="9"/>
  <c r="B22" i="9"/>
  <c r="AD21" i="9"/>
  <c r="AC21" i="9"/>
  <c r="AE21" i="3"/>
  <c r="X21" i="3"/>
  <c r="AA21" i="3"/>
  <c r="AA21" i="8"/>
  <c r="X21" i="8"/>
  <c r="P21" i="8"/>
  <c r="AE21" i="8"/>
  <c r="AD21" i="8"/>
  <c r="AC21" i="8"/>
  <c r="Z21" i="8"/>
  <c r="Y21" i="8"/>
  <c r="V21" i="8"/>
  <c r="B22" i="8"/>
  <c r="Y21" i="3"/>
  <c r="P21" i="3"/>
  <c r="Z22" i="7"/>
  <c r="B23" i="7"/>
  <c r="Y22" i="7"/>
  <c r="AD22" i="7"/>
  <c r="V22" i="7"/>
  <c r="AE22" i="7"/>
  <c r="AC22" i="7"/>
  <c r="AA22" i="7"/>
  <c r="P22" i="7"/>
  <c r="X22" i="7"/>
  <c r="AD21" i="3"/>
  <c r="Z21" i="3"/>
  <c r="B22" i="3"/>
  <c r="AE22" i="3" s="1"/>
  <c r="V21" i="3"/>
  <c r="AC20" i="6"/>
  <c r="Y20" i="6"/>
  <c r="AA20" i="6"/>
  <c r="Z20" i="6"/>
  <c r="P20" i="6"/>
  <c r="X20" i="6"/>
  <c r="B21" i="6"/>
  <c r="V20" i="6"/>
  <c r="AE20" i="6"/>
  <c r="AD20" i="6"/>
  <c r="Z22" i="5"/>
  <c r="B23" i="5"/>
  <c r="Y22" i="5"/>
  <c r="AD22" i="5"/>
  <c r="V22" i="5"/>
  <c r="AE22" i="5"/>
  <c r="AC22" i="5"/>
  <c r="AA22" i="5"/>
  <c r="P22" i="5"/>
  <c r="X22" i="5"/>
  <c r="AC20" i="4"/>
  <c r="Y20" i="4"/>
  <c r="AA20" i="4"/>
  <c r="P20" i="4"/>
  <c r="Z20" i="4"/>
  <c r="X20" i="4"/>
  <c r="B21" i="4"/>
  <c r="V20" i="4"/>
  <c r="AD20" i="4"/>
  <c r="AE20" i="4"/>
  <c r="AC20" i="2"/>
  <c r="AA20" i="2"/>
  <c r="Y20" i="2"/>
  <c r="X20" i="2"/>
  <c r="B21" i="2"/>
  <c r="V20" i="2"/>
  <c r="Z20" i="2"/>
  <c r="P20" i="2"/>
  <c r="AE20" i="2"/>
  <c r="AD20" i="2"/>
  <c r="B38" i="1"/>
  <c r="AA37" i="1"/>
  <c r="V37" i="1"/>
  <c r="P37" i="1"/>
  <c r="AB37" i="1"/>
  <c r="AE37" i="1"/>
  <c r="AC37" i="1"/>
  <c r="Z37" i="1"/>
  <c r="X37" i="1"/>
  <c r="W37" i="1"/>
  <c r="Y37" i="1"/>
  <c r="AD37" i="1"/>
  <c r="I37" i="1" l="1"/>
  <c r="J37" i="1"/>
  <c r="K37" i="1"/>
  <c r="L37" i="1"/>
  <c r="M37" i="1"/>
  <c r="N37" i="1"/>
  <c r="L20" i="10"/>
  <c r="M20" i="10"/>
  <c r="N20" i="10"/>
  <c r="I20" i="10"/>
  <c r="J20" i="10"/>
  <c r="K20" i="10"/>
  <c r="L22" i="5"/>
  <c r="M22" i="5"/>
  <c r="N22" i="5"/>
  <c r="I22" i="5"/>
  <c r="J22" i="5"/>
  <c r="K22" i="5"/>
  <c r="J22" i="7"/>
  <c r="K22" i="7"/>
  <c r="L22" i="7"/>
  <c r="M22" i="7"/>
  <c r="N22" i="7"/>
  <c r="I22" i="7"/>
  <c r="L21" i="3"/>
  <c r="M21" i="3"/>
  <c r="N21" i="3"/>
  <c r="I21" i="3"/>
  <c r="J21" i="3"/>
  <c r="K21" i="3"/>
  <c r="I21" i="8"/>
  <c r="J21" i="8"/>
  <c r="K21" i="8"/>
  <c r="L21" i="8"/>
  <c r="M21" i="8"/>
  <c r="N21" i="8"/>
  <c r="I22" i="12"/>
  <c r="J22" i="12"/>
  <c r="K22" i="12"/>
  <c r="L22" i="12"/>
  <c r="M22" i="12"/>
  <c r="N22" i="12"/>
  <c r="I20" i="2"/>
  <c r="J20" i="2"/>
  <c r="K20" i="2"/>
  <c r="L20" i="2"/>
  <c r="M20" i="2"/>
  <c r="N20" i="2"/>
  <c r="K21" i="9"/>
  <c r="L21" i="9"/>
  <c r="M21" i="9"/>
  <c r="N21" i="9"/>
  <c r="I21" i="9"/>
  <c r="J21" i="9"/>
  <c r="M20" i="4"/>
  <c r="N20" i="4"/>
  <c r="I20" i="4"/>
  <c r="J20" i="4"/>
  <c r="K20" i="4"/>
  <c r="L20" i="4"/>
  <c r="L21" i="11"/>
  <c r="M21" i="11"/>
  <c r="N21" i="11"/>
  <c r="I21" i="11"/>
  <c r="J21" i="11"/>
  <c r="K21" i="11"/>
  <c r="K20" i="6"/>
  <c r="L20" i="6"/>
  <c r="M20" i="6"/>
  <c r="N20" i="6"/>
  <c r="I20" i="6"/>
  <c r="J20" i="6"/>
  <c r="AA23" i="12"/>
  <c r="Z23" i="12"/>
  <c r="B24" i="12"/>
  <c r="Y23" i="12"/>
  <c r="X23" i="12"/>
  <c r="P23" i="12"/>
  <c r="AE23" i="12"/>
  <c r="AD23" i="12"/>
  <c r="V23" i="12"/>
  <c r="AC23" i="12"/>
  <c r="X22" i="3"/>
  <c r="Y22" i="3"/>
  <c r="AC22" i="3"/>
  <c r="B23" i="3"/>
  <c r="Z23" i="3" s="1"/>
  <c r="P22" i="3"/>
  <c r="Z22" i="3"/>
  <c r="AA22" i="11"/>
  <c r="Z22" i="11"/>
  <c r="AE22" i="11"/>
  <c r="AD22" i="11"/>
  <c r="P22" i="11"/>
  <c r="AC22" i="11"/>
  <c r="Y22" i="11"/>
  <c r="X22" i="11"/>
  <c r="V22" i="11"/>
  <c r="B23" i="11"/>
  <c r="V22" i="3"/>
  <c r="AA22" i="3"/>
  <c r="AD22" i="3"/>
  <c r="AA21" i="10"/>
  <c r="Z21" i="10"/>
  <c r="AE21" i="10"/>
  <c r="X21" i="10"/>
  <c r="V21" i="10"/>
  <c r="B22" i="10"/>
  <c r="AD21" i="10"/>
  <c r="AC21" i="10"/>
  <c r="Y21" i="10"/>
  <c r="P21" i="10"/>
  <c r="Z22" i="9"/>
  <c r="B23" i="9"/>
  <c r="Y22" i="9"/>
  <c r="AD22" i="9"/>
  <c r="V22" i="9"/>
  <c r="AE22" i="9"/>
  <c r="AC22" i="9"/>
  <c r="AA22" i="9"/>
  <c r="P22" i="9"/>
  <c r="X22" i="9"/>
  <c r="Z22" i="8"/>
  <c r="AE22" i="8"/>
  <c r="AD22" i="8"/>
  <c r="V22" i="8"/>
  <c r="AC22" i="8"/>
  <c r="AA22" i="8"/>
  <c r="P22" i="8"/>
  <c r="Y22" i="8"/>
  <c r="X22" i="8"/>
  <c r="B23" i="8"/>
  <c r="B24" i="7"/>
  <c r="Y23" i="7"/>
  <c r="X23" i="7"/>
  <c r="P23" i="7"/>
  <c r="AD23" i="7"/>
  <c r="V23" i="7"/>
  <c r="AC23" i="7"/>
  <c r="AE23" i="7"/>
  <c r="AA23" i="7"/>
  <c r="Z23" i="7"/>
  <c r="AA21" i="6"/>
  <c r="AE21" i="6"/>
  <c r="B22" i="6"/>
  <c r="V21" i="6"/>
  <c r="AD21" i="6"/>
  <c r="AC21" i="6"/>
  <c r="Z21" i="6"/>
  <c r="Y21" i="6"/>
  <c r="P21" i="6"/>
  <c r="X21" i="6"/>
  <c r="B24" i="5"/>
  <c r="Y23" i="5"/>
  <c r="X23" i="5"/>
  <c r="P23" i="5"/>
  <c r="AC23" i="5"/>
  <c r="AD23" i="5"/>
  <c r="AA23" i="5"/>
  <c r="Z23" i="5"/>
  <c r="V23" i="5"/>
  <c r="AE23" i="5"/>
  <c r="AA21" i="4"/>
  <c r="Z21" i="4"/>
  <c r="AE21" i="4"/>
  <c r="X21" i="4"/>
  <c r="V21" i="4"/>
  <c r="B22" i="4"/>
  <c r="AD21" i="4"/>
  <c r="AC21" i="4"/>
  <c r="Y21" i="4"/>
  <c r="P21" i="4"/>
  <c r="AA23" i="3"/>
  <c r="AA21" i="2"/>
  <c r="Z21" i="2"/>
  <c r="B22" i="2"/>
  <c r="Y21" i="2"/>
  <c r="AE21" i="2"/>
  <c r="AD21" i="2"/>
  <c r="AC21" i="2"/>
  <c r="V21" i="2"/>
  <c r="X21" i="2"/>
  <c r="P21" i="2"/>
  <c r="B39" i="1"/>
  <c r="P38" i="1"/>
  <c r="Z38" i="1"/>
  <c r="X38" i="1"/>
  <c r="V38" i="1"/>
  <c r="AE38" i="1"/>
  <c r="W38" i="1"/>
  <c r="AC38" i="1"/>
  <c r="AD38" i="1"/>
  <c r="AA38" i="1"/>
  <c r="AB38" i="1"/>
  <c r="Y38" i="1"/>
  <c r="I23" i="12" l="1"/>
  <c r="J23" i="12"/>
  <c r="K23" i="12"/>
  <c r="L23" i="12"/>
  <c r="M23" i="12"/>
  <c r="N23" i="12"/>
  <c r="I23" i="7"/>
  <c r="J23" i="7"/>
  <c r="K23" i="7"/>
  <c r="L23" i="7"/>
  <c r="M23" i="7"/>
  <c r="N23" i="7"/>
  <c r="I23" i="5"/>
  <c r="J23" i="5"/>
  <c r="K23" i="5"/>
  <c r="L23" i="5"/>
  <c r="M23" i="5"/>
  <c r="N23" i="5"/>
  <c r="V23" i="3"/>
  <c r="AD23" i="3"/>
  <c r="P23" i="3"/>
  <c r="AC23" i="3"/>
  <c r="AE23" i="3"/>
  <c r="X23" i="3"/>
  <c r="Y23" i="3"/>
  <c r="B24" i="3"/>
  <c r="B25" i="3" s="1"/>
  <c r="K38" i="1"/>
  <c r="I38" i="1"/>
  <c r="J38" i="1"/>
  <c r="N38" i="1"/>
  <c r="L38" i="1"/>
  <c r="M38" i="1"/>
  <c r="M22" i="9"/>
  <c r="N22" i="9"/>
  <c r="I22" i="9"/>
  <c r="J22" i="9"/>
  <c r="K22" i="9"/>
  <c r="L22" i="9"/>
  <c r="I21" i="2"/>
  <c r="J21" i="2"/>
  <c r="K21" i="2"/>
  <c r="L21" i="2"/>
  <c r="M21" i="2"/>
  <c r="N21" i="2"/>
  <c r="N22" i="3"/>
  <c r="I22" i="3"/>
  <c r="J22" i="3"/>
  <c r="K22" i="3"/>
  <c r="L22" i="3"/>
  <c r="M22" i="3"/>
  <c r="M21" i="6"/>
  <c r="N21" i="6"/>
  <c r="I21" i="6"/>
  <c r="J21" i="6"/>
  <c r="K21" i="6"/>
  <c r="L21" i="6"/>
  <c r="N21" i="10"/>
  <c r="I21" i="10"/>
  <c r="J21" i="10"/>
  <c r="K21" i="10"/>
  <c r="L21" i="10"/>
  <c r="M21" i="10"/>
  <c r="N22" i="11"/>
  <c r="I22" i="11"/>
  <c r="J22" i="11"/>
  <c r="K22" i="11"/>
  <c r="L22" i="11"/>
  <c r="M22" i="11"/>
  <c r="K22" i="8"/>
  <c r="L22" i="8"/>
  <c r="M22" i="8"/>
  <c r="N22" i="8"/>
  <c r="I22" i="8"/>
  <c r="J22" i="8"/>
  <c r="I21" i="4"/>
  <c r="J21" i="4"/>
  <c r="K21" i="4"/>
  <c r="L21" i="4"/>
  <c r="M21" i="4"/>
  <c r="N21" i="4"/>
  <c r="Z24" i="12"/>
  <c r="B25" i="12"/>
  <c r="Y24" i="12"/>
  <c r="X24" i="12"/>
  <c r="P24" i="12"/>
  <c r="AE24" i="12"/>
  <c r="AD24" i="12"/>
  <c r="V24" i="12"/>
  <c r="AC24" i="12"/>
  <c r="AA24" i="12"/>
  <c r="AA23" i="11"/>
  <c r="Z23" i="11"/>
  <c r="B24" i="11"/>
  <c r="Y23" i="11"/>
  <c r="AD23" i="11"/>
  <c r="V23" i="11"/>
  <c r="AE23" i="11"/>
  <c r="AC23" i="11"/>
  <c r="P23" i="11"/>
  <c r="X23" i="11"/>
  <c r="Z22" i="10"/>
  <c r="B23" i="10"/>
  <c r="Y22" i="10"/>
  <c r="AD22" i="10"/>
  <c r="V22" i="10"/>
  <c r="AE22" i="10"/>
  <c r="AC22" i="10"/>
  <c r="AA22" i="10"/>
  <c r="P22" i="10"/>
  <c r="X22" i="10"/>
  <c r="B24" i="9"/>
  <c r="Y23" i="9"/>
  <c r="X23" i="9"/>
  <c r="P23" i="9"/>
  <c r="AC23" i="9"/>
  <c r="AE23" i="9"/>
  <c r="AD23" i="9"/>
  <c r="AA23" i="9"/>
  <c r="Z23" i="9"/>
  <c r="V23" i="9"/>
  <c r="B24" i="8"/>
  <c r="Y23" i="8"/>
  <c r="AD23" i="8"/>
  <c r="V23" i="8"/>
  <c r="AC23" i="8"/>
  <c r="AA23" i="8"/>
  <c r="P23" i="8"/>
  <c r="Z23" i="8"/>
  <c r="X23" i="8"/>
  <c r="AE23" i="8"/>
  <c r="X24" i="7"/>
  <c r="P24" i="7"/>
  <c r="AE24" i="7"/>
  <c r="AC24" i="7"/>
  <c r="Z24" i="7"/>
  <c r="Y24" i="7"/>
  <c r="V24" i="7"/>
  <c r="B25" i="7"/>
  <c r="AD24" i="7"/>
  <c r="AA24" i="7"/>
  <c r="Z22" i="6"/>
  <c r="AD22" i="6"/>
  <c r="V22" i="6"/>
  <c r="AA22" i="6"/>
  <c r="Y22" i="6"/>
  <c r="P22" i="6"/>
  <c r="X22" i="6"/>
  <c r="B23" i="6"/>
  <c r="AE22" i="6"/>
  <c r="AC22" i="6"/>
  <c r="X24" i="5"/>
  <c r="P24" i="5"/>
  <c r="AE24" i="5"/>
  <c r="AD24" i="5"/>
  <c r="AC24" i="5"/>
  <c r="AA24" i="5"/>
  <c r="Z24" i="5"/>
  <c r="Y24" i="5"/>
  <c r="V24" i="5"/>
  <c r="B25" i="5"/>
  <c r="Z22" i="4"/>
  <c r="B23" i="4"/>
  <c r="Y22" i="4"/>
  <c r="AD22" i="4"/>
  <c r="V22" i="4"/>
  <c r="AE22" i="4"/>
  <c r="AC22" i="4"/>
  <c r="AA22" i="4"/>
  <c r="P22" i="4"/>
  <c r="X22" i="4"/>
  <c r="Z24" i="3"/>
  <c r="Z22" i="2"/>
  <c r="B23" i="2"/>
  <c r="Y22" i="2"/>
  <c r="X22" i="2"/>
  <c r="P22" i="2"/>
  <c r="AA22" i="2"/>
  <c r="AD22" i="2"/>
  <c r="V22" i="2"/>
  <c r="AC22" i="2"/>
  <c r="AE22" i="2"/>
  <c r="B40" i="1"/>
  <c r="P39" i="1"/>
  <c r="AA39" i="1"/>
  <c r="AE39" i="1"/>
  <c r="X39" i="1"/>
  <c r="V39" i="1"/>
  <c r="AD39" i="1"/>
  <c r="AB39" i="1"/>
  <c r="AC39" i="1"/>
  <c r="Z39" i="1"/>
  <c r="W39" i="1"/>
  <c r="Y39" i="1"/>
  <c r="N24" i="12" l="1"/>
  <c r="I24" i="12"/>
  <c r="J24" i="12"/>
  <c r="K24" i="12"/>
  <c r="M24" i="12"/>
  <c r="L24" i="12"/>
  <c r="I23" i="11"/>
  <c r="J23" i="11"/>
  <c r="K23" i="11"/>
  <c r="L23" i="11"/>
  <c r="M23" i="11"/>
  <c r="N23" i="11"/>
  <c r="I23" i="8"/>
  <c r="J23" i="8"/>
  <c r="K23" i="8"/>
  <c r="L23" i="8"/>
  <c r="M23" i="8"/>
  <c r="N23" i="8"/>
  <c r="I23" i="9"/>
  <c r="J23" i="9"/>
  <c r="K23" i="9"/>
  <c r="L23" i="9"/>
  <c r="M23" i="9"/>
  <c r="N23" i="9"/>
  <c r="L24" i="7"/>
  <c r="I24" i="7"/>
  <c r="J24" i="7"/>
  <c r="K24" i="7"/>
  <c r="M24" i="7"/>
  <c r="N24" i="7"/>
  <c r="K24" i="5"/>
  <c r="N24" i="5"/>
  <c r="I24" i="5"/>
  <c r="J24" i="5"/>
  <c r="L24" i="5"/>
  <c r="M24" i="5"/>
  <c r="AE24" i="3"/>
  <c r="AA24" i="3"/>
  <c r="AD24" i="3"/>
  <c r="P24" i="3"/>
  <c r="X24" i="3"/>
  <c r="I23" i="3"/>
  <c r="J23" i="3"/>
  <c r="K23" i="3"/>
  <c r="L23" i="3"/>
  <c r="M23" i="3"/>
  <c r="N23" i="3"/>
  <c r="Y24" i="3"/>
  <c r="AC24" i="3"/>
  <c r="V24" i="3"/>
  <c r="I39" i="1"/>
  <c r="J39" i="1"/>
  <c r="K39" i="1"/>
  <c r="L39" i="1"/>
  <c r="M39" i="1"/>
  <c r="N39" i="1"/>
  <c r="I22" i="6"/>
  <c r="J22" i="6"/>
  <c r="K22" i="6"/>
  <c r="L22" i="6"/>
  <c r="M22" i="6"/>
  <c r="N22" i="6"/>
  <c r="K22" i="2"/>
  <c r="L22" i="2"/>
  <c r="M22" i="2"/>
  <c r="N22" i="2"/>
  <c r="I22" i="2"/>
  <c r="J22" i="2"/>
  <c r="I22" i="4"/>
  <c r="J22" i="4"/>
  <c r="K22" i="4"/>
  <c r="L22" i="4"/>
  <c r="M22" i="4"/>
  <c r="N22" i="4"/>
  <c r="I22" i="10"/>
  <c r="J22" i="10"/>
  <c r="K22" i="10"/>
  <c r="L22" i="10"/>
  <c r="M22" i="10"/>
  <c r="N22" i="10"/>
  <c r="Y25" i="12"/>
  <c r="B26" i="12"/>
  <c r="X25" i="12"/>
  <c r="P25" i="12"/>
  <c r="AE25" i="12"/>
  <c r="AD25" i="12"/>
  <c r="V25" i="12"/>
  <c r="AC25" i="12"/>
  <c r="AA25" i="12"/>
  <c r="Z25" i="12"/>
  <c r="Z24" i="11"/>
  <c r="B25" i="11"/>
  <c r="Y24" i="11"/>
  <c r="X24" i="11"/>
  <c r="P24" i="11"/>
  <c r="AC24" i="11"/>
  <c r="AE24" i="11"/>
  <c r="AD24" i="11"/>
  <c r="AA24" i="11"/>
  <c r="V24" i="11"/>
  <c r="B24" i="10"/>
  <c r="Y23" i="10"/>
  <c r="X23" i="10"/>
  <c r="P23" i="10"/>
  <c r="AC23" i="10"/>
  <c r="AD23" i="10"/>
  <c r="AA23" i="10"/>
  <c r="Z23" i="10"/>
  <c r="V23" i="10"/>
  <c r="AE23" i="10"/>
  <c r="X24" i="9"/>
  <c r="P24" i="9"/>
  <c r="AE24" i="9"/>
  <c r="B25" i="9"/>
  <c r="AD24" i="9"/>
  <c r="AC24" i="9"/>
  <c r="AA24" i="9"/>
  <c r="Z24" i="9"/>
  <c r="Y24" i="9"/>
  <c r="V24" i="9"/>
  <c r="X24" i="8"/>
  <c r="P24" i="8"/>
  <c r="AC24" i="8"/>
  <c r="AA24" i="8"/>
  <c r="Z24" i="8"/>
  <c r="Y24" i="8"/>
  <c r="V24" i="8"/>
  <c r="B25" i="8"/>
  <c r="AE24" i="8"/>
  <c r="AD24" i="8"/>
  <c r="AE25" i="7"/>
  <c r="AD25" i="7"/>
  <c r="V25" i="7"/>
  <c r="AA25" i="7"/>
  <c r="B26" i="7"/>
  <c r="AC25" i="7"/>
  <c r="P25" i="7"/>
  <c r="Z25" i="7"/>
  <c r="Y25" i="7"/>
  <c r="X25" i="7"/>
  <c r="B24" i="6"/>
  <c r="Y23" i="6"/>
  <c r="AC23" i="6"/>
  <c r="V23" i="6"/>
  <c r="AE23" i="6"/>
  <c r="AD23" i="6"/>
  <c r="AA23" i="6"/>
  <c r="Z23" i="6"/>
  <c r="P23" i="6"/>
  <c r="X23" i="6"/>
  <c r="AE25" i="5"/>
  <c r="AD25" i="5"/>
  <c r="V25" i="5"/>
  <c r="AA25" i="5"/>
  <c r="AC25" i="5"/>
  <c r="Z25" i="5"/>
  <c r="P25" i="5"/>
  <c r="Y25" i="5"/>
  <c r="X25" i="5"/>
  <c r="B26" i="5"/>
  <c r="B24" i="4"/>
  <c r="Y23" i="4"/>
  <c r="X23" i="4"/>
  <c r="P23" i="4"/>
  <c r="AC23" i="4"/>
  <c r="AD23" i="4"/>
  <c r="AA23" i="4"/>
  <c r="Z23" i="4"/>
  <c r="V23" i="4"/>
  <c r="AE23" i="4"/>
  <c r="Y25" i="3"/>
  <c r="B26" i="3"/>
  <c r="X25" i="3"/>
  <c r="P25" i="3"/>
  <c r="AE25" i="3"/>
  <c r="AD25" i="3"/>
  <c r="V25" i="3"/>
  <c r="AC25" i="3"/>
  <c r="AA25" i="3"/>
  <c r="Z25" i="3"/>
  <c r="AA23" i="2"/>
  <c r="B24" i="2"/>
  <c r="Y23" i="2"/>
  <c r="X23" i="2"/>
  <c r="P23" i="2"/>
  <c r="AE23" i="2"/>
  <c r="Z23" i="2"/>
  <c r="AC23" i="2"/>
  <c r="V23" i="2"/>
  <c r="AD23" i="2"/>
  <c r="B41" i="1"/>
  <c r="V40" i="1"/>
  <c r="AA40" i="1"/>
  <c r="P40" i="1"/>
  <c r="Z40" i="1"/>
  <c r="AE40" i="1"/>
  <c r="AC40" i="1"/>
  <c r="X40" i="1"/>
  <c r="W40" i="1"/>
  <c r="AD40" i="1"/>
  <c r="Y40" i="1"/>
  <c r="AB40" i="1"/>
  <c r="I23" i="4" l="1"/>
  <c r="J23" i="4"/>
  <c r="K23" i="4"/>
  <c r="L23" i="4"/>
  <c r="M23" i="4"/>
  <c r="N23" i="4"/>
  <c r="I25" i="12"/>
  <c r="J25" i="12"/>
  <c r="K25" i="12"/>
  <c r="L25" i="12"/>
  <c r="M25" i="12"/>
  <c r="N25" i="12"/>
  <c r="M24" i="11"/>
  <c r="I24" i="11"/>
  <c r="J24" i="11"/>
  <c r="N24" i="11"/>
  <c r="K24" i="11"/>
  <c r="L24" i="11"/>
  <c r="M24" i="8"/>
  <c r="N24" i="8"/>
  <c r="I24" i="8"/>
  <c r="J24" i="8"/>
  <c r="K24" i="8"/>
  <c r="L24" i="8"/>
  <c r="I23" i="10"/>
  <c r="J23" i="10"/>
  <c r="K23" i="10"/>
  <c r="L23" i="10"/>
  <c r="M23" i="10"/>
  <c r="N23" i="10"/>
  <c r="I24" i="9"/>
  <c r="J24" i="9"/>
  <c r="K24" i="9"/>
  <c r="M24" i="9"/>
  <c r="N24" i="9"/>
  <c r="L24" i="9"/>
  <c r="I25" i="7"/>
  <c r="J25" i="7"/>
  <c r="K25" i="7"/>
  <c r="L25" i="7"/>
  <c r="M25" i="7"/>
  <c r="N25" i="7"/>
  <c r="I23" i="6"/>
  <c r="J23" i="6"/>
  <c r="K23" i="6"/>
  <c r="L23" i="6"/>
  <c r="M23" i="6"/>
  <c r="N23" i="6"/>
  <c r="I25" i="5"/>
  <c r="J25" i="5"/>
  <c r="K25" i="5"/>
  <c r="L25" i="5"/>
  <c r="M25" i="5"/>
  <c r="N25" i="5"/>
  <c r="I25" i="3"/>
  <c r="J25" i="3"/>
  <c r="K25" i="3"/>
  <c r="L25" i="3"/>
  <c r="M25" i="3"/>
  <c r="N25" i="3"/>
  <c r="N24" i="3"/>
  <c r="I24" i="3"/>
  <c r="J24" i="3"/>
  <c r="K24" i="3"/>
  <c r="L24" i="3"/>
  <c r="M24" i="3"/>
  <c r="I23" i="2"/>
  <c r="J23" i="2"/>
  <c r="K23" i="2"/>
  <c r="L23" i="2"/>
  <c r="M23" i="2"/>
  <c r="N23" i="2"/>
  <c r="N40" i="1"/>
  <c r="K40" i="1"/>
  <c r="I40" i="1"/>
  <c r="J40" i="1"/>
  <c r="L40" i="1"/>
  <c r="M40" i="1"/>
  <c r="B27" i="12"/>
  <c r="Y26" i="12"/>
  <c r="X26" i="12"/>
  <c r="P26" i="12"/>
  <c r="AE26" i="12"/>
  <c r="AD26" i="12"/>
  <c r="V26" i="12"/>
  <c r="AC26" i="12"/>
  <c r="AA26" i="12"/>
  <c r="Z26" i="12"/>
  <c r="Y25" i="11"/>
  <c r="B26" i="11"/>
  <c r="X25" i="11"/>
  <c r="P25" i="11"/>
  <c r="AE25" i="11"/>
  <c r="AA25" i="11"/>
  <c r="AD25" i="11"/>
  <c r="AC25" i="11"/>
  <c r="Z25" i="11"/>
  <c r="V25" i="11"/>
  <c r="X24" i="10"/>
  <c r="P24" i="10"/>
  <c r="AE24" i="10"/>
  <c r="AD24" i="10"/>
  <c r="AC24" i="10"/>
  <c r="AA24" i="10"/>
  <c r="Z24" i="10"/>
  <c r="Y24" i="10"/>
  <c r="V24" i="10"/>
  <c r="B25" i="10"/>
  <c r="AE25" i="9"/>
  <c r="AD25" i="9"/>
  <c r="V25" i="9"/>
  <c r="AA25" i="9"/>
  <c r="B26" i="9"/>
  <c r="AC25" i="9"/>
  <c r="Z25" i="9"/>
  <c r="P25" i="9"/>
  <c r="Y25" i="9"/>
  <c r="X25" i="9"/>
  <c r="AE25" i="8"/>
  <c r="AA25" i="8"/>
  <c r="Z25" i="8"/>
  <c r="P25" i="8"/>
  <c r="Y25" i="8"/>
  <c r="X25" i="8"/>
  <c r="V25" i="8"/>
  <c r="B26" i="8"/>
  <c r="AD25" i="8"/>
  <c r="AC25" i="8"/>
  <c r="AE26" i="7"/>
  <c r="AD26" i="7"/>
  <c r="V26" i="7"/>
  <c r="AA26" i="7"/>
  <c r="B27" i="7"/>
  <c r="AC26" i="7"/>
  <c r="P26" i="7"/>
  <c r="Z26" i="7"/>
  <c r="Y26" i="7"/>
  <c r="X26" i="7"/>
  <c r="X24" i="6"/>
  <c r="P24" i="6"/>
  <c r="AC24" i="6"/>
  <c r="B25" i="6"/>
  <c r="AE24" i="6"/>
  <c r="AD24" i="6"/>
  <c r="AA24" i="6"/>
  <c r="Z24" i="6"/>
  <c r="Y24" i="6"/>
  <c r="V24" i="6"/>
  <c r="AE26" i="5"/>
  <c r="AD26" i="5"/>
  <c r="V26" i="5"/>
  <c r="AA26" i="5"/>
  <c r="AC26" i="5"/>
  <c r="Z26" i="5"/>
  <c r="P26" i="5"/>
  <c r="Y26" i="5"/>
  <c r="X26" i="5"/>
  <c r="B27" i="5"/>
  <c r="X24" i="4"/>
  <c r="P24" i="4"/>
  <c r="AE24" i="4"/>
  <c r="AD24" i="4"/>
  <c r="AC24" i="4"/>
  <c r="AA24" i="4"/>
  <c r="Z24" i="4"/>
  <c r="Y24" i="4"/>
  <c r="V24" i="4"/>
  <c r="B25" i="4"/>
  <c r="B27" i="3"/>
  <c r="Y26" i="3"/>
  <c r="X26" i="3"/>
  <c r="P26" i="3"/>
  <c r="AE26" i="3"/>
  <c r="AD26" i="3"/>
  <c r="V26" i="3"/>
  <c r="AC26" i="3"/>
  <c r="AA26" i="3"/>
  <c r="Z26" i="3"/>
  <c r="Z24" i="2"/>
  <c r="X24" i="2"/>
  <c r="P24" i="2"/>
  <c r="AE24" i="2"/>
  <c r="AD24" i="2"/>
  <c r="V24" i="2"/>
  <c r="AC24" i="2"/>
  <c r="AA24" i="2"/>
  <c r="Y24" i="2"/>
  <c r="B25" i="2"/>
  <c r="B42" i="1"/>
  <c r="AA41" i="1"/>
  <c r="V41" i="1"/>
  <c r="AD41" i="1"/>
  <c r="AE41" i="1"/>
  <c r="Z41" i="1"/>
  <c r="P41" i="1"/>
  <c r="W41" i="1"/>
  <c r="Y41" i="1"/>
  <c r="AC41" i="1"/>
  <c r="X41" i="1"/>
  <c r="AB41" i="1"/>
  <c r="I24" i="4" l="1"/>
  <c r="J24" i="4"/>
  <c r="M24" i="4"/>
  <c r="K24" i="4"/>
  <c r="L24" i="4"/>
  <c r="N24" i="4"/>
  <c r="I26" i="12"/>
  <c r="J26" i="12"/>
  <c r="N26" i="12"/>
  <c r="K26" i="12"/>
  <c r="L26" i="12"/>
  <c r="M26" i="12"/>
  <c r="I25" i="11"/>
  <c r="J25" i="11"/>
  <c r="K25" i="11"/>
  <c r="L25" i="11"/>
  <c r="M25" i="11"/>
  <c r="N25" i="11"/>
  <c r="I25" i="8"/>
  <c r="J25" i="8"/>
  <c r="K25" i="8"/>
  <c r="L25" i="8"/>
  <c r="M25" i="8"/>
  <c r="N25" i="8"/>
  <c r="N24" i="10"/>
  <c r="I24" i="10"/>
  <c r="J24" i="10"/>
  <c r="K24" i="10"/>
  <c r="L24" i="10"/>
  <c r="M24" i="10"/>
  <c r="I25" i="9"/>
  <c r="J25" i="9"/>
  <c r="K25" i="9"/>
  <c r="L25" i="9"/>
  <c r="M25" i="9"/>
  <c r="N25" i="9"/>
  <c r="L26" i="7"/>
  <c r="I26" i="7"/>
  <c r="J26" i="7"/>
  <c r="K26" i="7"/>
  <c r="M26" i="7"/>
  <c r="N26" i="7"/>
  <c r="I24" i="6"/>
  <c r="J24" i="6"/>
  <c r="K24" i="6"/>
  <c r="L24" i="6"/>
  <c r="M24" i="6"/>
  <c r="N24" i="6"/>
  <c r="N26" i="5"/>
  <c r="I26" i="5"/>
  <c r="J26" i="5"/>
  <c r="K26" i="5"/>
  <c r="L26" i="5"/>
  <c r="M26" i="5"/>
  <c r="M26" i="3"/>
  <c r="I26" i="3"/>
  <c r="J26" i="3"/>
  <c r="N26" i="3"/>
  <c r="K26" i="3"/>
  <c r="L26" i="3"/>
  <c r="K24" i="2"/>
  <c r="L24" i="2"/>
  <c r="I24" i="2"/>
  <c r="J24" i="2"/>
  <c r="N24" i="2"/>
  <c r="M24" i="2"/>
  <c r="I41" i="1"/>
  <c r="J41" i="1"/>
  <c r="K41" i="1"/>
  <c r="L41" i="1"/>
  <c r="M41" i="1"/>
  <c r="N41" i="1"/>
  <c r="B28" i="12"/>
  <c r="X27" i="12"/>
  <c r="P27" i="12"/>
  <c r="AE27" i="12"/>
  <c r="AD27" i="12"/>
  <c r="V27" i="12"/>
  <c r="AC27" i="12"/>
  <c r="AA27" i="12"/>
  <c r="Z27" i="12"/>
  <c r="Y27" i="12"/>
  <c r="B27" i="11"/>
  <c r="Y26" i="11"/>
  <c r="X26" i="11"/>
  <c r="P26" i="11"/>
  <c r="AE26" i="11"/>
  <c r="V26" i="11"/>
  <c r="AD26" i="11"/>
  <c r="AC26" i="11"/>
  <c r="Z26" i="11"/>
  <c r="AA26" i="11"/>
  <c r="AE25" i="10"/>
  <c r="AD25" i="10"/>
  <c r="V25" i="10"/>
  <c r="AA25" i="10"/>
  <c r="AC25" i="10"/>
  <c r="Z25" i="10"/>
  <c r="P25" i="10"/>
  <c r="Y25" i="10"/>
  <c r="X25" i="10"/>
  <c r="B26" i="10"/>
  <c r="AE26" i="9"/>
  <c r="AD26" i="9"/>
  <c r="V26" i="9"/>
  <c r="AA26" i="9"/>
  <c r="B27" i="9"/>
  <c r="AC26" i="9"/>
  <c r="Z26" i="9"/>
  <c r="P26" i="9"/>
  <c r="Y26" i="9"/>
  <c r="X26" i="9"/>
  <c r="AE26" i="8"/>
  <c r="AA26" i="8"/>
  <c r="Z26" i="8"/>
  <c r="P26" i="8"/>
  <c r="Y26" i="8"/>
  <c r="X26" i="8"/>
  <c r="V26" i="8"/>
  <c r="B27" i="8"/>
  <c r="AD26" i="8"/>
  <c r="AC26" i="8"/>
  <c r="AD27" i="7"/>
  <c r="V27" i="7"/>
  <c r="AC27" i="7"/>
  <c r="AA27" i="7"/>
  <c r="Z27" i="7"/>
  <c r="X27" i="7"/>
  <c r="B28" i="7"/>
  <c r="AE27" i="7"/>
  <c r="P27" i="7"/>
  <c r="Y27" i="7"/>
  <c r="AE25" i="6"/>
  <c r="AA25" i="6"/>
  <c r="B26" i="6"/>
  <c r="AD25" i="6"/>
  <c r="AC25" i="6"/>
  <c r="Z25" i="6"/>
  <c r="P25" i="6"/>
  <c r="Y25" i="6"/>
  <c r="X25" i="6"/>
  <c r="V25" i="6"/>
  <c r="AD27" i="5"/>
  <c r="V27" i="5"/>
  <c r="AC27" i="5"/>
  <c r="Z27" i="5"/>
  <c r="AA27" i="5"/>
  <c r="P27" i="5"/>
  <c r="Y27" i="5"/>
  <c r="X27" i="5"/>
  <c r="B28" i="5"/>
  <c r="AE27" i="5"/>
  <c r="AE25" i="4"/>
  <c r="AD25" i="4"/>
  <c r="V25" i="4"/>
  <c r="AA25" i="4"/>
  <c r="AC25" i="4"/>
  <c r="Z25" i="4"/>
  <c r="P25" i="4"/>
  <c r="Y25" i="4"/>
  <c r="X25" i="4"/>
  <c r="B26" i="4"/>
  <c r="B28" i="3"/>
  <c r="X27" i="3"/>
  <c r="P27" i="3"/>
  <c r="AE27" i="3"/>
  <c r="AD27" i="3"/>
  <c r="V27" i="3"/>
  <c r="AC27" i="3"/>
  <c r="AA27" i="3"/>
  <c r="Z27" i="3"/>
  <c r="Y27" i="3"/>
  <c r="Y25" i="2"/>
  <c r="AE25" i="2"/>
  <c r="AD25" i="2"/>
  <c r="V25" i="2"/>
  <c r="AC25" i="2"/>
  <c r="B26" i="2"/>
  <c r="P25" i="2"/>
  <c r="AA25" i="2"/>
  <c r="Z25" i="2"/>
  <c r="X25" i="2"/>
  <c r="B43" i="1"/>
  <c r="V42" i="1"/>
  <c r="AA42" i="1"/>
  <c r="Y42" i="1"/>
  <c r="Z42" i="1"/>
  <c r="AC42" i="1"/>
  <c r="AB42" i="1"/>
  <c r="AE42" i="1"/>
  <c r="P42" i="1"/>
  <c r="W42" i="1"/>
  <c r="AD42" i="1"/>
  <c r="X42" i="1"/>
  <c r="I25" i="4" l="1"/>
  <c r="J25" i="4"/>
  <c r="K25" i="4"/>
  <c r="L25" i="4"/>
  <c r="M25" i="4"/>
  <c r="N25" i="4"/>
  <c r="I27" i="12"/>
  <c r="J27" i="12"/>
  <c r="K27" i="12"/>
  <c r="L27" i="12"/>
  <c r="M27" i="12"/>
  <c r="N27" i="12"/>
  <c r="I26" i="11"/>
  <c r="J26" i="11"/>
  <c r="K26" i="11"/>
  <c r="M26" i="11"/>
  <c r="L26" i="11"/>
  <c r="N26" i="11"/>
  <c r="I26" i="8"/>
  <c r="J26" i="8"/>
  <c r="M26" i="8"/>
  <c r="N26" i="8"/>
  <c r="K26" i="8"/>
  <c r="L26" i="8"/>
  <c r="I25" i="10"/>
  <c r="J25" i="10"/>
  <c r="K25" i="10"/>
  <c r="L25" i="10"/>
  <c r="M25" i="10"/>
  <c r="N25" i="10"/>
  <c r="I26" i="9"/>
  <c r="N26" i="9"/>
  <c r="J26" i="9"/>
  <c r="K26" i="9"/>
  <c r="M26" i="9"/>
  <c r="L26" i="9"/>
  <c r="I27" i="7"/>
  <c r="J27" i="7"/>
  <c r="K27" i="7"/>
  <c r="L27" i="7"/>
  <c r="M27" i="7"/>
  <c r="N27" i="7"/>
  <c r="I25" i="6"/>
  <c r="J25" i="6"/>
  <c r="K25" i="6"/>
  <c r="L25" i="6"/>
  <c r="M25" i="6"/>
  <c r="N25" i="6"/>
  <c r="I27" i="5"/>
  <c r="J27" i="5"/>
  <c r="K27" i="5"/>
  <c r="L27" i="5"/>
  <c r="M27" i="5"/>
  <c r="N27" i="5"/>
  <c r="I27" i="3"/>
  <c r="J27" i="3"/>
  <c r="K27" i="3"/>
  <c r="L27" i="3"/>
  <c r="M27" i="3"/>
  <c r="N27" i="3"/>
  <c r="I25" i="2"/>
  <c r="J25" i="2"/>
  <c r="K25" i="2"/>
  <c r="L25" i="2"/>
  <c r="M25" i="2"/>
  <c r="N25" i="2"/>
  <c r="N42" i="1"/>
  <c r="I42" i="1"/>
  <c r="J42" i="1"/>
  <c r="K42" i="1"/>
  <c r="L42" i="1"/>
  <c r="M42" i="1"/>
  <c r="B29" i="12"/>
  <c r="X28" i="12"/>
  <c r="P28" i="12"/>
  <c r="AE28" i="12"/>
  <c r="AD28" i="12"/>
  <c r="V28" i="12"/>
  <c r="AC28" i="12"/>
  <c r="AA28" i="12"/>
  <c r="Z28" i="12"/>
  <c r="Y28" i="12"/>
  <c r="B28" i="11"/>
  <c r="X27" i="11"/>
  <c r="P27" i="11"/>
  <c r="AE27" i="11"/>
  <c r="AD27" i="11"/>
  <c r="V27" i="11"/>
  <c r="AA27" i="11"/>
  <c r="Z27" i="11"/>
  <c r="Y27" i="11"/>
  <c r="AC27" i="11"/>
  <c r="AE26" i="10"/>
  <c r="AD26" i="10"/>
  <c r="V26" i="10"/>
  <c r="AA26" i="10"/>
  <c r="AC26" i="10"/>
  <c r="Z26" i="10"/>
  <c r="P26" i="10"/>
  <c r="Y26" i="10"/>
  <c r="X26" i="10"/>
  <c r="B27" i="10"/>
  <c r="AD27" i="9"/>
  <c r="V27" i="9"/>
  <c r="AC27" i="9"/>
  <c r="Z27" i="9"/>
  <c r="B28" i="9"/>
  <c r="AE27" i="9"/>
  <c r="AA27" i="9"/>
  <c r="P27" i="9"/>
  <c r="Y27" i="9"/>
  <c r="X27" i="9"/>
  <c r="AD27" i="8"/>
  <c r="V27" i="8"/>
  <c r="AA27" i="8"/>
  <c r="Z27" i="8"/>
  <c r="X27" i="8"/>
  <c r="B28" i="8"/>
  <c r="AE27" i="8"/>
  <c r="AC27" i="8"/>
  <c r="Y27" i="8"/>
  <c r="P27" i="8"/>
  <c r="AD28" i="7"/>
  <c r="V28" i="7"/>
  <c r="AC28" i="7"/>
  <c r="AA28" i="7"/>
  <c r="Z28" i="7"/>
  <c r="P28" i="7"/>
  <c r="Y28" i="7"/>
  <c r="X28" i="7"/>
  <c r="B29" i="7"/>
  <c r="AE28" i="7"/>
  <c r="AE26" i="6"/>
  <c r="AA26" i="6"/>
  <c r="AD26" i="6"/>
  <c r="AC26" i="6"/>
  <c r="Z26" i="6"/>
  <c r="P26" i="6"/>
  <c r="Y26" i="6"/>
  <c r="X26" i="6"/>
  <c r="V26" i="6"/>
  <c r="B27" i="6"/>
  <c r="AD28" i="5"/>
  <c r="V28" i="5"/>
  <c r="AC28" i="5"/>
  <c r="Z28" i="5"/>
  <c r="AA28" i="5"/>
  <c r="P28" i="5"/>
  <c r="Y28" i="5"/>
  <c r="X28" i="5"/>
  <c r="B29" i="5"/>
  <c r="AE28" i="5"/>
  <c r="AE26" i="4"/>
  <c r="AD26" i="4"/>
  <c r="V26" i="4"/>
  <c r="AA26" i="4"/>
  <c r="AC26" i="4"/>
  <c r="Z26" i="4"/>
  <c r="P26" i="4"/>
  <c r="Y26" i="4"/>
  <c r="B27" i="4"/>
  <c r="X26" i="4"/>
  <c r="B29" i="3"/>
  <c r="X28" i="3"/>
  <c r="P28" i="3"/>
  <c r="AE28" i="3"/>
  <c r="AD28" i="3"/>
  <c r="V28" i="3"/>
  <c r="AC28" i="3"/>
  <c r="AA28" i="3"/>
  <c r="Z28" i="3"/>
  <c r="Y28" i="3"/>
  <c r="B27" i="2"/>
  <c r="Y26" i="2"/>
  <c r="AE26" i="2"/>
  <c r="AD26" i="2"/>
  <c r="V26" i="2"/>
  <c r="AC26" i="2"/>
  <c r="P26" i="2"/>
  <c r="X26" i="2"/>
  <c r="AA26" i="2"/>
  <c r="Z26" i="2"/>
  <c r="B44" i="1"/>
  <c r="V43" i="1"/>
  <c r="P43" i="1"/>
  <c r="Z43" i="1"/>
  <c r="AA43" i="1"/>
  <c r="W43" i="1"/>
  <c r="AB43" i="1"/>
  <c r="AE43" i="1"/>
  <c r="AD43" i="1"/>
  <c r="Y43" i="1"/>
  <c r="X43" i="1"/>
  <c r="AC43" i="1"/>
  <c r="M26" i="4" l="1"/>
  <c r="I26" i="4"/>
  <c r="L26" i="4"/>
  <c r="J26" i="4"/>
  <c r="K26" i="4"/>
  <c r="N26" i="4"/>
  <c r="N28" i="12"/>
  <c r="I28" i="12"/>
  <c r="J28" i="12"/>
  <c r="M28" i="12"/>
  <c r="K28" i="12"/>
  <c r="L28" i="12"/>
  <c r="I27" i="11"/>
  <c r="J27" i="11"/>
  <c r="K27" i="11"/>
  <c r="L27" i="11"/>
  <c r="M27" i="11"/>
  <c r="N27" i="11"/>
  <c r="I27" i="8"/>
  <c r="J27" i="8"/>
  <c r="K27" i="8"/>
  <c r="L27" i="8"/>
  <c r="M27" i="8"/>
  <c r="N27" i="8"/>
  <c r="I26" i="10"/>
  <c r="J26" i="10"/>
  <c r="K26" i="10"/>
  <c r="L26" i="10"/>
  <c r="M26" i="10"/>
  <c r="N26" i="10"/>
  <c r="I27" i="9"/>
  <c r="J27" i="9"/>
  <c r="K27" i="9"/>
  <c r="L27" i="9"/>
  <c r="M27" i="9"/>
  <c r="N27" i="9"/>
  <c r="L28" i="7"/>
  <c r="I28" i="7"/>
  <c r="J28" i="7"/>
  <c r="K28" i="7"/>
  <c r="M28" i="7"/>
  <c r="N28" i="7"/>
  <c r="L26" i="6"/>
  <c r="I26" i="6"/>
  <c r="J26" i="6"/>
  <c r="K26" i="6"/>
  <c r="M26" i="6"/>
  <c r="N26" i="6"/>
  <c r="N28" i="5"/>
  <c r="K28" i="5"/>
  <c r="I28" i="5"/>
  <c r="J28" i="5"/>
  <c r="L28" i="5"/>
  <c r="M28" i="5"/>
  <c r="N28" i="3"/>
  <c r="M28" i="3"/>
  <c r="I28" i="3"/>
  <c r="J28" i="3"/>
  <c r="K28" i="3"/>
  <c r="L28" i="3"/>
  <c r="L26" i="2"/>
  <c r="K26" i="2"/>
  <c r="J26" i="2"/>
  <c r="M26" i="2"/>
  <c r="I26" i="2"/>
  <c r="N26" i="2"/>
  <c r="I43" i="1"/>
  <c r="J43" i="1"/>
  <c r="K43" i="1"/>
  <c r="L43" i="1"/>
  <c r="M43" i="1"/>
  <c r="N43" i="1"/>
  <c r="B30" i="12"/>
  <c r="X29" i="12"/>
  <c r="P29" i="12"/>
  <c r="AE29" i="12"/>
  <c r="AD29" i="12"/>
  <c r="V29" i="12"/>
  <c r="AC29" i="12"/>
  <c r="AA29" i="12"/>
  <c r="Z29" i="12"/>
  <c r="Y29" i="12"/>
  <c r="B29" i="11"/>
  <c r="X28" i="11"/>
  <c r="P28" i="11"/>
  <c r="AE28" i="11"/>
  <c r="AD28" i="11"/>
  <c r="V28" i="11"/>
  <c r="AA28" i="11"/>
  <c r="AC28" i="11"/>
  <c r="Z28" i="11"/>
  <c r="Y28" i="11"/>
  <c r="AD27" i="10"/>
  <c r="V27" i="10"/>
  <c r="AC27" i="10"/>
  <c r="Z27" i="10"/>
  <c r="AA27" i="10"/>
  <c r="P27" i="10"/>
  <c r="Y27" i="10"/>
  <c r="X27" i="10"/>
  <c r="B28" i="10"/>
  <c r="AE27" i="10"/>
  <c r="AD28" i="9"/>
  <c r="V28" i="9"/>
  <c r="AC28" i="9"/>
  <c r="Z28" i="9"/>
  <c r="B29" i="9"/>
  <c r="AE28" i="9"/>
  <c r="AA28" i="9"/>
  <c r="P28" i="9"/>
  <c r="Y28" i="9"/>
  <c r="X28" i="9"/>
  <c r="AD28" i="8"/>
  <c r="V28" i="8"/>
  <c r="AA28" i="8"/>
  <c r="Z28" i="8"/>
  <c r="B29" i="8"/>
  <c r="AE28" i="8"/>
  <c r="AC28" i="8"/>
  <c r="Y28" i="8"/>
  <c r="P28" i="8"/>
  <c r="X28" i="8"/>
  <c r="AD29" i="7"/>
  <c r="V29" i="7"/>
  <c r="AC29" i="7"/>
  <c r="AA29" i="7"/>
  <c r="Z29" i="7"/>
  <c r="B30" i="7"/>
  <c r="AE29" i="7"/>
  <c r="P29" i="7"/>
  <c r="Y29" i="7"/>
  <c r="X29" i="7"/>
  <c r="AD27" i="6"/>
  <c r="V27" i="6"/>
  <c r="AA27" i="6"/>
  <c r="Z27" i="6"/>
  <c r="AC27" i="6"/>
  <c r="Y27" i="6"/>
  <c r="P27" i="6"/>
  <c r="X27" i="6"/>
  <c r="B28" i="6"/>
  <c r="AE27" i="6"/>
  <c r="AD29" i="5"/>
  <c r="V29" i="5"/>
  <c r="AC29" i="5"/>
  <c r="Z29" i="5"/>
  <c r="AA29" i="5"/>
  <c r="P29" i="5"/>
  <c r="Y29" i="5"/>
  <c r="X29" i="5"/>
  <c r="B30" i="5"/>
  <c r="AE29" i="5"/>
  <c r="AD27" i="4"/>
  <c r="V27" i="4"/>
  <c r="AC27" i="4"/>
  <c r="Z27" i="4"/>
  <c r="AA27" i="4"/>
  <c r="P27" i="4"/>
  <c r="Y27" i="4"/>
  <c r="X27" i="4"/>
  <c r="B28" i="4"/>
  <c r="AE27" i="4"/>
  <c r="B30" i="3"/>
  <c r="X29" i="3"/>
  <c r="P29" i="3"/>
  <c r="AE29" i="3"/>
  <c r="AD29" i="3"/>
  <c r="V29" i="3"/>
  <c r="AC29" i="3"/>
  <c r="AA29" i="3"/>
  <c r="Z29" i="3"/>
  <c r="Y29" i="3"/>
  <c r="B28" i="2"/>
  <c r="X27" i="2"/>
  <c r="P27" i="2"/>
  <c r="AE27" i="2"/>
  <c r="AD27" i="2"/>
  <c r="V27" i="2"/>
  <c r="AC27" i="2"/>
  <c r="AA27" i="2"/>
  <c r="Z27" i="2"/>
  <c r="Y27" i="2"/>
  <c r="V44" i="1"/>
  <c r="P44" i="1"/>
  <c r="Z44" i="1"/>
  <c r="AC44" i="1"/>
  <c r="AA44" i="1"/>
  <c r="AE44" i="1"/>
  <c r="X44" i="1"/>
  <c r="W44" i="1"/>
  <c r="AD44" i="1"/>
  <c r="Y44" i="1"/>
  <c r="AB44" i="1"/>
  <c r="I27" i="4" l="1"/>
  <c r="J27" i="4"/>
  <c r="K27" i="4"/>
  <c r="L27" i="4"/>
  <c r="M27" i="4"/>
  <c r="N27" i="4"/>
  <c r="I29" i="12"/>
  <c r="J29" i="12"/>
  <c r="K29" i="12"/>
  <c r="L29" i="12"/>
  <c r="M29" i="12"/>
  <c r="N29" i="12"/>
  <c r="N28" i="11"/>
  <c r="I28" i="11"/>
  <c r="J28" i="11"/>
  <c r="K28" i="11"/>
  <c r="L28" i="11"/>
  <c r="M28" i="11"/>
  <c r="N28" i="8"/>
  <c r="M28" i="8"/>
  <c r="I28" i="8"/>
  <c r="J28" i="8"/>
  <c r="K28" i="8"/>
  <c r="L28" i="8"/>
  <c r="I27" i="10"/>
  <c r="J27" i="10"/>
  <c r="K27" i="10"/>
  <c r="L27" i="10"/>
  <c r="M27" i="10"/>
  <c r="N27" i="10"/>
  <c r="N28" i="9"/>
  <c r="I28" i="9"/>
  <c r="J28" i="9"/>
  <c r="K28" i="9"/>
  <c r="M28" i="9"/>
  <c r="L28" i="9"/>
  <c r="I29" i="7"/>
  <c r="J29" i="7"/>
  <c r="K29" i="7"/>
  <c r="L29" i="7"/>
  <c r="M29" i="7"/>
  <c r="N29" i="7"/>
  <c r="I27" i="6"/>
  <c r="J27" i="6"/>
  <c r="K27" i="6"/>
  <c r="L27" i="6"/>
  <c r="M27" i="6"/>
  <c r="N27" i="6"/>
  <c r="I29" i="5"/>
  <c r="J29" i="5"/>
  <c r="K29" i="5"/>
  <c r="L29" i="5"/>
  <c r="M29" i="5"/>
  <c r="N29" i="5"/>
  <c r="I29" i="3"/>
  <c r="J29" i="3"/>
  <c r="K29" i="3"/>
  <c r="L29" i="3"/>
  <c r="M29" i="3"/>
  <c r="N29" i="3"/>
  <c r="I27" i="2"/>
  <c r="J27" i="2"/>
  <c r="K27" i="2"/>
  <c r="L27" i="2"/>
  <c r="M27" i="2"/>
  <c r="N27" i="2"/>
  <c r="K44" i="1"/>
  <c r="K45" i="1" s="1"/>
  <c r="AH17" i="1" s="1"/>
  <c r="I44" i="1"/>
  <c r="I45" i="1" s="1"/>
  <c r="AH15" i="1" s="1"/>
  <c r="J44" i="1"/>
  <c r="J45" i="1" s="1"/>
  <c r="AH16" i="1" s="1"/>
  <c r="N44" i="1"/>
  <c r="N45" i="1" s="1"/>
  <c r="AH20" i="1" s="1"/>
  <c r="L44" i="1"/>
  <c r="L45" i="1" s="1"/>
  <c r="AH18" i="1" s="1"/>
  <c r="M44" i="1"/>
  <c r="M45" i="1" s="1"/>
  <c r="AH19" i="1" s="1"/>
  <c r="B31" i="12"/>
  <c r="X30" i="12"/>
  <c r="P30" i="12"/>
  <c r="AE30" i="12"/>
  <c r="AD30" i="12"/>
  <c r="V30" i="12"/>
  <c r="AC30" i="12"/>
  <c r="AA30" i="12"/>
  <c r="Z30" i="12"/>
  <c r="Y30" i="12"/>
  <c r="B30" i="11"/>
  <c r="X29" i="11"/>
  <c r="P29" i="11"/>
  <c r="AE29" i="11"/>
  <c r="AD29" i="11"/>
  <c r="V29" i="11"/>
  <c r="AA29" i="11"/>
  <c r="AC29" i="11"/>
  <c r="Y29" i="11"/>
  <c r="Z29" i="11"/>
  <c r="AD28" i="10"/>
  <c r="V28" i="10"/>
  <c r="AC28" i="10"/>
  <c r="Z28" i="10"/>
  <c r="AA28" i="10"/>
  <c r="P28" i="10"/>
  <c r="Y28" i="10"/>
  <c r="X28" i="10"/>
  <c r="B29" i="10"/>
  <c r="AE28" i="10"/>
  <c r="AD29" i="9"/>
  <c r="V29" i="9"/>
  <c r="AC29" i="9"/>
  <c r="Z29" i="9"/>
  <c r="B30" i="9"/>
  <c r="AE29" i="9"/>
  <c r="AA29" i="9"/>
  <c r="P29" i="9"/>
  <c r="Y29" i="9"/>
  <c r="X29" i="9"/>
  <c r="AD29" i="8"/>
  <c r="V29" i="8"/>
  <c r="AA29" i="8"/>
  <c r="Z29" i="8"/>
  <c r="B30" i="8"/>
  <c r="AE29" i="8"/>
  <c r="AC29" i="8"/>
  <c r="Y29" i="8"/>
  <c r="P29" i="8"/>
  <c r="X29" i="8"/>
  <c r="AD30" i="7"/>
  <c r="V30" i="7"/>
  <c r="AC30" i="7"/>
  <c r="AA30" i="7"/>
  <c r="Z30" i="7"/>
  <c r="B31" i="7"/>
  <c r="AE30" i="7"/>
  <c r="P30" i="7"/>
  <c r="Y30" i="7"/>
  <c r="X30" i="7"/>
  <c r="AD28" i="6"/>
  <c r="V28" i="6"/>
  <c r="AA28" i="6"/>
  <c r="Z28" i="6"/>
  <c r="Y28" i="6"/>
  <c r="P28" i="6"/>
  <c r="X28" i="6"/>
  <c r="B29" i="6"/>
  <c r="AE28" i="6"/>
  <c r="AC28" i="6"/>
  <c r="AD30" i="5"/>
  <c r="V30" i="5"/>
  <c r="AC30" i="5"/>
  <c r="Z30" i="5"/>
  <c r="AA30" i="5"/>
  <c r="P30" i="5"/>
  <c r="Y30" i="5"/>
  <c r="X30" i="5"/>
  <c r="B31" i="5"/>
  <c r="AE30" i="5"/>
  <c r="AD28" i="4"/>
  <c r="V28" i="4"/>
  <c r="AC28" i="4"/>
  <c r="Z28" i="4"/>
  <c r="AA28" i="4"/>
  <c r="P28" i="4"/>
  <c r="Y28" i="4"/>
  <c r="X28" i="4"/>
  <c r="B29" i="4"/>
  <c r="AE28" i="4"/>
  <c r="B31" i="3"/>
  <c r="X30" i="3"/>
  <c r="P30" i="3"/>
  <c r="AE30" i="3"/>
  <c r="AD30" i="3"/>
  <c r="V30" i="3"/>
  <c r="AC30" i="3"/>
  <c r="AA30" i="3"/>
  <c r="Z30" i="3"/>
  <c r="Y30" i="3"/>
  <c r="B29" i="2"/>
  <c r="X28" i="2"/>
  <c r="P28" i="2"/>
  <c r="AE28" i="2"/>
  <c r="AD28" i="2"/>
  <c r="V28" i="2"/>
  <c r="AC28" i="2"/>
  <c r="AA28" i="2"/>
  <c r="Z28" i="2"/>
  <c r="Y28" i="2"/>
  <c r="I28" i="4" l="1"/>
  <c r="M28" i="4"/>
  <c r="J28" i="4"/>
  <c r="L28" i="4"/>
  <c r="K28" i="4"/>
  <c r="N28" i="4"/>
  <c r="I30" i="12"/>
  <c r="J30" i="12"/>
  <c r="K30" i="12"/>
  <c r="L30" i="12"/>
  <c r="M30" i="12"/>
  <c r="N30" i="12"/>
  <c r="I29" i="11"/>
  <c r="J29" i="11"/>
  <c r="K29" i="11"/>
  <c r="L29" i="11"/>
  <c r="M29" i="11"/>
  <c r="N29" i="11"/>
  <c r="I29" i="8"/>
  <c r="J29" i="8"/>
  <c r="K29" i="8"/>
  <c r="L29" i="8"/>
  <c r="M29" i="8"/>
  <c r="N29" i="8"/>
  <c r="N28" i="10"/>
  <c r="I28" i="10"/>
  <c r="J28" i="10"/>
  <c r="K28" i="10"/>
  <c r="L28" i="10"/>
  <c r="M28" i="10"/>
  <c r="I29" i="9"/>
  <c r="J29" i="9"/>
  <c r="K29" i="9"/>
  <c r="L29" i="9"/>
  <c r="M29" i="9"/>
  <c r="N29" i="9"/>
  <c r="L30" i="7"/>
  <c r="I30" i="7"/>
  <c r="J30" i="7"/>
  <c r="K30" i="7"/>
  <c r="M30" i="7"/>
  <c r="N30" i="7"/>
  <c r="L28" i="6"/>
  <c r="I28" i="6"/>
  <c r="J28" i="6"/>
  <c r="K28" i="6"/>
  <c r="M28" i="6"/>
  <c r="N28" i="6"/>
  <c r="N30" i="5"/>
  <c r="I30" i="5"/>
  <c r="K30" i="5"/>
  <c r="J30" i="5"/>
  <c r="L30" i="5"/>
  <c r="M30" i="5"/>
  <c r="N30" i="3"/>
  <c r="I30" i="3"/>
  <c r="M30" i="3"/>
  <c r="J30" i="3"/>
  <c r="K30" i="3"/>
  <c r="L30" i="3"/>
  <c r="M28" i="2"/>
  <c r="K28" i="2"/>
  <c r="I28" i="2"/>
  <c r="J28" i="2"/>
  <c r="L28" i="2"/>
  <c r="N28" i="2"/>
  <c r="B32" i="12"/>
  <c r="X31" i="12"/>
  <c r="P31" i="12"/>
  <c r="AE31" i="12"/>
  <c r="AD31" i="12"/>
  <c r="V31" i="12"/>
  <c r="AC31" i="12"/>
  <c r="AA31" i="12"/>
  <c r="Z31" i="12"/>
  <c r="Y31" i="12"/>
  <c r="B31" i="11"/>
  <c r="X30" i="11"/>
  <c r="P30" i="11"/>
  <c r="AE30" i="11"/>
  <c r="AD30" i="11"/>
  <c r="V30" i="11"/>
  <c r="AA30" i="11"/>
  <c r="Z30" i="11"/>
  <c r="Y30" i="11"/>
  <c r="AC30" i="11"/>
  <c r="AD29" i="10"/>
  <c r="V29" i="10"/>
  <c r="AC29" i="10"/>
  <c r="Z29" i="10"/>
  <c r="AA29" i="10"/>
  <c r="P29" i="10"/>
  <c r="Y29" i="10"/>
  <c r="X29" i="10"/>
  <c r="B30" i="10"/>
  <c r="AE29" i="10"/>
  <c r="AD30" i="9"/>
  <c r="V30" i="9"/>
  <c r="AC30" i="9"/>
  <c r="Z30" i="9"/>
  <c r="B31" i="9"/>
  <c r="AE30" i="9"/>
  <c r="AA30" i="9"/>
  <c r="P30" i="9"/>
  <c r="Y30" i="9"/>
  <c r="X30" i="9"/>
  <c r="AD30" i="8"/>
  <c r="V30" i="8"/>
  <c r="AA30" i="8"/>
  <c r="Z30" i="8"/>
  <c r="B31" i="8"/>
  <c r="AE30" i="8"/>
  <c r="AC30" i="8"/>
  <c r="Y30" i="8"/>
  <c r="P30" i="8"/>
  <c r="X30" i="8"/>
  <c r="AD31" i="7"/>
  <c r="V31" i="7"/>
  <c r="AC31" i="7"/>
  <c r="AA31" i="7"/>
  <c r="Z31" i="7"/>
  <c r="X31" i="7"/>
  <c r="B32" i="7"/>
  <c r="AE31" i="7"/>
  <c r="P31" i="7"/>
  <c r="Y31" i="7"/>
  <c r="AD29" i="6"/>
  <c r="V29" i="6"/>
  <c r="AA29" i="6"/>
  <c r="Z29" i="6"/>
  <c r="Y29" i="6"/>
  <c r="P29" i="6"/>
  <c r="X29" i="6"/>
  <c r="B30" i="6"/>
  <c r="AE29" i="6"/>
  <c r="AC29" i="6"/>
  <c r="AD31" i="5"/>
  <c r="V31" i="5"/>
  <c r="AC31" i="5"/>
  <c r="Z31" i="5"/>
  <c r="AA31" i="5"/>
  <c r="P31" i="5"/>
  <c r="Y31" i="5"/>
  <c r="X31" i="5"/>
  <c r="B32" i="5"/>
  <c r="AE31" i="5"/>
  <c r="AD29" i="4"/>
  <c r="V29" i="4"/>
  <c r="AC29" i="4"/>
  <c r="Z29" i="4"/>
  <c r="AA29" i="4"/>
  <c r="P29" i="4"/>
  <c r="Y29" i="4"/>
  <c r="X29" i="4"/>
  <c r="B30" i="4"/>
  <c r="AE29" i="4"/>
  <c r="B32" i="3"/>
  <c r="X31" i="3"/>
  <c r="P31" i="3"/>
  <c r="AE31" i="3"/>
  <c r="AD31" i="3"/>
  <c r="V31" i="3"/>
  <c r="AC31" i="3"/>
  <c r="AA31" i="3"/>
  <c r="Z31" i="3"/>
  <c r="Y31" i="3"/>
  <c r="B30" i="2"/>
  <c r="X29" i="2"/>
  <c r="P29" i="2"/>
  <c r="AE29" i="2"/>
  <c r="AD29" i="2"/>
  <c r="V29" i="2"/>
  <c r="AC29" i="2"/>
  <c r="AA29" i="2"/>
  <c r="Z29" i="2"/>
  <c r="Y29" i="2"/>
  <c r="AH45" i="1"/>
  <c r="I29" i="4" l="1"/>
  <c r="J29" i="4"/>
  <c r="K29" i="4"/>
  <c r="L29" i="4"/>
  <c r="M29" i="4"/>
  <c r="N29" i="4"/>
  <c r="I31" i="12"/>
  <c r="J31" i="12"/>
  <c r="K31" i="12"/>
  <c r="L31" i="12"/>
  <c r="M31" i="12"/>
  <c r="N31" i="12"/>
  <c r="N30" i="11"/>
  <c r="I30" i="11"/>
  <c r="J30" i="11"/>
  <c r="K30" i="11"/>
  <c r="M30" i="11"/>
  <c r="L30" i="11"/>
  <c r="M30" i="8"/>
  <c r="I30" i="8"/>
  <c r="J30" i="8"/>
  <c r="K30" i="8"/>
  <c r="L30" i="8"/>
  <c r="N30" i="8"/>
  <c r="I29" i="10"/>
  <c r="J29" i="10"/>
  <c r="K29" i="10"/>
  <c r="L29" i="10"/>
  <c r="M29" i="10"/>
  <c r="N29" i="10"/>
  <c r="I30" i="9"/>
  <c r="J30" i="9"/>
  <c r="N30" i="9"/>
  <c r="K30" i="9"/>
  <c r="M30" i="9"/>
  <c r="L30" i="9"/>
  <c r="I31" i="7"/>
  <c r="J31" i="7"/>
  <c r="K31" i="7"/>
  <c r="L31" i="7"/>
  <c r="M31" i="7"/>
  <c r="N31" i="7"/>
  <c r="I29" i="6"/>
  <c r="J29" i="6"/>
  <c r="K29" i="6"/>
  <c r="L29" i="6"/>
  <c r="M29" i="6"/>
  <c r="N29" i="6"/>
  <c r="I31" i="5"/>
  <c r="J31" i="5"/>
  <c r="K31" i="5"/>
  <c r="L31" i="5"/>
  <c r="M31" i="5"/>
  <c r="N31" i="5"/>
  <c r="I31" i="3"/>
  <c r="J31" i="3"/>
  <c r="K31" i="3"/>
  <c r="L31" i="3"/>
  <c r="M31" i="3"/>
  <c r="N31" i="3"/>
  <c r="I29" i="2"/>
  <c r="J29" i="2"/>
  <c r="K29" i="2"/>
  <c r="L29" i="2"/>
  <c r="M29" i="2"/>
  <c r="N29" i="2"/>
  <c r="B33" i="12"/>
  <c r="X32" i="12"/>
  <c r="P32" i="12"/>
  <c r="AE32" i="12"/>
  <c r="AD32" i="12"/>
  <c r="V32" i="12"/>
  <c r="AC32" i="12"/>
  <c r="AA32" i="12"/>
  <c r="Y32" i="12"/>
  <c r="Z32" i="12"/>
  <c r="B32" i="11"/>
  <c r="X31" i="11"/>
  <c r="P31" i="11"/>
  <c r="AE31" i="11"/>
  <c r="AD31" i="11"/>
  <c r="V31" i="11"/>
  <c r="AA31" i="11"/>
  <c r="AC31" i="11"/>
  <c r="Z31" i="11"/>
  <c r="Y31" i="11"/>
  <c r="AD30" i="10"/>
  <c r="V30" i="10"/>
  <c r="AC30" i="10"/>
  <c r="Z30" i="10"/>
  <c r="AA30" i="10"/>
  <c r="P30" i="10"/>
  <c r="Y30" i="10"/>
  <c r="X30" i="10"/>
  <c r="B31" i="10"/>
  <c r="AE30" i="10"/>
  <c r="AD31" i="9"/>
  <c r="V31" i="9"/>
  <c r="AC31" i="9"/>
  <c r="Z31" i="9"/>
  <c r="B32" i="9"/>
  <c r="AE31" i="9"/>
  <c r="AA31" i="9"/>
  <c r="P31" i="9"/>
  <c r="Y31" i="9"/>
  <c r="X31" i="9"/>
  <c r="AD31" i="8"/>
  <c r="V31" i="8"/>
  <c r="AA31" i="8"/>
  <c r="Z31" i="8"/>
  <c r="AE31" i="8"/>
  <c r="AC31" i="8"/>
  <c r="Y31" i="8"/>
  <c r="P31" i="8"/>
  <c r="X31" i="8"/>
  <c r="B32" i="8"/>
  <c r="AD32" i="7"/>
  <c r="V32" i="7"/>
  <c r="AC32" i="7"/>
  <c r="AA32" i="7"/>
  <c r="Z32" i="7"/>
  <c r="P32" i="7"/>
  <c r="Y32" i="7"/>
  <c r="X32" i="7"/>
  <c r="B33" i="7"/>
  <c r="AE32" i="7"/>
  <c r="AD30" i="6"/>
  <c r="V30" i="6"/>
  <c r="AA30" i="6"/>
  <c r="Z30" i="6"/>
  <c r="X30" i="6"/>
  <c r="B31" i="6"/>
  <c r="AE30" i="6"/>
  <c r="AC30" i="6"/>
  <c r="Y30" i="6"/>
  <c r="P30" i="6"/>
  <c r="AD32" i="5"/>
  <c r="V32" i="5"/>
  <c r="AC32" i="5"/>
  <c r="Z32" i="5"/>
  <c r="AA32" i="5"/>
  <c r="P32" i="5"/>
  <c r="Y32" i="5"/>
  <c r="X32" i="5"/>
  <c r="B33" i="5"/>
  <c r="AE32" i="5"/>
  <c r="AD30" i="4"/>
  <c r="V30" i="4"/>
  <c r="AC30" i="4"/>
  <c r="Z30" i="4"/>
  <c r="AA30" i="4"/>
  <c r="P30" i="4"/>
  <c r="Y30" i="4"/>
  <c r="X30" i="4"/>
  <c r="B31" i="4"/>
  <c r="AE30" i="4"/>
  <c r="B33" i="3"/>
  <c r="X32" i="3"/>
  <c r="P32" i="3"/>
  <c r="AE32" i="3"/>
  <c r="AD32" i="3"/>
  <c r="V32" i="3"/>
  <c r="AC32" i="3"/>
  <c r="AA32" i="3"/>
  <c r="Z32" i="3"/>
  <c r="Y32" i="3"/>
  <c r="B31" i="2"/>
  <c r="X30" i="2"/>
  <c r="P30" i="2"/>
  <c r="AE30" i="2"/>
  <c r="AD30" i="2"/>
  <c r="V30" i="2"/>
  <c r="AC30" i="2"/>
  <c r="Z30" i="2"/>
  <c r="Y30" i="2"/>
  <c r="AA30" i="2"/>
  <c r="L30" i="4" l="1"/>
  <c r="I30" i="4"/>
  <c r="J30" i="4"/>
  <c r="K30" i="4"/>
  <c r="N30" i="4"/>
  <c r="M30" i="4"/>
  <c r="N32" i="12"/>
  <c r="I32" i="12"/>
  <c r="J32" i="12"/>
  <c r="M32" i="12"/>
  <c r="K32" i="12"/>
  <c r="L32" i="12"/>
  <c r="I31" i="11"/>
  <c r="J31" i="11"/>
  <c r="K31" i="11"/>
  <c r="L31" i="11"/>
  <c r="M31" i="11"/>
  <c r="N31" i="11"/>
  <c r="I31" i="8"/>
  <c r="J31" i="8"/>
  <c r="K31" i="8"/>
  <c r="L31" i="8"/>
  <c r="M31" i="8"/>
  <c r="N31" i="8"/>
  <c r="N30" i="10"/>
  <c r="I30" i="10"/>
  <c r="J30" i="10"/>
  <c r="K30" i="10"/>
  <c r="L30" i="10"/>
  <c r="M30" i="10"/>
  <c r="I31" i="9"/>
  <c r="J31" i="9"/>
  <c r="K31" i="9"/>
  <c r="L31" i="9"/>
  <c r="M31" i="9"/>
  <c r="N31" i="9"/>
  <c r="L32" i="7"/>
  <c r="I32" i="7"/>
  <c r="J32" i="7"/>
  <c r="K32" i="7"/>
  <c r="M32" i="7"/>
  <c r="N32" i="7"/>
  <c r="L30" i="6"/>
  <c r="I30" i="6"/>
  <c r="J30" i="6"/>
  <c r="K30" i="6"/>
  <c r="M30" i="6"/>
  <c r="N30" i="6"/>
  <c r="K32" i="5"/>
  <c r="I32" i="5"/>
  <c r="J32" i="5"/>
  <c r="L32" i="5"/>
  <c r="M32" i="5"/>
  <c r="N32" i="5"/>
  <c r="M32" i="3"/>
  <c r="N32" i="3"/>
  <c r="I32" i="3"/>
  <c r="J32" i="3"/>
  <c r="K32" i="3"/>
  <c r="L32" i="3"/>
  <c r="J30" i="2"/>
  <c r="L30" i="2"/>
  <c r="I30" i="2"/>
  <c r="K30" i="2"/>
  <c r="M30" i="2"/>
  <c r="N30" i="2"/>
  <c r="B34" i="12"/>
  <c r="X33" i="12"/>
  <c r="P33" i="12"/>
  <c r="AE33" i="12"/>
  <c r="AD33" i="12"/>
  <c r="V33" i="12"/>
  <c r="AC33" i="12"/>
  <c r="AA33" i="12"/>
  <c r="Y33" i="12"/>
  <c r="Z33" i="12"/>
  <c r="B33" i="11"/>
  <c r="X32" i="11"/>
  <c r="P32" i="11"/>
  <c r="AE32" i="11"/>
  <c r="AD32" i="11"/>
  <c r="V32" i="11"/>
  <c r="AA32" i="11"/>
  <c r="Y32" i="11"/>
  <c r="AC32" i="11"/>
  <c r="Z32" i="11"/>
  <c r="AD31" i="10"/>
  <c r="V31" i="10"/>
  <c r="AC31" i="10"/>
  <c r="Z31" i="10"/>
  <c r="AA31" i="10"/>
  <c r="P31" i="10"/>
  <c r="Y31" i="10"/>
  <c r="X31" i="10"/>
  <c r="B32" i="10"/>
  <c r="AE31" i="10"/>
  <c r="AD32" i="9"/>
  <c r="V32" i="9"/>
  <c r="AC32" i="9"/>
  <c r="Z32" i="9"/>
  <c r="B33" i="9"/>
  <c r="AE32" i="9"/>
  <c r="AA32" i="9"/>
  <c r="P32" i="9"/>
  <c r="Y32" i="9"/>
  <c r="X32" i="9"/>
  <c r="AD32" i="8"/>
  <c r="V32" i="8"/>
  <c r="AA32" i="8"/>
  <c r="Z32" i="8"/>
  <c r="AC32" i="8"/>
  <c r="Y32" i="8"/>
  <c r="P32" i="8"/>
  <c r="X32" i="8"/>
  <c r="B33" i="8"/>
  <c r="AE32" i="8"/>
  <c r="AD33" i="7"/>
  <c r="V33" i="7"/>
  <c r="AC33" i="7"/>
  <c r="AA33" i="7"/>
  <c r="Z33" i="7"/>
  <c r="B34" i="7"/>
  <c r="AE33" i="7"/>
  <c r="P33" i="7"/>
  <c r="Y33" i="7"/>
  <c r="X33" i="7"/>
  <c r="AD31" i="6"/>
  <c r="V31" i="6"/>
  <c r="AA31" i="6"/>
  <c r="Z31" i="6"/>
  <c r="B32" i="6"/>
  <c r="AE31" i="6"/>
  <c r="AC31" i="6"/>
  <c r="Y31" i="6"/>
  <c r="P31" i="6"/>
  <c r="X31" i="6"/>
  <c r="AD33" i="5"/>
  <c r="V33" i="5"/>
  <c r="AC33" i="5"/>
  <c r="Z33" i="5"/>
  <c r="AA33" i="5"/>
  <c r="P33" i="5"/>
  <c r="Y33" i="5"/>
  <c r="X33" i="5"/>
  <c r="B34" i="5"/>
  <c r="AE33" i="5"/>
  <c r="AD31" i="4"/>
  <c r="V31" i="4"/>
  <c r="AC31" i="4"/>
  <c r="Z31" i="4"/>
  <c r="AA31" i="4"/>
  <c r="P31" i="4"/>
  <c r="Y31" i="4"/>
  <c r="X31" i="4"/>
  <c r="B32" i="4"/>
  <c r="AE31" i="4"/>
  <c r="B34" i="3"/>
  <c r="X33" i="3"/>
  <c r="P33" i="3"/>
  <c r="AE33" i="3"/>
  <c r="AD33" i="3"/>
  <c r="V33" i="3"/>
  <c r="AC33" i="3"/>
  <c r="AA33" i="3"/>
  <c r="Z33" i="3"/>
  <c r="Y33" i="3"/>
  <c r="B32" i="2"/>
  <c r="X31" i="2"/>
  <c r="P31" i="2"/>
  <c r="AE31" i="2"/>
  <c r="AD31" i="2"/>
  <c r="V31" i="2"/>
  <c r="AC31" i="2"/>
  <c r="Y31" i="2"/>
  <c r="AA31" i="2"/>
  <c r="Z31" i="2"/>
  <c r="I31" i="4" l="1"/>
  <c r="J31" i="4"/>
  <c r="K31" i="4"/>
  <c r="L31" i="4"/>
  <c r="M31" i="4"/>
  <c r="N31" i="4"/>
  <c r="I33" i="12"/>
  <c r="J33" i="12"/>
  <c r="K33" i="12"/>
  <c r="L33" i="12"/>
  <c r="M33" i="12"/>
  <c r="N33" i="12"/>
  <c r="N32" i="11"/>
  <c r="I32" i="11"/>
  <c r="J32" i="11"/>
  <c r="K32" i="11"/>
  <c r="M32" i="11"/>
  <c r="L32" i="11"/>
  <c r="M32" i="8"/>
  <c r="I32" i="8"/>
  <c r="J32" i="8"/>
  <c r="K32" i="8"/>
  <c r="N32" i="8"/>
  <c r="L32" i="8"/>
  <c r="I31" i="10"/>
  <c r="J31" i="10"/>
  <c r="K31" i="10"/>
  <c r="L31" i="10"/>
  <c r="M31" i="10"/>
  <c r="N31" i="10"/>
  <c r="N32" i="9"/>
  <c r="I32" i="9"/>
  <c r="J32" i="9"/>
  <c r="K32" i="9"/>
  <c r="M32" i="9"/>
  <c r="L32" i="9"/>
  <c r="I33" i="7"/>
  <c r="J33" i="7"/>
  <c r="K33" i="7"/>
  <c r="L33" i="7"/>
  <c r="M33" i="7"/>
  <c r="N33" i="7"/>
  <c r="I31" i="6"/>
  <c r="J31" i="6"/>
  <c r="K31" i="6"/>
  <c r="L31" i="6"/>
  <c r="M31" i="6"/>
  <c r="N31" i="6"/>
  <c r="I33" i="5"/>
  <c r="J33" i="5"/>
  <c r="K33" i="5"/>
  <c r="L33" i="5"/>
  <c r="M33" i="5"/>
  <c r="N33" i="5"/>
  <c r="I33" i="3"/>
  <c r="J33" i="3"/>
  <c r="K33" i="3"/>
  <c r="L33" i="3"/>
  <c r="M33" i="3"/>
  <c r="N33" i="3"/>
  <c r="I31" i="2"/>
  <c r="J31" i="2"/>
  <c r="K31" i="2"/>
  <c r="L31" i="2"/>
  <c r="M31" i="2"/>
  <c r="N31" i="2"/>
  <c r="B35" i="12"/>
  <c r="X34" i="12"/>
  <c r="P34" i="12"/>
  <c r="AE34" i="12"/>
  <c r="AD34" i="12"/>
  <c r="V34" i="12"/>
  <c r="AC34" i="12"/>
  <c r="AA34" i="12"/>
  <c r="Z34" i="12"/>
  <c r="Y34" i="12"/>
  <c r="B34" i="11"/>
  <c r="X33" i="11"/>
  <c r="P33" i="11"/>
  <c r="AE33" i="11"/>
  <c r="AD33" i="11"/>
  <c r="V33" i="11"/>
  <c r="AA33" i="11"/>
  <c r="AC33" i="11"/>
  <c r="Y33" i="11"/>
  <c r="Z33" i="11"/>
  <c r="AD32" i="10"/>
  <c r="V32" i="10"/>
  <c r="AC32" i="10"/>
  <c r="Z32" i="10"/>
  <c r="AA32" i="10"/>
  <c r="P32" i="10"/>
  <c r="Y32" i="10"/>
  <c r="X32" i="10"/>
  <c r="B33" i="10"/>
  <c r="AE32" i="10"/>
  <c r="AD33" i="9"/>
  <c r="V33" i="9"/>
  <c r="AC33" i="9"/>
  <c r="Z33" i="9"/>
  <c r="B34" i="9"/>
  <c r="AE33" i="9"/>
  <c r="AA33" i="9"/>
  <c r="P33" i="9"/>
  <c r="Y33" i="9"/>
  <c r="X33" i="9"/>
  <c r="AD33" i="8"/>
  <c r="V33" i="8"/>
  <c r="AA33" i="8"/>
  <c r="Z33" i="8"/>
  <c r="Y33" i="8"/>
  <c r="P33" i="8"/>
  <c r="X33" i="8"/>
  <c r="B34" i="8"/>
  <c r="AE33" i="8"/>
  <c r="AC33" i="8"/>
  <c r="AD34" i="7"/>
  <c r="V34" i="7"/>
  <c r="AC34" i="7"/>
  <c r="AA34" i="7"/>
  <c r="Z34" i="7"/>
  <c r="B35" i="7"/>
  <c r="AE34" i="7"/>
  <c r="P34" i="7"/>
  <c r="Y34" i="7"/>
  <c r="X34" i="7"/>
  <c r="AD32" i="6"/>
  <c r="V32" i="6"/>
  <c r="AA32" i="6"/>
  <c r="Z32" i="6"/>
  <c r="B33" i="6"/>
  <c r="AE32" i="6"/>
  <c r="AC32" i="6"/>
  <c r="Y32" i="6"/>
  <c r="P32" i="6"/>
  <c r="X32" i="6"/>
  <c r="AD34" i="5"/>
  <c r="V34" i="5"/>
  <c r="AC34" i="5"/>
  <c r="Z34" i="5"/>
  <c r="AA34" i="5"/>
  <c r="P34" i="5"/>
  <c r="Y34" i="5"/>
  <c r="X34" i="5"/>
  <c r="B35" i="5"/>
  <c r="AE34" i="5"/>
  <c r="AD32" i="4"/>
  <c r="V32" i="4"/>
  <c r="AC32" i="4"/>
  <c r="Z32" i="4"/>
  <c r="AA32" i="4"/>
  <c r="P32" i="4"/>
  <c r="Y32" i="4"/>
  <c r="X32" i="4"/>
  <c r="B33" i="4"/>
  <c r="AE32" i="4"/>
  <c r="B35" i="3"/>
  <c r="X34" i="3"/>
  <c r="P34" i="3"/>
  <c r="AE34" i="3"/>
  <c r="AD34" i="3"/>
  <c r="V34" i="3"/>
  <c r="AC34" i="3"/>
  <c r="AA34" i="3"/>
  <c r="Z34" i="3"/>
  <c r="Y34" i="3"/>
  <c r="B33" i="2"/>
  <c r="X32" i="2"/>
  <c r="P32" i="2"/>
  <c r="AE32" i="2"/>
  <c r="AD32" i="2"/>
  <c r="V32" i="2"/>
  <c r="AC32" i="2"/>
  <c r="Z32" i="2"/>
  <c r="Y32" i="2"/>
  <c r="AA32" i="2"/>
  <c r="M32" i="4" l="1"/>
  <c r="L32" i="4"/>
  <c r="I32" i="4"/>
  <c r="J32" i="4"/>
  <c r="K32" i="4"/>
  <c r="N32" i="4"/>
  <c r="N34" i="12"/>
  <c r="I34" i="12"/>
  <c r="J34" i="12"/>
  <c r="K34" i="12"/>
  <c r="L34" i="12"/>
  <c r="M34" i="12"/>
  <c r="I33" i="11"/>
  <c r="J33" i="11"/>
  <c r="K33" i="11"/>
  <c r="L33" i="11"/>
  <c r="M33" i="11"/>
  <c r="N33" i="11"/>
  <c r="I33" i="8"/>
  <c r="J33" i="8"/>
  <c r="K33" i="8"/>
  <c r="L33" i="8"/>
  <c r="M33" i="8"/>
  <c r="N33" i="8"/>
  <c r="N32" i="10"/>
  <c r="I32" i="10"/>
  <c r="J32" i="10"/>
  <c r="K32" i="10"/>
  <c r="L32" i="10"/>
  <c r="M32" i="10"/>
  <c r="I33" i="9"/>
  <c r="J33" i="9"/>
  <c r="K33" i="9"/>
  <c r="L33" i="9"/>
  <c r="M33" i="9"/>
  <c r="N33" i="9"/>
  <c r="L34" i="7"/>
  <c r="I34" i="7"/>
  <c r="J34" i="7"/>
  <c r="K34" i="7"/>
  <c r="M34" i="7"/>
  <c r="N34" i="7"/>
  <c r="I32" i="6"/>
  <c r="L32" i="6"/>
  <c r="J32" i="6"/>
  <c r="K32" i="6"/>
  <c r="M32" i="6"/>
  <c r="N32" i="6"/>
  <c r="K34" i="5"/>
  <c r="N34" i="5"/>
  <c r="I34" i="5"/>
  <c r="J34" i="5"/>
  <c r="L34" i="5"/>
  <c r="M34" i="5"/>
  <c r="N34" i="3"/>
  <c r="I34" i="3"/>
  <c r="J34" i="3"/>
  <c r="K34" i="3"/>
  <c r="M34" i="3"/>
  <c r="L34" i="3"/>
  <c r="K32" i="2"/>
  <c r="M32" i="2"/>
  <c r="L32" i="2"/>
  <c r="I32" i="2"/>
  <c r="J32" i="2"/>
  <c r="N32" i="2"/>
  <c r="B36" i="12"/>
  <c r="X35" i="12"/>
  <c r="P35" i="12"/>
  <c r="AE35" i="12"/>
  <c r="AD35" i="12"/>
  <c r="V35" i="12"/>
  <c r="AC35" i="12"/>
  <c r="AA35" i="12"/>
  <c r="Z35" i="12"/>
  <c r="Y35" i="12"/>
  <c r="B35" i="11"/>
  <c r="X34" i="11"/>
  <c r="P34" i="11"/>
  <c r="AE34" i="11"/>
  <c r="AD34" i="11"/>
  <c r="V34" i="11"/>
  <c r="AA34" i="11"/>
  <c r="AC34" i="11"/>
  <c r="Z34" i="11"/>
  <c r="Y34" i="11"/>
  <c r="AD33" i="10"/>
  <c r="V33" i="10"/>
  <c r="AC33" i="10"/>
  <c r="Z33" i="10"/>
  <c r="AA33" i="10"/>
  <c r="P33" i="10"/>
  <c r="Y33" i="10"/>
  <c r="X33" i="10"/>
  <c r="B34" i="10"/>
  <c r="AE33" i="10"/>
  <c r="AD34" i="9"/>
  <c r="V34" i="9"/>
  <c r="AC34" i="9"/>
  <c r="Z34" i="9"/>
  <c r="B35" i="9"/>
  <c r="AE34" i="9"/>
  <c r="AA34" i="9"/>
  <c r="P34" i="9"/>
  <c r="Y34" i="9"/>
  <c r="X34" i="9"/>
  <c r="AD34" i="8"/>
  <c r="V34" i="8"/>
  <c r="AA34" i="8"/>
  <c r="Z34" i="8"/>
  <c r="Y34" i="8"/>
  <c r="P34" i="8"/>
  <c r="X34" i="8"/>
  <c r="B35" i="8"/>
  <c r="AE34" i="8"/>
  <c r="AC34" i="8"/>
  <c r="AD35" i="7"/>
  <c r="V35" i="7"/>
  <c r="AC35" i="7"/>
  <c r="AA35" i="7"/>
  <c r="Z35" i="7"/>
  <c r="X35" i="7"/>
  <c r="B36" i="7"/>
  <c r="AE35" i="7"/>
  <c r="P35" i="7"/>
  <c r="Y35" i="7"/>
  <c r="AD33" i="6"/>
  <c r="V33" i="6"/>
  <c r="AA33" i="6"/>
  <c r="Z33" i="6"/>
  <c r="B34" i="6"/>
  <c r="AE33" i="6"/>
  <c r="AC33" i="6"/>
  <c r="Y33" i="6"/>
  <c r="P33" i="6"/>
  <c r="X33" i="6"/>
  <c r="AD35" i="5"/>
  <c r="V35" i="5"/>
  <c r="AC35" i="5"/>
  <c r="Z35" i="5"/>
  <c r="AA35" i="5"/>
  <c r="P35" i="5"/>
  <c r="Y35" i="5"/>
  <c r="X35" i="5"/>
  <c r="B36" i="5"/>
  <c r="AE35" i="5"/>
  <c r="AD33" i="4"/>
  <c r="V33" i="4"/>
  <c r="AC33" i="4"/>
  <c r="Z33" i="4"/>
  <c r="AA33" i="4"/>
  <c r="P33" i="4"/>
  <c r="Y33" i="4"/>
  <c r="X33" i="4"/>
  <c r="B34" i="4"/>
  <c r="AE33" i="4"/>
  <c r="B36" i="3"/>
  <c r="X35" i="3"/>
  <c r="P35" i="3"/>
  <c r="AE35" i="3"/>
  <c r="AD35" i="3"/>
  <c r="V35" i="3"/>
  <c r="AC35" i="3"/>
  <c r="AA35" i="3"/>
  <c r="Z35" i="3"/>
  <c r="Y35" i="3"/>
  <c r="B34" i="2"/>
  <c r="X33" i="2"/>
  <c r="P33" i="2"/>
  <c r="AE33" i="2"/>
  <c r="AD33" i="2"/>
  <c r="V33" i="2"/>
  <c r="AC33" i="2"/>
  <c r="Y33" i="2"/>
  <c r="AA33" i="2"/>
  <c r="Z33" i="2"/>
  <c r="I33" i="4" l="1"/>
  <c r="J33" i="4"/>
  <c r="K33" i="4"/>
  <c r="L33" i="4"/>
  <c r="M33" i="4"/>
  <c r="N33" i="4"/>
  <c r="I35" i="12"/>
  <c r="J35" i="12"/>
  <c r="K35" i="12"/>
  <c r="L35" i="12"/>
  <c r="M35" i="12"/>
  <c r="N35" i="12"/>
  <c r="I34" i="11"/>
  <c r="J34" i="11"/>
  <c r="K34" i="11"/>
  <c r="M34" i="11"/>
  <c r="N34" i="11"/>
  <c r="L34" i="11"/>
  <c r="M34" i="8"/>
  <c r="I34" i="8"/>
  <c r="N34" i="8"/>
  <c r="J34" i="8"/>
  <c r="K34" i="8"/>
  <c r="L34" i="8"/>
  <c r="I33" i="10"/>
  <c r="J33" i="10"/>
  <c r="K33" i="10"/>
  <c r="L33" i="10"/>
  <c r="M33" i="10"/>
  <c r="N33" i="10"/>
  <c r="I34" i="9"/>
  <c r="J34" i="9"/>
  <c r="K34" i="9"/>
  <c r="M34" i="9"/>
  <c r="L34" i="9"/>
  <c r="N34" i="9"/>
  <c r="I35" i="7"/>
  <c r="J35" i="7"/>
  <c r="K35" i="7"/>
  <c r="L35" i="7"/>
  <c r="M35" i="7"/>
  <c r="N35" i="7"/>
  <c r="I33" i="6"/>
  <c r="J33" i="6"/>
  <c r="K33" i="6"/>
  <c r="L33" i="6"/>
  <c r="M33" i="6"/>
  <c r="N33" i="6"/>
  <c r="I35" i="5"/>
  <c r="J35" i="5"/>
  <c r="K35" i="5"/>
  <c r="L35" i="5"/>
  <c r="M35" i="5"/>
  <c r="N35" i="5"/>
  <c r="I35" i="3"/>
  <c r="J35" i="3"/>
  <c r="K35" i="3"/>
  <c r="L35" i="3"/>
  <c r="M35" i="3"/>
  <c r="N35" i="3"/>
  <c r="I33" i="2"/>
  <c r="J33" i="2"/>
  <c r="K33" i="2"/>
  <c r="L33" i="2"/>
  <c r="M33" i="2"/>
  <c r="N33" i="2"/>
  <c r="B37" i="12"/>
  <c r="X36" i="12"/>
  <c r="P36" i="12"/>
  <c r="AE36" i="12"/>
  <c r="AD36" i="12"/>
  <c r="V36" i="12"/>
  <c r="AC36" i="12"/>
  <c r="AA36" i="12"/>
  <c r="Z36" i="12"/>
  <c r="Y36" i="12"/>
  <c r="B36" i="11"/>
  <c r="X35" i="11"/>
  <c r="P35" i="11"/>
  <c r="AE35" i="11"/>
  <c r="AD35" i="11"/>
  <c r="V35" i="11"/>
  <c r="AA35" i="11"/>
  <c r="Z35" i="11"/>
  <c r="Y35" i="11"/>
  <c r="AC35" i="11"/>
  <c r="AD34" i="10"/>
  <c r="V34" i="10"/>
  <c r="AC34" i="10"/>
  <c r="Z34" i="10"/>
  <c r="AA34" i="10"/>
  <c r="P34" i="10"/>
  <c r="Y34" i="10"/>
  <c r="X34" i="10"/>
  <c r="B35" i="10"/>
  <c r="AE34" i="10"/>
  <c r="AD35" i="9"/>
  <c r="V35" i="9"/>
  <c r="AC35" i="9"/>
  <c r="Z35" i="9"/>
  <c r="B36" i="9"/>
  <c r="AE35" i="9"/>
  <c r="AA35" i="9"/>
  <c r="P35" i="9"/>
  <c r="Y35" i="9"/>
  <c r="X35" i="9"/>
  <c r="AD35" i="8"/>
  <c r="V35" i="8"/>
  <c r="AA35" i="8"/>
  <c r="Z35" i="8"/>
  <c r="X35" i="8"/>
  <c r="B36" i="8"/>
  <c r="AE35" i="8"/>
  <c r="AC35" i="8"/>
  <c r="Y35" i="8"/>
  <c r="P35" i="8"/>
  <c r="AD36" i="7"/>
  <c r="V36" i="7"/>
  <c r="AC36" i="7"/>
  <c r="AA36" i="7"/>
  <c r="Z36" i="7"/>
  <c r="P36" i="7"/>
  <c r="Y36" i="7"/>
  <c r="X36" i="7"/>
  <c r="B37" i="7"/>
  <c r="AE36" i="7"/>
  <c r="AD34" i="6"/>
  <c r="V34" i="6"/>
  <c r="AA34" i="6"/>
  <c r="Z34" i="6"/>
  <c r="AE34" i="6"/>
  <c r="AC34" i="6"/>
  <c r="Y34" i="6"/>
  <c r="P34" i="6"/>
  <c r="X34" i="6"/>
  <c r="B35" i="6"/>
  <c r="AD36" i="5"/>
  <c r="V36" i="5"/>
  <c r="AC36" i="5"/>
  <c r="Z36" i="5"/>
  <c r="AA36" i="5"/>
  <c r="P36" i="5"/>
  <c r="Y36" i="5"/>
  <c r="X36" i="5"/>
  <c r="B37" i="5"/>
  <c r="AE36" i="5"/>
  <c r="AD34" i="4"/>
  <c r="V34" i="4"/>
  <c r="AC34" i="4"/>
  <c r="Z34" i="4"/>
  <c r="AA34" i="4"/>
  <c r="P34" i="4"/>
  <c r="Y34" i="4"/>
  <c r="X34" i="4"/>
  <c r="B35" i="4"/>
  <c r="AE34" i="4"/>
  <c r="B37" i="3"/>
  <c r="X36" i="3"/>
  <c r="P36" i="3"/>
  <c r="AE36" i="3"/>
  <c r="AD36" i="3"/>
  <c r="V36" i="3"/>
  <c r="AC36" i="3"/>
  <c r="AA36" i="3"/>
  <c r="Z36" i="3"/>
  <c r="Y36" i="3"/>
  <c r="B35" i="2"/>
  <c r="X34" i="2"/>
  <c r="P34" i="2"/>
  <c r="AE34" i="2"/>
  <c r="AD34" i="2"/>
  <c r="V34" i="2"/>
  <c r="AC34" i="2"/>
  <c r="AA34" i="2"/>
  <c r="Z34" i="2"/>
  <c r="Y34" i="2"/>
  <c r="L34" i="4" l="1"/>
  <c r="I34" i="4"/>
  <c r="J34" i="4"/>
  <c r="K34" i="4"/>
  <c r="M34" i="4"/>
  <c r="N34" i="4"/>
  <c r="I36" i="12"/>
  <c r="J36" i="12"/>
  <c r="M36" i="12"/>
  <c r="K36" i="12"/>
  <c r="N36" i="12"/>
  <c r="L36" i="12"/>
  <c r="I35" i="11"/>
  <c r="J35" i="11"/>
  <c r="K35" i="11"/>
  <c r="L35" i="11"/>
  <c r="M35" i="11"/>
  <c r="N35" i="11"/>
  <c r="I35" i="8"/>
  <c r="J35" i="8"/>
  <c r="K35" i="8"/>
  <c r="L35" i="8"/>
  <c r="M35" i="8"/>
  <c r="N35" i="8"/>
  <c r="I34" i="10"/>
  <c r="N34" i="10"/>
  <c r="J34" i="10"/>
  <c r="K34" i="10"/>
  <c r="L34" i="10"/>
  <c r="M34" i="10"/>
  <c r="I35" i="9"/>
  <c r="J35" i="9"/>
  <c r="K35" i="9"/>
  <c r="L35" i="9"/>
  <c r="M35" i="9"/>
  <c r="N35" i="9"/>
  <c r="L36" i="7"/>
  <c r="I36" i="7"/>
  <c r="J36" i="7"/>
  <c r="K36" i="7"/>
  <c r="M36" i="7"/>
  <c r="N36" i="7"/>
  <c r="L34" i="6"/>
  <c r="I34" i="6"/>
  <c r="J34" i="6"/>
  <c r="K34" i="6"/>
  <c r="M34" i="6"/>
  <c r="N34" i="6"/>
  <c r="N36" i="5"/>
  <c r="K36" i="5"/>
  <c r="I36" i="5"/>
  <c r="J36" i="5"/>
  <c r="L36" i="5"/>
  <c r="M36" i="5"/>
  <c r="I36" i="3"/>
  <c r="J36" i="3"/>
  <c r="M36" i="3"/>
  <c r="N36" i="3"/>
  <c r="K36" i="3"/>
  <c r="L36" i="3"/>
  <c r="M34" i="2"/>
  <c r="I34" i="2"/>
  <c r="J34" i="2"/>
  <c r="K34" i="2"/>
  <c r="N34" i="2"/>
  <c r="L34" i="2"/>
  <c r="B38" i="12"/>
  <c r="X37" i="12"/>
  <c r="P37" i="12"/>
  <c r="AE37" i="12"/>
  <c r="AD37" i="12"/>
  <c r="V37" i="12"/>
  <c r="AC37" i="12"/>
  <c r="AA37" i="12"/>
  <c r="Z37" i="12"/>
  <c r="Y37" i="12"/>
  <c r="B37" i="11"/>
  <c r="X36" i="11"/>
  <c r="P36" i="11"/>
  <c r="AE36" i="11"/>
  <c r="AD36" i="11"/>
  <c r="V36" i="11"/>
  <c r="AA36" i="11"/>
  <c r="AC36" i="11"/>
  <c r="Z36" i="11"/>
  <c r="Y36" i="11"/>
  <c r="AD35" i="10"/>
  <c r="V35" i="10"/>
  <c r="AC35" i="10"/>
  <c r="Z35" i="10"/>
  <c r="AA35" i="10"/>
  <c r="P35" i="10"/>
  <c r="Y35" i="10"/>
  <c r="X35" i="10"/>
  <c r="B36" i="10"/>
  <c r="AE35" i="10"/>
  <c r="AD36" i="9"/>
  <c r="V36" i="9"/>
  <c r="AC36" i="9"/>
  <c r="Z36" i="9"/>
  <c r="B37" i="9"/>
  <c r="AE36" i="9"/>
  <c r="AA36" i="9"/>
  <c r="P36" i="9"/>
  <c r="Y36" i="9"/>
  <c r="X36" i="9"/>
  <c r="AD36" i="8"/>
  <c r="V36" i="8"/>
  <c r="AA36" i="8"/>
  <c r="Z36" i="8"/>
  <c r="B37" i="8"/>
  <c r="AE36" i="8"/>
  <c r="AC36" i="8"/>
  <c r="Y36" i="8"/>
  <c r="P36" i="8"/>
  <c r="X36" i="8"/>
  <c r="AD37" i="7"/>
  <c r="V37" i="7"/>
  <c r="AC37" i="7"/>
  <c r="AA37" i="7"/>
  <c r="Z37" i="7"/>
  <c r="B38" i="7"/>
  <c r="AE37" i="7"/>
  <c r="P37" i="7"/>
  <c r="Y37" i="7"/>
  <c r="X37" i="7"/>
  <c r="AD35" i="6"/>
  <c r="V35" i="6"/>
  <c r="AA35" i="6"/>
  <c r="Z35" i="6"/>
  <c r="AC35" i="6"/>
  <c r="Y35" i="6"/>
  <c r="P35" i="6"/>
  <c r="X35" i="6"/>
  <c r="B36" i="6"/>
  <c r="AE35" i="6"/>
  <c r="AD37" i="5"/>
  <c r="V37" i="5"/>
  <c r="AC37" i="5"/>
  <c r="Z37" i="5"/>
  <c r="AA37" i="5"/>
  <c r="P37" i="5"/>
  <c r="Y37" i="5"/>
  <c r="X37" i="5"/>
  <c r="B38" i="5"/>
  <c r="AE37" i="5"/>
  <c r="AD35" i="4"/>
  <c r="V35" i="4"/>
  <c r="AC35" i="4"/>
  <c r="Z35" i="4"/>
  <c r="AA35" i="4"/>
  <c r="P35" i="4"/>
  <c r="Y35" i="4"/>
  <c r="X35" i="4"/>
  <c r="B36" i="4"/>
  <c r="AE35" i="4"/>
  <c r="B38" i="3"/>
  <c r="X37" i="3"/>
  <c r="P37" i="3"/>
  <c r="AE37" i="3"/>
  <c r="AD37" i="3"/>
  <c r="V37" i="3"/>
  <c r="AC37" i="3"/>
  <c r="AA37" i="3"/>
  <c r="Z37" i="3"/>
  <c r="Y37" i="3"/>
  <c r="B36" i="2"/>
  <c r="X35" i="2"/>
  <c r="P35" i="2"/>
  <c r="AE35" i="2"/>
  <c r="AD35" i="2"/>
  <c r="V35" i="2"/>
  <c r="AC35" i="2"/>
  <c r="AA35" i="2"/>
  <c r="Z35" i="2"/>
  <c r="Y35" i="2"/>
  <c r="I35" i="4" l="1"/>
  <c r="J35" i="4"/>
  <c r="K35" i="4"/>
  <c r="L35" i="4"/>
  <c r="M35" i="4"/>
  <c r="N35" i="4"/>
  <c r="I37" i="12"/>
  <c r="J37" i="12"/>
  <c r="K37" i="12"/>
  <c r="L37" i="12"/>
  <c r="M37" i="12"/>
  <c r="N37" i="12"/>
  <c r="N36" i="11"/>
  <c r="I36" i="11"/>
  <c r="J36" i="11"/>
  <c r="K36" i="11"/>
  <c r="M36" i="11"/>
  <c r="L36" i="11"/>
  <c r="M36" i="8"/>
  <c r="N36" i="8"/>
  <c r="I36" i="8"/>
  <c r="J36" i="8"/>
  <c r="K36" i="8"/>
  <c r="L36" i="8"/>
  <c r="I35" i="10"/>
  <c r="J35" i="10"/>
  <c r="K35" i="10"/>
  <c r="L35" i="10"/>
  <c r="M35" i="10"/>
  <c r="N35" i="10"/>
  <c r="N36" i="9"/>
  <c r="I36" i="9"/>
  <c r="J36" i="9"/>
  <c r="K36" i="9"/>
  <c r="M36" i="9"/>
  <c r="L36" i="9"/>
  <c r="I37" i="7"/>
  <c r="J37" i="7"/>
  <c r="K37" i="7"/>
  <c r="L37" i="7"/>
  <c r="M37" i="7"/>
  <c r="N37" i="7"/>
  <c r="I35" i="6"/>
  <c r="J35" i="6"/>
  <c r="K35" i="6"/>
  <c r="L35" i="6"/>
  <c r="M35" i="6"/>
  <c r="N35" i="6"/>
  <c r="I37" i="5"/>
  <c r="J37" i="5"/>
  <c r="K37" i="5"/>
  <c r="L37" i="5"/>
  <c r="M37" i="5"/>
  <c r="N37" i="5"/>
  <c r="I37" i="3"/>
  <c r="J37" i="3"/>
  <c r="K37" i="3"/>
  <c r="L37" i="3"/>
  <c r="M37" i="3"/>
  <c r="N37" i="3"/>
  <c r="I35" i="2"/>
  <c r="J35" i="2"/>
  <c r="K35" i="2"/>
  <c r="L35" i="2"/>
  <c r="M35" i="2"/>
  <c r="N35" i="2"/>
  <c r="X38" i="12"/>
  <c r="P38" i="12"/>
  <c r="AE38" i="12"/>
  <c r="AD38" i="12"/>
  <c r="V38" i="12"/>
  <c r="AC38" i="12"/>
  <c r="AA38" i="12"/>
  <c r="Y38" i="12"/>
  <c r="B39" i="12"/>
  <c r="Z38" i="12"/>
  <c r="B38" i="11"/>
  <c r="X37" i="11"/>
  <c r="P37" i="11"/>
  <c r="AE37" i="11"/>
  <c r="AD37" i="11"/>
  <c r="V37" i="11"/>
  <c r="AA37" i="11"/>
  <c r="AC37" i="11"/>
  <c r="Y37" i="11"/>
  <c r="Z37" i="11"/>
  <c r="AD36" i="10"/>
  <c r="V36" i="10"/>
  <c r="AC36" i="10"/>
  <c r="Z36" i="10"/>
  <c r="AA36" i="10"/>
  <c r="P36" i="10"/>
  <c r="Y36" i="10"/>
  <c r="X36" i="10"/>
  <c r="B37" i="10"/>
  <c r="AE36" i="10"/>
  <c r="AD37" i="9"/>
  <c r="V37" i="9"/>
  <c r="AC37" i="9"/>
  <c r="Z37" i="9"/>
  <c r="B38" i="9"/>
  <c r="AE37" i="9"/>
  <c r="AA37" i="9"/>
  <c r="P37" i="9"/>
  <c r="Y37" i="9"/>
  <c r="X37" i="9"/>
  <c r="AD37" i="8"/>
  <c r="V37" i="8"/>
  <c r="AA37" i="8"/>
  <c r="Z37" i="8"/>
  <c r="B38" i="8"/>
  <c r="AE37" i="8"/>
  <c r="AC37" i="8"/>
  <c r="Y37" i="8"/>
  <c r="P37" i="8"/>
  <c r="X37" i="8"/>
  <c r="AD38" i="7"/>
  <c r="V38" i="7"/>
  <c r="AC38" i="7"/>
  <c r="AA38" i="7"/>
  <c r="Z38" i="7"/>
  <c r="B39" i="7"/>
  <c r="Y38" i="7"/>
  <c r="AE38" i="7"/>
  <c r="P38" i="7"/>
  <c r="X38" i="7"/>
  <c r="AD36" i="6"/>
  <c r="V36" i="6"/>
  <c r="AA36" i="6"/>
  <c r="Z36" i="6"/>
  <c r="Y36" i="6"/>
  <c r="P36" i="6"/>
  <c r="X36" i="6"/>
  <c r="B37" i="6"/>
  <c r="AE36" i="6"/>
  <c r="AC36" i="6"/>
  <c r="AD38" i="5"/>
  <c r="V38" i="5"/>
  <c r="AC38" i="5"/>
  <c r="Z38" i="5"/>
  <c r="AA38" i="5"/>
  <c r="P38" i="5"/>
  <c r="Y38" i="5"/>
  <c r="X38" i="5"/>
  <c r="B39" i="5"/>
  <c r="AE38" i="5"/>
  <c r="AD36" i="4"/>
  <c r="V36" i="4"/>
  <c r="AC36" i="4"/>
  <c r="Z36" i="4"/>
  <c r="AA36" i="4"/>
  <c r="P36" i="4"/>
  <c r="Y36" i="4"/>
  <c r="X36" i="4"/>
  <c r="B37" i="4"/>
  <c r="AE36" i="4"/>
  <c r="X38" i="3"/>
  <c r="P38" i="3"/>
  <c r="AE38" i="3"/>
  <c r="AD38" i="3"/>
  <c r="V38" i="3"/>
  <c r="AC38" i="3"/>
  <c r="AA38" i="3"/>
  <c r="Z38" i="3"/>
  <c r="B39" i="3"/>
  <c r="Y38" i="3"/>
  <c r="B37" i="2"/>
  <c r="X36" i="2"/>
  <c r="P36" i="2"/>
  <c r="AE36" i="2"/>
  <c r="AD36" i="2"/>
  <c r="V36" i="2"/>
  <c r="AC36" i="2"/>
  <c r="AA36" i="2"/>
  <c r="Z36" i="2"/>
  <c r="Y36" i="2"/>
  <c r="L36" i="4" l="1"/>
  <c r="M36" i="4"/>
  <c r="I36" i="4"/>
  <c r="J36" i="4"/>
  <c r="K36" i="4"/>
  <c r="N36" i="4"/>
  <c r="N38" i="12"/>
  <c r="I38" i="12"/>
  <c r="J38" i="12"/>
  <c r="K38" i="12"/>
  <c r="L38" i="12"/>
  <c r="M38" i="12"/>
  <c r="I37" i="11"/>
  <c r="J37" i="11"/>
  <c r="K37" i="11"/>
  <c r="L37" i="11"/>
  <c r="M37" i="11"/>
  <c r="N37" i="11"/>
  <c r="I37" i="8"/>
  <c r="J37" i="8"/>
  <c r="K37" i="8"/>
  <c r="L37" i="8"/>
  <c r="M37" i="8"/>
  <c r="N37" i="8"/>
  <c r="N36" i="10"/>
  <c r="I36" i="10"/>
  <c r="J36" i="10"/>
  <c r="K36" i="10"/>
  <c r="L36" i="10"/>
  <c r="M36" i="10"/>
  <c r="I37" i="9"/>
  <c r="J37" i="9"/>
  <c r="K37" i="9"/>
  <c r="L37" i="9"/>
  <c r="M37" i="9"/>
  <c r="N37" i="9"/>
  <c r="L38" i="7"/>
  <c r="I38" i="7"/>
  <c r="J38" i="7"/>
  <c r="K38" i="7"/>
  <c r="M38" i="7"/>
  <c r="N38" i="7"/>
  <c r="I36" i="6"/>
  <c r="J36" i="6"/>
  <c r="L36" i="6"/>
  <c r="K36" i="6"/>
  <c r="M36" i="6"/>
  <c r="N36" i="6"/>
  <c r="N38" i="5"/>
  <c r="K38" i="5"/>
  <c r="I38" i="5"/>
  <c r="J38" i="5"/>
  <c r="L38" i="5"/>
  <c r="M38" i="5"/>
  <c r="I38" i="3"/>
  <c r="J38" i="3"/>
  <c r="K38" i="3"/>
  <c r="L38" i="3"/>
  <c r="M38" i="3"/>
  <c r="N38" i="3"/>
  <c r="K36" i="2"/>
  <c r="M36" i="2"/>
  <c r="J36" i="2"/>
  <c r="I36" i="2"/>
  <c r="L36" i="2"/>
  <c r="N36" i="2"/>
  <c r="AE39" i="12"/>
  <c r="AD39" i="12"/>
  <c r="V39" i="12"/>
  <c r="AC39" i="12"/>
  <c r="AA39" i="12"/>
  <c r="Z39" i="12"/>
  <c r="P39" i="12"/>
  <c r="B40" i="12"/>
  <c r="X39" i="12"/>
  <c r="Y39" i="12"/>
  <c r="X38" i="11"/>
  <c r="P38" i="11"/>
  <c r="AE38" i="11"/>
  <c r="AD38" i="11"/>
  <c r="V38" i="11"/>
  <c r="AA38" i="11"/>
  <c r="Z38" i="11"/>
  <c r="Y38" i="11"/>
  <c r="AC38" i="11"/>
  <c r="B39" i="11"/>
  <c r="AD37" i="10"/>
  <c r="V37" i="10"/>
  <c r="AC37" i="10"/>
  <c r="Z37" i="10"/>
  <c r="AA37" i="10"/>
  <c r="P37" i="10"/>
  <c r="Y37" i="10"/>
  <c r="X37" i="10"/>
  <c r="B38" i="10"/>
  <c r="AE37" i="10"/>
  <c r="AD38" i="9"/>
  <c r="V38" i="9"/>
  <c r="AC38" i="9"/>
  <c r="Z38" i="9"/>
  <c r="B39" i="9"/>
  <c r="Y38" i="9"/>
  <c r="AE38" i="9"/>
  <c r="P38" i="9"/>
  <c r="AA38" i="9"/>
  <c r="X38" i="9"/>
  <c r="AD38" i="8"/>
  <c r="V38" i="8"/>
  <c r="AA38" i="8"/>
  <c r="Z38" i="8"/>
  <c r="B39" i="8"/>
  <c r="Y38" i="8"/>
  <c r="AE38" i="8"/>
  <c r="AC38" i="8"/>
  <c r="P38" i="8"/>
  <c r="X38" i="8"/>
  <c r="AC39" i="7"/>
  <c r="Z39" i="7"/>
  <c r="B40" i="7"/>
  <c r="Y39" i="7"/>
  <c r="X39" i="7"/>
  <c r="P39" i="7"/>
  <c r="AD39" i="7"/>
  <c r="AA39" i="7"/>
  <c r="V39" i="7"/>
  <c r="AE39" i="7"/>
  <c r="AD37" i="6"/>
  <c r="V37" i="6"/>
  <c r="AA37" i="6"/>
  <c r="Z37" i="6"/>
  <c r="Y37" i="6"/>
  <c r="P37" i="6"/>
  <c r="X37" i="6"/>
  <c r="B38" i="6"/>
  <c r="AE37" i="6"/>
  <c r="AC37" i="6"/>
  <c r="AC39" i="5"/>
  <c r="B40" i="5"/>
  <c r="Y39" i="5"/>
  <c r="Z39" i="5"/>
  <c r="X39" i="5"/>
  <c r="V39" i="5"/>
  <c r="AE39" i="5"/>
  <c r="AD39" i="5"/>
  <c r="AA39" i="5"/>
  <c r="P39" i="5"/>
  <c r="AD37" i="4"/>
  <c r="V37" i="4"/>
  <c r="AC37" i="4"/>
  <c r="Z37" i="4"/>
  <c r="AA37" i="4"/>
  <c r="P37" i="4"/>
  <c r="Y37" i="4"/>
  <c r="X37" i="4"/>
  <c r="B38" i="4"/>
  <c r="AE37" i="4"/>
  <c r="AE39" i="3"/>
  <c r="AD39" i="3"/>
  <c r="V39" i="3"/>
  <c r="AC39" i="3"/>
  <c r="AA39" i="3"/>
  <c r="Z39" i="3"/>
  <c r="B40" i="3"/>
  <c r="Y39" i="3"/>
  <c r="P39" i="3"/>
  <c r="X39" i="3"/>
  <c r="B38" i="2"/>
  <c r="X37" i="2"/>
  <c r="P37" i="2"/>
  <c r="AE37" i="2"/>
  <c r="AD37" i="2"/>
  <c r="V37" i="2"/>
  <c r="AC37" i="2"/>
  <c r="Y37" i="2"/>
  <c r="AA37" i="2"/>
  <c r="Z37" i="2"/>
  <c r="I37" i="4" l="1"/>
  <c r="J37" i="4"/>
  <c r="K37" i="4"/>
  <c r="L37" i="4"/>
  <c r="M37" i="4"/>
  <c r="N37" i="4"/>
  <c r="I39" i="12"/>
  <c r="J39" i="12"/>
  <c r="K39" i="12"/>
  <c r="L39" i="12"/>
  <c r="M39" i="12"/>
  <c r="N39" i="12"/>
  <c r="N38" i="11"/>
  <c r="I38" i="11"/>
  <c r="J38" i="11"/>
  <c r="K38" i="11"/>
  <c r="M38" i="11"/>
  <c r="L38" i="11"/>
  <c r="I38" i="8"/>
  <c r="J38" i="8"/>
  <c r="M38" i="8"/>
  <c r="N38" i="8"/>
  <c r="K38" i="8"/>
  <c r="L38" i="8"/>
  <c r="I37" i="10"/>
  <c r="J37" i="10"/>
  <c r="K37" i="10"/>
  <c r="L37" i="10"/>
  <c r="M37" i="10"/>
  <c r="N37" i="10"/>
  <c r="N38" i="9"/>
  <c r="I38" i="9"/>
  <c r="J38" i="9"/>
  <c r="K38" i="9"/>
  <c r="M38" i="9"/>
  <c r="L38" i="9"/>
  <c r="I39" i="7"/>
  <c r="J39" i="7"/>
  <c r="K39" i="7"/>
  <c r="L39" i="7"/>
  <c r="M39" i="7"/>
  <c r="N39" i="7"/>
  <c r="I37" i="6"/>
  <c r="J37" i="6"/>
  <c r="K37" i="6"/>
  <c r="L37" i="6"/>
  <c r="M37" i="6"/>
  <c r="N37" i="6"/>
  <c r="I39" i="5"/>
  <c r="J39" i="5"/>
  <c r="K39" i="5"/>
  <c r="L39" i="5"/>
  <c r="M39" i="5"/>
  <c r="N39" i="5"/>
  <c r="I39" i="3"/>
  <c r="J39" i="3"/>
  <c r="K39" i="3"/>
  <c r="L39" i="3"/>
  <c r="M39" i="3"/>
  <c r="N39" i="3"/>
  <c r="I37" i="2"/>
  <c r="J37" i="2"/>
  <c r="K37" i="2"/>
  <c r="L37" i="2"/>
  <c r="M37" i="2"/>
  <c r="N37" i="2"/>
  <c r="AD40" i="12"/>
  <c r="V40" i="12"/>
  <c r="AC40" i="12"/>
  <c r="AA40" i="12"/>
  <c r="Z40" i="12"/>
  <c r="Y40" i="12"/>
  <c r="B41" i="12"/>
  <c r="AE40" i="12"/>
  <c r="X40" i="12"/>
  <c r="P40" i="12"/>
  <c r="AE39" i="11"/>
  <c r="AD39" i="11"/>
  <c r="V39" i="11"/>
  <c r="AC39" i="11"/>
  <c r="Z39" i="11"/>
  <c r="B40" i="11"/>
  <c r="P39" i="11"/>
  <c r="AA39" i="11"/>
  <c r="Y39" i="11"/>
  <c r="X39" i="11"/>
  <c r="AD38" i="10"/>
  <c r="V38" i="10"/>
  <c r="AC38" i="10"/>
  <c r="Z38" i="10"/>
  <c r="AA38" i="10"/>
  <c r="P38" i="10"/>
  <c r="Y38" i="10"/>
  <c r="X38" i="10"/>
  <c r="B39" i="10"/>
  <c r="AE38" i="10"/>
  <c r="AC39" i="9"/>
  <c r="B40" i="9"/>
  <c r="Y39" i="9"/>
  <c r="X39" i="9"/>
  <c r="P39" i="9"/>
  <c r="V39" i="9"/>
  <c r="AE39" i="9"/>
  <c r="AD39" i="9"/>
  <c r="AA39" i="9"/>
  <c r="Z39" i="9"/>
  <c r="AC39" i="8"/>
  <c r="Z39" i="8"/>
  <c r="B40" i="8"/>
  <c r="Y39" i="8"/>
  <c r="X39" i="8"/>
  <c r="P39" i="8"/>
  <c r="AE39" i="8"/>
  <c r="AD39" i="8"/>
  <c r="AA39" i="8"/>
  <c r="V39" i="8"/>
  <c r="AA40" i="7"/>
  <c r="Y40" i="7"/>
  <c r="B41" i="7"/>
  <c r="X40" i="7"/>
  <c r="P40" i="7"/>
  <c r="AE40" i="7"/>
  <c r="AD40" i="7"/>
  <c r="AC40" i="7"/>
  <c r="Z40" i="7"/>
  <c r="V40" i="7"/>
  <c r="AD38" i="6"/>
  <c r="V38" i="6"/>
  <c r="AA38" i="6"/>
  <c r="Z38" i="6"/>
  <c r="X38" i="6"/>
  <c r="B39" i="6"/>
  <c r="AE38" i="6"/>
  <c r="AC38" i="6"/>
  <c r="Y38" i="6"/>
  <c r="P38" i="6"/>
  <c r="AA40" i="5"/>
  <c r="B41" i="5"/>
  <c r="X40" i="5"/>
  <c r="P40" i="5"/>
  <c r="Y40" i="5"/>
  <c r="V40" i="5"/>
  <c r="AE40" i="5"/>
  <c r="AD40" i="5"/>
  <c r="AC40" i="5"/>
  <c r="Z40" i="5"/>
  <c r="AD38" i="4"/>
  <c r="V38" i="4"/>
  <c r="AC38" i="4"/>
  <c r="Z38" i="4"/>
  <c r="AA38" i="4"/>
  <c r="P38" i="4"/>
  <c r="Y38" i="4"/>
  <c r="X38" i="4"/>
  <c r="B39" i="4"/>
  <c r="AE38" i="4"/>
  <c r="AD40" i="3"/>
  <c r="V40" i="3"/>
  <c r="AC40" i="3"/>
  <c r="AA40" i="3"/>
  <c r="Z40" i="3"/>
  <c r="Y40" i="3"/>
  <c r="B41" i="3"/>
  <c r="X40" i="3"/>
  <c r="P40" i="3"/>
  <c r="AE40" i="3"/>
  <c r="X38" i="2"/>
  <c r="P38" i="2"/>
  <c r="AE38" i="2"/>
  <c r="AD38" i="2"/>
  <c r="V38" i="2"/>
  <c r="AC38" i="2"/>
  <c r="B39" i="2"/>
  <c r="Y38" i="2"/>
  <c r="AA38" i="2"/>
  <c r="Z38" i="2"/>
  <c r="L38" i="4" l="1"/>
  <c r="M38" i="4"/>
  <c r="I38" i="4"/>
  <c r="J38" i="4"/>
  <c r="K38" i="4"/>
  <c r="N38" i="4"/>
  <c r="N40" i="12"/>
  <c r="I40" i="12"/>
  <c r="J40" i="12"/>
  <c r="K40" i="12"/>
  <c r="M40" i="12"/>
  <c r="L40" i="12"/>
  <c r="I39" i="11"/>
  <c r="J39" i="11"/>
  <c r="K39" i="11"/>
  <c r="L39" i="11"/>
  <c r="M39" i="11"/>
  <c r="N39" i="11"/>
  <c r="I39" i="8"/>
  <c r="J39" i="8"/>
  <c r="K39" i="8"/>
  <c r="L39" i="8"/>
  <c r="M39" i="8"/>
  <c r="N39" i="8"/>
  <c r="N38" i="10"/>
  <c r="I38" i="10"/>
  <c r="J38" i="10"/>
  <c r="K38" i="10"/>
  <c r="L38" i="10"/>
  <c r="M38" i="10"/>
  <c r="I39" i="9"/>
  <c r="J39" i="9"/>
  <c r="K39" i="9"/>
  <c r="L39" i="9"/>
  <c r="M39" i="9"/>
  <c r="N39" i="9"/>
  <c r="L40" i="7"/>
  <c r="I40" i="7"/>
  <c r="J40" i="7"/>
  <c r="K40" i="7"/>
  <c r="M40" i="7"/>
  <c r="N40" i="7"/>
  <c r="L38" i="6"/>
  <c r="I38" i="6"/>
  <c r="J38" i="6"/>
  <c r="K38" i="6"/>
  <c r="M38" i="6"/>
  <c r="N38" i="6"/>
  <c r="K40" i="5"/>
  <c r="N40" i="5"/>
  <c r="I40" i="5"/>
  <c r="J40" i="5"/>
  <c r="L40" i="5"/>
  <c r="M40" i="5"/>
  <c r="L38" i="2"/>
  <c r="K38" i="2"/>
  <c r="I38" i="2"/>
  <c r="J38" i="2"/>
  <c r="M38" i="2"/>
  <c r="N38" i="2"/>
  <c r="I40" i="3"/>
  <c r="J40" i="3"/>
  <c r="K40" i="3"/>
  <c r="L40" i="3"/>
  <c r="M40" i="3"/>
  <c r="N40" i="3"/>
  <c r="AD41" i="12"/>
  <c r="V41" i="12"/>
  <c r="AC41" i="12"/>
  <c r="AA41" i="12"/>
  <c r="Z41" i="12"/>
  <c r="Y41" i="12"/>
  <c r="X41" i="12"/>
  <c r="AE41" i="12"/>
  <c r="P41" i="12"/>
  <c r="B42" i="12"/>
  <c r="AD40" i="11"/>
  <c r="V40" i="11"/>
  <c r="AC40" i="11"/>
  <c r="Y40" i="11"/>
  <c r="B41" i="11"/>
  <c r="AE40" i="11"/>
  <c r="P40" i="11"/>
  <c r="AA40" i="11"/>
  <c r="Z40" i="11"/>
  <c r="X40" i="11"/>
  <c r="AC39" i="10"/>
  <c r="B40" i="10"/>
  <c r="Y39" i="10"/>
  <c r="Z39" i="10"/>
  <c r="X39" i="10"/>
  <c r="V39" i="10"/>
  <c r="AE39" i="10"/>
  <c r="AD39" i="10"/>
  <c r="AA39" i="10"/>
  <c r="P39" i="10"/>
  <c r="AA40" i="9"/>
  <c r="B41" i="9"/>
  <c r="X40" i="9"/>
  <c r="P40" i="9"/>
  <c r="AE40" i="9"/>
  <c r="Z40" i="9"/>
  <c r="Y40" i="9"/>
  <c r="V40" i="9"/>
  <c r="AD40" i="9"/>
  <c r="AC40" i="9"/>
  <c r="Y40" i="8"/>
  <c r="B41" i="8"/>
  <c r="X40" i="8"/>
  <c r="P40" i="8"/>
  <c r="AE40" i="8"/>
  <c r="V40" i="8"/>
  <c r="AD40" i="8"/>
  <c r="AC40" i="8"/>
  <c r="AA40" i="8"/>
  <c r="Z40" i="8"/>
  <c r="AA41" i="7"/>
  <c r="Y41" i="7"/>
  <c r="B42" i="7"/>
  <c r="X41" i="7"/>
  <c r="P41" i="7"/>
  <c r="AE41" i="7"/>
  <c r="AC41" i="7"/>
  <c r="Z41" i="7"/>
  <c r="V41" i="7"/>
  <c r="AD41" i="7"/>
  <c r="AC39" i="6"/>
  <c r="Z39" i="6"/>
  <c r="B40" i="6"/>
  <c r="Y39" i="6"/>
  <c r="AE39" i="6"/>
  <c r="AD39" i="6"/>
  <c r="AA39" i="6"/>
  <c r="P39" i="6"/>
  <c r="X39" i="6"/>
  <c r="V39" i="6"/>
  <c r="AA41" i="5"/>
  <c r="B42" i="5"/>
  <c r="X41" i="5"/>
  <c r="P41" i="5"/>
  <c r="Y41" i="5"/>
  <c r="V41" i="5"/>
  <c r="AE41" i="5"/>
  <c r="AD41" i="5"/>
  <c r="AC41" i="5"/>
  <c r="Z41" i="5"/>
  <c r="AC39" i="4"/>
  <c r="B40" i="4"/>
  <c r="Y39" i="4"/>
  <c r="Z39" i="4"/>
  <c r="X39" i="4"/>
  <c r="V39" i="4"/>
  <c r="AD39" i="4"/>
  <c r="AE39" i="4"/>
  <c r="AA39" i="4"/>
  <c r="P39" i="4"/>
  <c r="AD41" i="3"/>
  <c r="V41" i="3"/>
  <c r="AC41" i="3"/>
  <c r="AA41" i="3"/>
  <c r="Z41" i="3"/>
  <c r="Y41" i="3"/>
  <c r="B42" i="3"/>
  <c r="X41" i="3"/>
  <c r="P41" i="3"/>
  <c r="AE41" i="3"/>
  <c r="AE39" i="2"/>
  <c r="AD39" i="2"/>
  <c r="V39" i="2"/>
  <c r="AC39" i="2"/>
  <c r="AA39" i="2"/>
  <c r="X39" i="2"/>
  <c r="P39" i="2"/>
  <c r="B40" i="2"/>
  <c r="Z39" i="2"/>
  <c r="Y39" i="2"/>
  <c r="I39" i="4" l="1"/>
  <c r="J39" i="4"/>
  <c r="K39" i="4"/>
  <c r="L39" i="4"/>
  <c r="M39" i="4"/>
  <c r="N39" i="4"/>
  <c r="I41" i="12"/>
  <c r="J41" i="12"/>
  <c r="K41" i="12"/>
  <c r="L41" i="12"/>
  <c r="M41" i="12"/>
  <c r="N41" i="12"/>
  <c r="I40" i="11"/>
  <c r="J40" i="11"/>
  <c r="N40" i="11"/>
  <c r="K40" i="11"/>
  <c r="L40" i="11"/>
  <c r="M40" i="11"/>
  <c r="M40" i="8"/>
  <c r="I40" i="8"/>
  <c r="J40" i="8"/>
  <c r="K40" i="8"/>
  <c r="N40" i="8"/>
  <c r="L40" i="8"/>
  <c r="I39" i="10"/>
  <c r="J39" i="10"/>
  <c r="K39" i="10"/>
  <c r="L39" i="10"/>
  <c r="M39" i="10"/>
  <c r="N39" i="10"/>
  <c r="I40" i="9"/>
  <c r="M40" i="9"/>
  <c r="N40" i="9"/>
  <c r="J40" i="9"/>
  <c r="K40" i="9"/>
  <c r="L40" i="9"/>
  <c r="I41" i="7"/>
  <c r="J41" i="7"/>
  <c r="K41" i="7"/>
  <c r="L41" i="7"/>
  <c r="M41" i="7"/>
  <c r="N41" i="7"/>
  <c r="I39" i="6"/>
  <c r="J39" i="6"/>
  <c r="K39" i="6"/>
  <c r="L39" i="6"/>
  <c r="M39" i="6"/>
  <c r="N39" i="6"/>
  <c r="I41" i="5"/>
  <c r="J41" i="5"/>
  <c r="K41" i="5"/>
  <c r="L41" i="5"/>
  <c r="M41" i="5"/>
  <c r="N41" i="5"/>
  <c r="I39" i="2"/>
  <c r="J39" i="2"/>
  <c r="K39" i="2"/>
  <c r="L39" i="2"/>
  <c r="M39" i="2"/>
  <c r="N39" i="2"/>
  <c r="I41" i="3"/>
  <c r="J41" i="3"/>
  <c r="K41" i="3"/>
  <c r="L41" i="3"/>
  <c r="M41" i="3"/>
  <c r="N41" i="3"/>
  <c r="AD42" i="12"/>
  <c r="V42" i="12"/>
  <c r="AC42" i="12"/>
  <c r="AA42" i="12"/>
  <c r="Z42" i="12"/>
  <c r="Y42" i="12"/>
  <c r="X42" i="12"/>
  <c r="AE42" i="12"/>
  <c r="P42" i="12"/>
  <c r="B43" i="12"/>
  <c r="AD41" i="11"/>
  <c r="V41" i="11"/>
  <c r="AC41" i="11"/>
  <c r="Y41" i="11"/>
  <c r="X41" i="11"/>
  <c r="B42" i="11"/>
  <c r="AE41" i="11"/>
  <c r="P41" i="11"/>
  <c r="Z41" i="11"/>
  <c r="AA41" i="11"/>
  <c r="AA40" i="10"/>
  <c r="B41" i="10"/>
  <c r="X40" i="10"/>
  <c r="P40" i="10"/>
  <c r="Y40" i="10"/>
  <c r="V40" i="10"/>
  <c r="AE40" i="10"/>
  <c r="AD40" i="10"/>
  <c r="AC40" i="10"/>
  <c r="Z40" i="10"/>
  <c r="AA41" i="9"/>
  <c r="B42" i="9"/>
  <c r="X41" i="9"/>
  <c r="P41" i="9"/>
  <c r="AE41" i="9"/>
  <c r="AD41" i="9"/>
  <c r="AC41" i="9"/>
  <c r="Z41" i="9"/>
  <c r="Y41" i="9"/>
  <c r="V41" i="9"/>
  <c r="Y41" i="8"/>
  <c r="B42" i="8"/>
  <c r="X41" i="8"/>
  <c r="P41" i="8"/>
  <c r="AE41" i="8"/>
  <c r="AA41" i="8"/>
  <c r="Z41" i="8"/>
  <c r="V41" i="8"/>
  <c r="AD41" i="8"/>
  <c r="AC41" i="8"/>
  <c r="AA42" i="7"/>
  <c r="Y42" i="7"/>
  <c r="B43" i="7"/>
  <c r="X42" i="7"/>
  <c r="P42" i="7"/>
  <c r="AE42" i="7"/>
  <c r="AD42" i="7"/>
  <c r="AC42" i="7"/>
  <c r="Z42" i="7"/>
  <c r="V42" i="7"/>
  <c r="Y40" i="6"/>
  <c r="B41" i="6"/>
  <c r="X40" i="6"/>
  <c r="P40" i="6"/>
  <c r="AD40" i="6"/>
  <c r="AC40" i="6"/>
  <c r="AA40" i="6"/>
  <c r="Z40" i="6"/>
  <c r="V40" i="6"/>
  <c r="AE40" i="6"/>
  <c r="AA42" i="5"/>
  <c r="B43" i="5"/>
  <c r="X42" i="5"/>
  <c r="P42" i="5"/>
  <c r="Y42" i="5"/>
  <c r="V42" i="5"/>
  <c r="AE42" i="5"/>
  <c r="AD42" i="5"/>
  <c r="AC42" i="5"/>
  <c r="Z42" i="5"/>
  <c r="AA40" i="4"/>
  <c r="B41" i="4"/>
  <c r="X40" i="4"/>
  <c r="P40" i="4"/>
  <c r="Y40" i="4"/>
  <c r="V40" i="4"/>
  <c r="AC40" i="4"/>
  <c r="AE40" i="4"/>
  <c r="AD40" i="4"/>
  <c r="Z40" i="4"/>
  <c r="AD42" i="3"/>
  <c r="V42" i="3"/>
  <c r="AC42" i="3"/>
  <c r="AA42" i="3"/>
  <c r="Z42" i="3"/>
  <c r="Y42" i="3"/>
  <c r="B43" i="3"/>
  <c r="X42" i="3"/>
  <c r="P42" i="3"/>
  <c r="AE42" i="3"/>
  <c r="AD40" i="2"/>
  <c r="V40" i="2"/>
  <c r="AC40" i="2"/>
  <c r="AA40" i="2"/>
  <c r="Z40" i="2"/>
  <c r="AE40" i="2"/>
  <c r="P40" i="2"/>
  <c r="B41" i="2"/>
  <c r="Y40" i="2"/>
  <c r="X40" i="2"/>
  <c r="M40" i="4" l="1"/>
  <c r="L40" i="4"/>
  <c r="I40" i="4"/>
  <c r="J40" i="4"/>
  <c r="K40" i="4"/>
  <c r="N40" i="4"/>
  <c r="N42" i="12"/>
  <c r="I42" i="12"/>
  <c r="J42" i="12"/>
  <c r="M42" i="12"/>
  <c r="K42" i="12"/>
  <c r="L42" i="12"/>
  <c r="I41" i="11"/>
  <c r="J41" i="11"/>
  <c r="K41" i="11"/>
  <c r="L41" i="11"/>
  <c r="M41" i="11"/>
  <c r="N41" i="11"/>
  <c r="I41" i="8"/>
  <c r="J41" i="8"/>
  <c r="K41" i="8"/>
  <c r="L41" i="8"/>
  <c r="M41" i="8"/>
  <c r="N41" i="8"/>
  <c r="I40" i="10"/>
  <c r="N40" i="10"/>
  <c r="J40" i="10"/>
  <c r="K40" i="10"/>
  <c r="L40" i="10"/>
  <c r="M40" i="10"/>
  <c r="I41" i="9"/>
  <c r="J41" i="9"/>
  <c r="K41" i="9"/>
  <c r="L41" i="9"/>
  <c r="M41" i="9"/>
  <c r="N41" i="9"/>
  <c r="L42" i="7"/>
  <c r="I42" i="7"/>
  <c r="J42" i="7"/>
  <c r="K42" i="7"/>
  <c r="M42" i="7"/>
  <c r="N42" i="7"/>
  <c r="L40" i="6"/>
  <c r="I40" i="6"/>
  <c r="J40" i="6"/>
  <c r="K40" i="6"/>
  <c r="M40" i="6"/>
  <c r="N40" i="6"/>
  <c r="K42" i="5"/>
  <c r="N42" i="5"/>
  <c r="I42" i="5"/>
  <c r="J42" i="5"/>
  <c r="L42" i="5"/>
  <c r="M42" i="5"/>
  <c r="J40" i="2"/>
  <c r="L40" i="2"/>
  <c r="I40" i="2"/>
  <c r="K40" i="2"/>
  <c r="N40" i="2"/>
  <c r="M40" i="2"/>
  <c r="I42" i="3"/>
  <c r="J42" i="3"/>
  <c r="K42" i="3"/>
  <c r="L42" i="3"/>
  <c r="M42" i="3"/>
  <c r="N42" i="3"/>
  <c r="AD43" i="12"/>
  <c r="V43" i="12"/>
  <c r="AC43" i="12"/>
  <c r="AA43" i="12"/>
  <c r="Z43" i="12"/>
  <c r="Y43" i="12"/>
  <c r="P43" i="12"/>
  <c r="B44" i="12"/>
  <c r="AE43" i="12"/>
  <c r="X43" i="12"/>
  <c r="AD42" i="11"/>
  <c r="V42" i="11"/>
  <c r="AC42" i="11"/>
  <c r="Y42" i="11"/>
  <c r="AA42" i="11"/>
  <c r="Z42" i="11"/>
  <c r="X42" i="11"/>
  <c r="AE42" i="11"/>
  <c r="P42" i="11"/>
  <c r="B43" i="11"/>
  <c r="AA41" i="10"/>
  <c r="B42" i="10"/>
  <c r="X41" i="10"/>
  <c r="P41" i="10"/>
  <c r="Y41" i="10"/>
  <c r="V41" i="10"/>
  <c r="AE41" i="10"/>
  <c r="AD41" i="10"/>
  <c r="AC41" i="10"/>
  <c r="Z41" i="10"/>
  <c r="AA42" i="9"/>
  <c r="B43" i="9"/>
  <c r="X42" i="9"/>
  <c r="P42" i="9"/>
  <c r="AE42" i="9"/>
  <c r="V42" i="9"/>
  <c r="AD42" i="9"/>
  <c r="AC42" i="9"/>
  <c r="Z42" i="9"/>
  <c r="Y42" i="9"/>
  <c r="Y42" i="8"/>
  <c r="B43" i="8"/>
  <c r="X42" i="8"/>
  <c r="P42" i="8"/>
  <c r="AE42" i="8"/>
  <c r="AD42" i="8"/>
  <c r="AC42" i="8"/>
  <c r="AA42" i="8"/>
  <c r="Z42" i="8"/>
  <c r="V42" i="8"/>
  <c r="AA43" i="7"/>
  <c r="Y43" i="7"/>
  <c r="B44" i="7"/>
  <c r="X43" i="7"/>
  <c r="P43" i="7"/>
  <c r="AE43" i="7"/>
  <c r="AC43" i="7"/>
  <c r="Z43" i="7"/>
  <c r="V43" i="7"/>
  <c r="AD43" i="7"/>
  <c r="Y41" i="6"/>
  <c r="B42" i="6"/>
  <c r="X41" i="6"/>
  <c r="P41" i="6"/>
  <c r="AC41" i="6"/>
  <c r="AA41" i="6"/>
  <c r="Z41" i="6"/>
  <c r="V41" i="6"/>
  <c r="AE41" i="6"/>
  <c r="AD41" i="6"/>
  <c r="AA43" i="5"/>
  <c r="B44" i="5"/>
  <c r="X43" i="5"/>
  <c r="P43" i="5"/>
  <c r="Y43" i="5"/>
  <c r="V43" i="5"/>
  <c r="AE43" i="5"/>
  <c r="AD43" i="5"/>
  <c r="AC43" i="5"/>
  <c r="Z43" i="5"/>
  <c r="AA41" i="4"/>
  <c r="B42" i="4"/>
  <c r="X41" i="4"/>
  <c r="P41" i="4"/>
  <c r="Y41" i="4"/>
  <c r="AC41" i="4"/>
  <c r="V41" i="4"/>
  <c r="AE41" i="4"/>
  <c r="AD41" i="4"/>
  <c r="Z41" i="4"/>
  <c r="AD43" i="3"/>
  <c r="V43" i="3"/>
  <c r="AC43" i="3"/>
  <c r="AA43" i="3"/>
  <c r="Z43" i="3"/>
  <c r="Y43" i="3"/>
  <c r="B44" i="3"/>
  <c r="X43" i="3"/>
  <c r="P43" i="3"/>
  <c r="AE43" i="3"/>
  <c r="AD41" i="2"/>
  <c r="V41" i="2"/>
  <c r="AC41" i="2"/>
  <c r="AA41" i="2"/>
  <c r="Z41" i="2"/>
  <c r="AE41" i="2"/>
  <c r="B42" i="2"/>
  <c r="P41" i="2"/>
  <c r="Y41" i="2"/>
  <c r="X41" i="2"/>
  <c r="I41" i="4" l="1"/>
  <c r="J41" i="4"/>
  <c r="K41" i="4"/>
  <c r="L41" i="4"/>
  <c r="M41" i="4"/>
  <c r="N41" i="4"/>
  <c r="I43" i="12"/>
  <c r="J43" i="12"/>
  <c r="K43" i="12"/>
  <c r="L43" i="12"/>
  <c r="M43" i="12"/>
  <c r="N43" i="12"/>
  <c r="N42" i="11"/>
  <c r="I42" i="11"/>
  <c r="J42" i="11"/>
  <c r="K42" i="11"/>
  <c r="M42" i="11"/>
  <c r="L42" i="11"/>
  <c r="N42" i="8"/>
  <c r="I42" i="8"/>
  <c r="J42" i="8"/>
  <c r="K42" i="8"/>
  <c r="M42" i="8"/>
  <c r="L42" i="8"/>
  <c r="I41" i="10"/>
  <c r="J41" i="10"/>
  <c r="K41" i="10"/>
  <c r="L41" i="10"/>
  <c r="M41" i="10"/>
  <c r="N41" i="10"/>
  <c r="I42" i="9"/>
  <c r="J42" i="9"/>
  <c r="K42" i="9"/>
  <c r="M42" i="9"/>
  <c r="N42" i="9"/>
  <c r="L42" i="9"/>
  <c r="I43" i="7"/>
  <c r="J43" i="7"/>
  <c r="K43" i="7"/>
  <c r="L43" i="7"/>
  <c r="M43" i="7"/>
  <c r="N43" i="7"/>
  <c r="I41" i="6"/>
  <c r="J41" i="6"/>
  <c r="K41" i="6"/>
  <c r="L41" i="6"/>
  <c r="M41" i="6"/>
  <c r="N41" i="6"/>
  <c r="I43" i="5"/>
  <c r="J43" i="5"/>
  <c r="K43" i="5"/>
  <c r="L43" i="5"/>
  <c r="M43" i="5"/>
  <c r="N43" i="5"/>
  <c r="I41" i="2"/>
  <c r="J41" i="2"/>
  <c r="K41" i="2"/>
  <c r="L41" i="2"/>
  <c r="M41" i="2"/>
  <c r="N41" i="2"/>
  <c r="I43" i="3"/>
  <c r="J43" i="3"/>
  <c r="K43" i="3"/>
  <c r="L43" i="3"/>
  <c r="M43" i="3"/>
  <c r="N43" i="3"/>
  <c r="AD44" i="12"/>
  <c r="V44" i="12"/>
  <c r="AC44" i="12"/>
  <c r="AA44" i="12"/>
  <c r="Z44" i="12"/>
  <c r="Y44" i="12"/>
  <c r="AE44" i="12"/>
  <c r="X44" i="12"/>
  <c r="P44" i="12"/>
  <c r="AD43" i="11"/>
  <c r="V43" i="11"/>
  <c r="AC43" i="11"/>
  <c r="Y43" i="11"/>
  <c r="B44" i="11"/>
  <c r="Z43" i="11"/>
  <c r="X43" i="11"/>
  <c r="AE43" i="11"/>
  <c r="P43" i="11"/>
  <c r="AA43" i="11"/>
  <c r="AA42" i="10"/>
  <c r="B43" i="10"/>
  <c r="X42" i="10"/>
  <c r="P42" i="10"/>
  <c r="Y42" i="10"/>
  <c r="V42" i="10"/>
  <c r="AE42" i="10"/>
  <c r="AD42" i="10"/>
  <c r="AC42" i="10"/>
  <c r="Z42" i="10"/>
  <c r="AA43" i="9"/>
  <c r="B44" i="9"/>
  <c r="X43" i="9"/>
  <c r="P43" i="9"/>
  <c r="AE43" i="9"/>
  <c r="AC43" i="9"/>
  <c r="Z43" i="9"/>
  <c r="Y43" i="9"/>
  <c r="V43" i="9"/>
  <c r="AD43" i="9"/>
  <c r="Y43" i="8"/>
  <c r="B44" i="8"/>
  <c r="X43" i="8"/>
  <c r="P43" i="8"/>
  <c r="AE43" i="8"/>
  <c r="AD43" i="8"/>
  <c r="AC43" i="8"/>
  <c r="AA43" i="8"/>
  <c r="Z43" i="8"/>
  <c r="V43" i="8"/>
  <c r="AA44" i="7"/>
  <c r="Y44" i="7"/>
  <c r="X44" i="7"/>
  <c r="P44" i="7"/>
  <c r="AE44" i="7"/>
  <c r="AD44" i="7"/>
  <c r="AC44" i="7"/>
  <c r="Z44" i="7"/>
  <c r="V44" i="7"/>
  <c r="Y42" i="6"/>
  <c r="B43" i="6"/>
  <c r="X42" i="6"/>
  <c r="P42" i="6"/>
  <c r="AA42" i="6"/>
  <c r="Z42" i="6"/>
  <c r="V42" i="6"/>
  <c r="AE42" i="6"/>
  <c r="AD42" i="6"/>
  <c r="AC42" i="6"/>
  <c r="AA44" i="5"/>
  <c r="X44" i="5"/>
  <c r="P44" i="5"/>
  <c r="Y44" i="5"/>
  <c r="V44" i="5"/>
  <c r="AE44" i="5"/>
  <c r="AD44" i="5"/>
  <c r="AC44" i="5"/>
  <c r="Z44" i="5"/>
  <c r="AA42" i="4"/>
  <c r="B43" i="4"/>
  <c r="X42" i="4"/>
  <c r="P42" i="4"/>
  <c r="Y42" i="4"/>
  <c r="V42" i="4"/>
  <c r="AE42" i="4"/>
  <c r="AD42" i="4"/>
  <c r="Z42" i="4"/>
  <c r="AC42" i="4"/>
  <c r="AD44" i="3"/>
  <c r="V44" i="3"/>
  <c r="AC44" i="3"/>
  <c r="AA44" i="3"/>
  <c r="Z44" i="3"/>
  <c r="Y44" i="3"/>
  <c r="X44" i="3"/>
  <c r="P44" i="3"/>
  <c r="AE44" i="3"/>
  <c r="AD42" i="2"/>
  <c r="V42" i="2"/>
  <c r="AC42" i="2"/>
  <c r="AB42" i="2"/>
  <c r="AA42" i="2"/>
  <c r="Z42" i="2"/>
  <c r="AE42" i="2"/>
  <c r="W42" i="2"/>
  <c r="B43" i="2"/>
  <c r="Y42" i="2"/>
  <c r="X42" i="2"/>
  <c r="P42" i="2"/>
  <c r="I42" i="4" l="1"/>
  <c r="L42" i="4"/>
  <c r="J42" i="4"/>
  <c r="M42" i="4"/>
  <c r="K42" i="4"/>
  <c r="N42" i="4"/>
  <c r="N44" i="12"/>
  <c r="N45" i="12" s="1"/>
  <c r="AH20" i="12" s="1"/>
  <c r="I44" i="12"/>
  <c r="I45" i="12" s="1"/>
  <c r="AH15" i="12" s="1"/>
  <c r="J44" i="12"/>
  <c r="J45" i="12" s="1"/>
  <c r="AH16" i="12" s="1"/>
  <c r="K44" i="12"/>
  <c r="K45" i="12" s="1"/>
  <c r="AH17" i="12" s="1"/>
  <c r="L44" i="12"/>
  <c r="L45" i="12" s="1"/>
  <c r="AH18" i="12" s="1"/>
  <c r="M44" i="12"/>
  <c r="M45" i="12" s="1"/>
  <c r="AH19" i="12" s="1"/>
  <c r="I43" i="11"/>
  <c r="J43" i="11"/>
  <c r="K43" i="11"/>
  <c r="L43" i="11"/>
  <c r="M43" i="11"/>
  <c r="N43" i="11"/>
  <c r="I43" i="8"/>
  <c r="J43" i="8"/>
  <c r="K43" i="8"/>
  <c r="L43" i="8"/>
  <c r="M43" i="8"/>
  <c r="N43" i="8"/>
  <c r="N42" i="10"/>
  <c r="I42" i="10"/>
  <c r="J42" i="10"/>
  <c r="K42" i="10"/>
  <c r="L42" i="10"/>
  <c r="M42" i="10"/>
  <c r="I43" i="9"/>
  <c r="J43" i="9"/>
  <c r="K43" i="9"/>
  <c r="L43" i="9"/>
  <c r="M43" i="9"/>
  <c r="N43" i="9"/>
  <c r="L44" i="7"/>
  <c r="L45" i="7" s="1"/>
  <c r="AH18" i="7" s="1"/>
  <c r="I44" i="7"/>
  <c r="I45" i="7" s="1"/>
  <c r="AH15" i="7" s="1"/>
  <c r="J44" i="7"/>
  <c r="J45" i="7" s="1"/>
  <c r="AH16" i="7" s="1"/>
  <c r="K44" i="7"/>
  <c r="K45" i="7" s="1"/>
  <c r="AH17" i="7" s="1"/>
  <c r="M44" i="7"/>
  <c r="M45" i="7" s="1"/>
  <c r="AH19" i="7" s="1"/>
  <c r="N44" i="7"/>
  <c r="N45" i="7" s="1"/>
  <c r="AH20" i="7" s="1"/>
  <c r="L42" i="6"/>
  <c r="I42" i="6"/>
  <c r="J42" i="6"/>
  <c r="K42" i="6"/>
  <c r="M42" i="6"/>
  <c r="N42" i="6"/>
  <c r="K44" i="5"/>
  <c r="K45" i="5" s="1"/>
  <c r="AH17" i="5" s="1"/>
  <c r="I44" i="5"/>
  <c r="I45" i="5" s="1"/>
  <c r="AH15" i="5" s="1"/>
  <c r="J44" i="5"/>
  <c r="J45" i="5" s="1"/>
  <c r="AH16" i="5" s="1"/>
  <c r="L44" i="5"/>
  <c r="L45" i="5" s="1"/>
  <c r="AH18" i="5" s="1"/>
  <c r="M44" i="5"/>
  <c r="M45" i="5" s="1"/>
  <c r="AH19" i="5" s="1"/>
  <c r="N44" i="5"/>
  <c r="N45" i="5" s="1"/>
  <c r="AH20" i="5" s="1"/>
  <c r="M44" i="3"/>
  <c r="M45" i="3" s="1"/>
  <c r="AH19" i="3" s="1"/>
  <c r="N44" i="3"/>
  <c r="N45" i="3" s="1"/>
  <c r="AH20" i="3" s="1"/>
  <c r="I44" i="3"/>
  <c r="I45" i="3" s="1"/>
  <c r="AH15" i="3" s="1"/>
  <c r="J44" i="3"/>
  <c r="J45" i="3" s="1"/>
  <c r="AH16" i="3" s="1"/>
  <c r="K44" i="3"/>
  <c r="K45" i="3" s="1"/>
  <c r="AH17" i="3" s="1"/>
  <c r="L44" i="3"/>
  <c r="L45" i="3" s="1"/>
  <c r="AH18" i="3" s="1"/>
  <c r="L42" i="2"/>
  <c r="M42" i="2"/>
  <c r="I42" i="2"/>
  <c r="J42" i="2"/>
  <c r="N42" i="2"/>
  <c r="K42" i="2"/>
  <c r="AD44" i="11"/>
  <c r="V44" i="11"/>
  <c r="AC44" i="11"/>
  <c r="AB44" i="11"/>
  <c r="Y44" i="11"/>
  <c r="P44" i="11"/>
  <c r="AE44" i="11"/>
  <c r="AA44" i="11"/>
  <c r="Z44" i="11"/>
  <c r="W44" i="11"/>
  <c r="X44" i="11"/>
  <c r="AA43" i="10"/>
  <c r="B44" i="10"/>
  <c r="X43" i="10"/>
  <c r="P43" i="10"/>
  <c r="Y43" i="10"/>
  <c r="V43" i="10"/>
  <c r="AE43" i="10"/>
  <c r="AD43" i="10"/>
  <c r="AC43" i="10"/>
  <c r="Z43" i="10"/>
  <c r="AA44" i="9"/>
  <c r="X44" i="9"/>
  <c r="P44" i="9"/>
  <c r="AE44" i="9"/>
  <c r="AD44" i="9"/>
  <c r="AC44" i="9"/>
  <c r="Z44" i="9"/>
  <c r="Y44" i="9"/>
  <c r="V44" i="9"/>
  <c r="Y44" i="8"/>
  <c r="X44" i="8"/>
  <c r="P44" i="8"/>
  <c r="AE44" i="8"/>
  <c r="V44" i="8"/>
  <c r="AD44" i="8"/>
  <c r="AC44" i="8"/>
  <c r="AA44" i="8"/>
  <c r="Z44" i="8"/>
  <c r="Y43" i="6"/>
  <c r="B44" i="6"/>
  <c r="X43" i="6"/>
  <c r="P43" i="6"/>
  <c r="Z43" i="6"/>
  <c r="V43" i="6"/>
  <c r="AE43" i="6"/>
  <c r="AD43" i="6"/>
  <c r="AC43" i="6"/>
  <c r="AA43" i="6"/>
  <c r="AA43" i="4"/>
  <c r="B44" i="4"/>
  <c r="X43" i="4"/>
  <c r="P43" i="4"/>
  <c r="Y43" i="4"/>
  <c r="V43" i="4"/>
  <c r="AC43" i="4"/>
  <c r="AE43" i="4"/>
  <c r="AD43" i="4"/>
  <c r="Z43" i="4"/>
  <c r="AD43" i="2"/>
  <c r="V43" i="2"/>
  <c r="AC43" i="2"/>
  <c r="AB43" i="2"/>
  <c r="AA43" i="2"/>
  <c r="Z43" i="2"/>
  <c r="AE43" i="2"/>
  <c r="W43" i="2"/>
  <c r="B44" i="2"/>
  <c r="Y43" i="2"/>
  <c r="X43" i="2"/>
  <c r="P43" i="2"/>
  <c r="I43" i="4" l="1"/>
  <c r="J43" i="4"/>
  <c r="K43" i="4"/>
  <c r="L43" i="4"/>
  <c r="M43" i="4"/>
  <c r="N43" i="4"/>
  <c r="N44" i="11"/>
  <c r="N45" i="11" s="1"/>
  <c r="AH20" i="11" s="1"/>
  <c r="I44" i="11"/>
  <c r="I45" i="11" s="1"/>
  <c r="AH15" i="11" s="1"/>
  <c r="J44" i="11"/>
  <c r="J45" i="11" s="1"/>
  <c r="AH16" i="11" s="1"/>
  <c r="K44" i="11"/>
  <c r="K45" i="11" s="1"/>
  <c r="AH17" i="11" s="1"/>
  <c r="M44" i="11"/>
  <c r="M45" i="11" s="1"/>
  <c r="AH19" i="11" s="1"/>
  <c r="L44" i="11"/>
  <c r="L45" i="11" s="1"/>
  <c r="AH18" i="11" s="1"/>
  <c r="N44" i="8"/>
  <c r="N45" i="8" s="1"/>
  <c r="AH20" i="8" s="1"/>
  <c r="I44" i="8"/>
  <c r="I45" i="8" s="1"/>
  <c r="AH15" i="8" s="1"/>
  <c r="J44" i="8"/>
  <c r="J45" i="8" s="1"/>
  <c r="AH16" i="8" s="1"/>
  <c r="K44" i="8"/>
  <c r="K45" i="8" s="1"/>
  <c r="AH17" i="8" s="1"/>
  <c r="L44" i="8"/>
  <c r="L45" i="8" s="1"/>
  <c r="AH18" i="8" s="1"/>
  <c r="M44" i="8"/>
  <c r="M45" i="8" s="1"/>
  <c r="AH19" i="8" s="1"/>
  <c r="I43" i="10"/>
  <c r="J43" i="10"/>
  <c r="K43" i="10"/>
  <c r="L43" i="10"/>
  <c r="M43" i="10"/>
  <c r="N43" i="10"/>
  <c r="N44" i="9"/>
  <c r="N45" i="9" s="1"/>
  <c r="AH20" i="9" s="1"/>
  <c r="I44" i="9"/>
  <c r="I45" i="9" s="1"/>
  <c r="AH15" i="9" s="1"/>
  <c r="J44" i="9"/>
  <c r="J45" i="9" s="1"/>
  <c r="AH16" i="9" s="1"/>
  <c r="K44" i="9"/>
  <c r="K45" i="9" s="1"/>
  <c r="AH17" i="9" s="1"/>
  <c r="M44" i="9"/>
  <c r="M45" i="9" s="1"/>
  <c r="AH19" i="9" s="1"/>
  <c r="L44" i="9"/>
  <c r="L45" i="9" s="1"/>
  <c r="AH18" i="9" s="1"/>
  <c r="I43" i="6"/>
  <c r="J43" i="6"/>
  <c r="K43" i="6"/>
  <c r="L43" i="6"/>
  <c r="M43" i="6"/>
  <c r="N43" i="6"/>
  <c r="I43" i="2"/>
  <c r="J43" i="2"/>
  <c r="K43" i="2"/>
  <c r="L43" i="2"/>
  <c r="M43" i="2"/>
  <c r="N43" i="2"/>
  <c r="AH45" i="12"/>
  <c r="AB44" i="10"/>
  <c r="AA44" i="10"/>
  <c r="X44" i="10"/>
  <c r="P44" i="10"/>
  <c r="Y44" i="10"/>
  <c r="W44" i="10"/>
  <c r="V44" i="10"/>
  <c r="AE44" i="10"/>
  <c r="AD44" i="10"/>
  <c r="AC44" i="10"/>
  <c r="Z44" i="10"/>
  <c r="AH45" i="7"/>
  <c r="AB44" i="6"/>
  <c r="Y44" i="6"/>
  <c r="X44" i="6"/>
  <c r="P44" i="6"/>
  <c r="W44" i="6"/>
  <c r="V44" i="6"/>
  <c r="AE44" i="6"/>
  <c r="AD44" i="6"/>
  <c r="AC44" i="6"/>
  <c r="AA44" i="6"/>
  <c r="Z44" i="6"/>
  <c r="AH45" i="5"/>
  <c r="AB44" i="4"/>
  <c r="AA44" i="4"/>
  <c r="X44" i="4"/>
  <c r="P44" i="4"/>
  <c r="Y44" i="4"/>
  <c r="W44" i="4"/>
  <c r="V44" i="4"/>
  <c r="AE44" i="4"/>
  <c r="AD44" i="4"/>
  <c r="AC44" i="4"/>
  <c r="Z44" i="4"/>
  <c r="AH45" i="3"/>
  <c r="AD44" i="2"/>
  <c r="V44" i="2"/>
  <c r="AC44" i="2"/>
  <c r="AB44" i="2"/>
  <c r="AA44" i="2"/>
  <c r="Z44" i="2"/>
  <c r="AE44" i="2"/>
  <c r="W44" i="2"/>
  <c r="Y44" i="2"/>
  <c r="X44" i="2"/>
  <c r="P44" i="2"/>
  <c r="M44" i="4" l="1"/>
  <c r="M45" i="4" s="1"/>
  <c r="AH19" i="4" s="1"/>
  <c r="I44" i="4"/>
  <c r="I45" i="4" s="1"/>
  <c r="AH15" i="4" s="1"/>
  <c r="L44" i="4"/>
  <c r="L45" i="4" s="1"/>
  <c r="AH18" i="4" s="1"/>
  <c r="J44" i="4"/>
  <c r="J45" i="4" s="1"/>
  <c r="AH16" i="4" s="1"/>
  <c r="K44" i="4"/>
  <c r="K45" i="4" s="1"/>
  <c r="AH17" i="4" s="1"/>
  <c r="N44" i="4"/>
  <c r="N45" i="4" s="1"/>
  <c r="AH20" i="4" s="1"/>
  <c r="N44" i="10"/>
  <c r="N45" i="10" s="1"/>
  <c r="AH20" i="10" s="1"/>
  <c r="I44" i="10"/>
  <c r="I45" i="10" s="1"/>
  <c r="AH15" i="10" s="1"/>
  <c r="J44" i="10"/>
  <c r="J45" i="10" s="1"/>
  <c r="AH16" i="10" s="1"/>
  <c r="K44" i="10"/>
  <c r="K45" i="10" s="1"/>
  <c r="AH17" i="10" s="1"/>
  <c r="L44" i="10"/>
  <c r="L45" i="10" s="1"/>
  <c r="AH18" i="10" s="1"/>
  <c r="M44" i="10"/>
  <c r="M45" i="10" s="1"/>
  <c r="AH19" i="10" s="1"/>
  <c r="I44" i="6"/>
  <c r="I45" i="6" s="1"/>
  <c r="AH15" i="6" s="1"/>
  <c r="J44" i="6"/>
  <c r="J45" i="6" s="1"/>
  <c r="AH16" i="6" s="1"/>
  <c r="K44" i="6"/>
  <c r="K45" i="6" s="1"/>
  <c r="AH17" i="6" s="1"/>
  <c r="L44" i="6"/>
  <c r="L45" i="6" s="1"/>
  <c r="AH18" i="6" s="1"/>
  <c r="M44" i="6"/>
  <c r="M45" i="6" s="1"/>
  <c r="AH19" i="6" s="1"/>
  <c r="N44" i="6"/>
  <c r="N45" i="6" s="1"/>
  <c r="AH20" i="6" s="1"/>
  <c r="K44" i="2"/>
  <c r="K45" i="2" s="1"/>
  <c r="AH17" i="2" s="1"/>
  <c r="M44" i="2"/>
  <c r="M45" i="2" s="1"/>
  <c r="AH19" i="2" s="1"/>
  <c r="J44" i="2"/>
  <c r="J45" i="2" s="1"/>
  <c r="AH16" i="2" s="1"/>
  <c r="I44" i="2"/>
  <c r="I45" i="2" s="1"/>
  <c r="AH15" i="2" s="1"/>
  <c r="L44" i="2"/>
  <c r="L45" i="2" s="1"/>
  <c r="AH18" i="2" s="1"/>
  <c r="N44" i="2"/>
  <c r="N45" i="2" s="1"/>
  <c r="AH20" i="2" s="1"/>
  <c r="AH45" i="11"/>
  <c r="AH45" i="9"/>
  <c r="AH45" i="8"/>
  <c r="AH45" i="10" l="1"/>
  <c r="AH45" i="6"/>
  <c r="AH45" i="4"/>
  <c r="AH45" i="2"/>
  <c r="W14" i="4"/>
  <c r="AB14" i="4"/>
  <c r="W15" i="4"/>
  <c r="AB15" i="4"/>
  <c r="W16" i="4"/>
  <c r="AB16" i="4"/>
  <c r="W17" i="4"/>
  <c r="AB17" i="4"/>
  <c r="W18" i="4"/>
  <c r="AB18" i="4"/>
  <c r="W19" i="4"/>
  <c r="AB19" i="4"/>
  <c r="W20" i="4"/>
  <c r="AB20" i="4"/>
  <c r="W21" i="4"/>
  <c r="AB21" i="4"/>
  <c r="W22" i="4"/>
  <c r="AB22" i="4"/>
  <c r="W23" i="4"/>
  <c r="AB23" i="4"/>
  <c r="W24" i="4"/>
  <c r="AB24" i="4"/>
  <c r="W25" i="4"/>
  <c r="AB25" i="4"/>
  <c r="W26" i="4"/>
  <c r="AB26" i="4"/>
  <c r="W27" i="4"/>
  <c r="AB27" i="4"/>
  <c r="W28" i="4"/>
  <c r="AB28" i="4"/>
  <c r="W29" i="4"/>
  <c r="AB29" i="4"/>
  <c r="W30" i="4"/>
  <c r="AB30" i="4"/>
  <c r="W31" i="4"/>
  <c r="AB31" i="4"/>
  <c r="W32" i="4"/>
  <c r="AB32" i="4"/>
  <c r="W33" i="4"/>
  <c r="AB33" i="4"/>
  <c r="W34" i="4"/>
  <c r="AB34" i="4"/>
  <c r="W35" i="4"/>
  <c r="AB35" i="4"/>
  <c r="W36" i="4"/>
  <c r="AB36" i="4"/>
  <c r="W37" i="4"/>
  <c r="AB37" i="4"/>
  <c r="W38" i="4"/>
  <c r="AB38" i="4"/>
  <c r="W39" i="4"/>
  <c r="AB39" i="4"/>
  <c r="W40" i="4"/>
  <c r="AB40" i="4"/>
  <c r="W41" i="4"/>
  <c r="AB41" i="4"/>
  <c r="W42" i="4"/>
  <c r="AB42" i="4"/>
  <c r="W43" i="4"/>
  <c r="AB43" i="4"/>
  <c r="W14" i="9"/>
  <c r="AB14" i="9"/>
  <c r="W15" i="9"/>
  <c r="AB15" i="9"/>
  <c r="W16" i="9"/>
  <c r="AB16" i="9"/>
  <c r="W17" i="9"/>
  <c r="AB17" i="9"/>
  <c r="W18" i="9"/>
  <c r="AB18" i="9"/>
  <c r="W19" i="9"/>
  <c r="AB19" i="9"/>
  <c r="W20" i="9"/>
  <c r="AB20" i="9"/>
  <c r="W21" i="9"/>
  <c r="AB21" i="9"/>
  <c r="W22" i="9"/>
  <c r="AB22" i="9"/>
  <c r="W23" i="9"/>
  <c r="AB23" i="9"/>
  <c r="W24" i="9"/>
  <c r="AB24" i="9"/>
  <c r="W25" i="9"/>
  <c r="AB25" i="9"/>
  <c r="W26" i="9"/>
  <c r="AB26" i="9"/>
  <c r="W27" i="9"/>
  <c r="AB27" i="9"/>
  <c r="W28" i="9"/>
  <c r="AB28" i="9"/>
  <c r="W29" i="9"/>
  <c r="AB29" i="9"/>
  <c r="W30" i="9"/>
  <c r="AB30" i="9"/>
  <c r="W31" i="9"/>
  <c r="AB31" i="9"/>
  <c r="W32" i="9"/>
  <c r="AB32" i="9"/>
  <c r="W33" i="9"/>
  <c r="AB33" i="9"/>
  <c r="W34" i="9"/>
  <c r="AB34" i="9"/>
  <c r="W35" i="9"/>
  <c r="AB35" i="9"/>
  <c r="W36" i="9"/>
  <c r="AB36" i="9"/>
  <c r="W37" i="9"/>
  <c r="AB37" i="9"/>
  <c r="W38" i="9"/>
  <c r="AB38" i="9"/>
  <c r="W39" i="9"/>
  <c r="AB39" i="9"/>
  <c r="W40" i="9"/>
  <c r="AB40" i="9"/>
  <c r="W41" i="9"/>
  <c r="AB41" i="9"/>
  <c r="W42" i="9"/>
  <c r="AB42" i="9"/>
  <c r="W43" i="9"/>
  <c r="AB43" i="9"/>
  <c r="W44" i="9"/>
  <c r="AB44" i="9"/>
  <c r="W14" i="12"/>
  <c r="AB14" i="12"/>
  <c r="W15" i="12"/>
  <c r="AB15" i="12"/>
  <c r="W16" i="12"/>
  <c r="AB16" i="12"/>
  <c r="W17" i="12"/>
  <c r="AB17" i="12"/>
  <c r="W18" i="12"/>
  <c r="AB18" i="12"/>
  <c r="W19" i="12"/>
  <c r="AB19" i="12"/>
  <c r="W20" i="12"/>
  <c r="AB20" i="12"/>
  <c r="W21" i="12"/>
  <c r="AB21" i="12"/>
  <c r="W22" i="12"/>
  <c r="AB22" i="12"/>
  <c r="W23" i="12"/>
  <c r="AB23" i="12"/>
  <c r="W24" i="12"/>
  <c r="AB24" i="12"/>
  <c r="W25" i="12"/>
  <c r="AB25" i="12"/>
  <c r="W26" i="12"/>
  <c r="AB26" i="12"/>
  <c r="W27" i="12"/>
  <c r="AB27" i="12"/>
  <c r="W28" i="12"/>
  <c r="AB28" i="12"/>
  <c r="W29" i="12"/>
  <c r="AB29" i="12"/>
  <c r="W30" i="12"/>
  <c r="AB30" i="12"/>
  <c r="W31" i="12"/>
  <c r="AB31" i="12"/>
  <c r="W32" i="12"/>
  <c r="AB32" i="12"/>
  <c r="W33" i="12"/>
  <c r="AB33" i="12"/>
  <c r="W34" i="12"/>
  <c r="AB34" i="12"/>
  <c r="W35" i="12"/>
  <c r="AB35" i="12"/>
  <c r="W36" i="12"/>
  <c r="AB36" i="12"/>
  <c r="W37" i="12"/>
  <c r="AB37" i="12"/>
  <c r="W38" i="12"/>
  <c r="AB38" i="12"/>
  <c r="W39" i="12"/>
  <c r="AB39" i="12"/>
  <c r="W40" i="12"/>
  <c r="AB40" i="12"/>
  <c r="W41" i="12"/>
  <c r="AB41" i="12"/>
  <c r="W42" i="12"/>
  <c r="AB42" i="12"/>
  <c r="W43" i="12"/>
  <c r="AB43" i="12"/>
  <c r="W44" i="12"/>
  <c r="AB44" i="12"/>
  <c r="W14" i="2"/>
  <c r="AB14" i="2"/>
  <c r="W15" i="2"/>
  <c r="AB15" i="2"/>
  <c r="W16" i="2"/>
  <c r="AB16" i="2"/>
  <c r="W17" i="2"/>
  <c r="AB17" i="2"/>
  <c r="W18" i="2"/>
  <c r="AB18" i="2"/>
  <c r="W19" i="2"/>
  <c r="AB19" i="2"/>
  <c r="W20" i="2"/>
  <c r="AB20" i="2"/>
  <c r="W21" i="2"/>
  <c r="AB21" i="2"/>
  <c r="W22" i="2"/>
  <c r="AB22" i="2"/>
  <c r="W23" i="2"/>
  <c r="AB23" i="2"/>
  <c r="W24" i="2"/>
  <c r="AB24" i="2"/>
  <c r="W25" i="2"/>
  <c r="AB25" i="2"/>
  <c r="W26" i="2"/>
  <c r="AB26" i="2"/>
  <c r="W27" i="2"/>
  <c r="AB27" i="2"/>
  <c r="W28" i="2"/>
  <c r="AB28" i="2"/>
  <c r="W29" i="2"/>
  <c r="AB29" i="2"/>
  <c r="W30" i="2"/>
  <c r="AB30" i="2"/>
  <c r="W31" i="2"/>
  <c r="AB31" i="2"/>
  <c r="W32" i="2"/>
  <c r="AB32" i="2"/>
  <c r="W33" i="2"/>
  <c r="AB33" i="2"/>
  <c r="W34" i="2"/>
  <c r="AB34" i="2"/>
  <c r="W35" i="2"/>
  <c r="AB35" i="2"/>
  <c r="W36" i="2"/>
  <c r="AB36" i="2"/>
  <c r="W37" i="2"/>
  <c r="AB37" i="2"/>
  <c r="W38" i="2"/>
  <c r="AB38" i="2"/>
  <c r="W39" i="2"/>
  <c r="AB39" i="2"/>
  <c r="W40" i="2"/>
  <c r="AB40" i="2"/>
  <c r="W41" i="2"/>
  <c r="AB41" i="2"/>
  <c r="W14" i="7"/>
  <c r="AB14" i="7"/>
  <c r="W15" i="7"/>
  <c r="AB15" i="7"/>
  <c r="W16" i="7"/>
  <c r="AB16" i="7"/>
  <c r="W17" i="7"/>
  <c r="AB17" i="7"/>
  <c r="W18" i="7"/>
  <c r="AB18" i="7"/>
  <c r="W19" i="7"/>
  <c r="AB19" i="7"/>
  <c r="W20" i="7"/>
  <c r="AB20" i="7"/>
  <c r="W21" i="7"/>
  <c r="AB21" i="7"/>
  <c r="W22" i="7"/>
  <c r="AB22" i="7"/>
  <c r="W23" i="7"/>
  <c r="AB23" i="7"/>
  <c r="W24" i="7"/>
  <c r="AB24" i="7"/>
  <c r="W25" i="7"/>
  <c r="AB25" i="7"/>
  <c r="W26" i="7"/>
  <c r="AB26" i="7"/>
  <c r="W27" i="7"/>
  <c r="AB27" i="7"/>
  <c r="W28" i="7"/>
  <c r="AB28" i="7"/>
  <c r="W29" i="7"/>
  <c r="AB29" i="7"/>
  <c r="W30" i="7"/>
  <c r="AB30" i="7"/>
  <c r="W31" i="7"/>
  <c r="AB31" i="7"/>
  <c r="W32" i="7"/>
  <c r="AB32" i="7"/>
  <c r="W33" i="7"/>
  <c r="AB33" i="7"/>
  <c r="W34" i="7"/>
  <c r="AB34" i="7"/>
  <c r="W35" i="7"/>
  <c r="AB35" i="7"/>
  <c r="W36" i="7"/>
  <c r="AB36" i="7"/>
  <c r="W37" i="7"/>
  <c r="AB37" i="7"/>
  <c r="W38" i="7"/>
  <c r="AB38" i="7"/>
  <c r="W39" i="7"/>
  <c r="AB39" i="7"/>
  <c r="W40" i="7"/>
  <c r="AB40" i="7"/>
  <c r="W41" i="7"/>
  <c r="AB41" i="7"/>
  <c r="W42" i="7"/>
  <c r="AB42" i="7"/>
  <c r="W43" i="7"/>
  <c r="AB43" i="7"/>
  <c r="W44" i="7"/>
  <c r="AB44" i="7"/>
  <c r="W14" i="6"/>
  <c r="AB14" i="6"/>
  <c r="W15" i="6"/>
  <c r="AB15" i="6"/>
  <c r="W16" i="6"/>
  <c r="AB16" i="6"/>
  <c r="W17" i="6"/>
  <c r="AB17" i="6"/>
  <c r="W18" i="6"/>
  <c r="AB18" i="6"/>
  <c r="W19" i="6"/>
  <c r="AB19" i="6"/>
  <c r="W20" i="6"/>
  <c r="AB20" i="6"/>
  <c r="W21" i="6"/>
  <c r="AB21" i="6"/>
  <c r="W22" i="6"/>
  <c r="AB22" i="6"/>
  <c r="W23" i="6"/>
  <c r="AB23" i="6"/>
  <c r="W24" i="6"/>
  <c r="AB24" i="6"/>
  <c r="W25" i="6"/>
  <c r="AB25" i="6"/>
  <c r="W26" i="6"/>
  <c r="AB26" i="6"/>
  <c r="W27" i="6"/>
  <c r="AB27" i="6"/>
  <c r="W28" i="6"/>
  <c r="AB28" i="6"/>
  <c r="W29" i="6"/>
  <c r="AB29" i="6"/>
  <c r="W30" i="6"/>
  <c r="AB30" i="6"/>
  <c r="W31" i="6"/>
  <c r="AB31" i="6"/>
  <c r="W32" i="6"/>
  <c r="AB32" i="6"/>
  <c r="W33" i="6"/>
  <c r="AB33" i="6"/>
  <c r="W34" i="6"/>
  <c r="AB34" i="6"/>
  <c r="W35" i="6"/>
  <c r="AB35" i="6"/>
  <c r="W36" i="6"/>
  <c r="AB36" i="6"/>
  <c r="W37" i="6"/>
  <c r="AB37" i="6"/>
  <c r="W38" i="6"/>
  <c r="AB38" i="6"/>
  <c r="W39" i="6"/>
  <c r="AB39" i="6"/>
  <c r="W40" i="6"/>
  <c r="AB40" i="6"/>
  <c r="W41" i="6"/>
  <c r="AB41" i="6"/>
  <c r="W42" i="6"/>
  <c r="AB42" i="6"/>
  <c r="W43" i="6"/>
  <c r="AB43" i="6"/>
  <c r="W14" i="5"/>
  <c r="AB14" i="5"/>
  <c r="W15" i="5"/>
  <c r="AB15" i="5"/>
  <c r="W16" i="5"/>
  <c r="AB16" i="5"/>
  <c r="W17" i="5"/>
  <c r="AB17" i="5"/>
  <c r="W18" i="5"/>
  <c r="AB18" i="5"/>
  <c r="W19" i="5"/>
  <c r="AB19" i="5"/>
  <c r="W20" i="5"/>
  <c r="AB20" i="5"/>
  <c r="W21" i="5"/>
  <c r="AB21" i="5"/>
  <c r="W22" i="5"/>
  <c r="AB22" i="5"/>
  <c r="W23" i="5"/>
  <c r="AB23" i="5"/>
  <c r="W24" i="5"/>
  <c r="AB24" i="5"/>
  <c r="W25" i="5"/>
  <c r="AB25" i="5"/>
  <c r="W26" i="5"/>
  <c r="AB26" i="5"/>
  <c r="W27" i="5"/>
  <c r="AB27" i="5"/>
  <c r="W28" i="5"/>
  <c r="AB28" i="5"/>
  <c r="W29" i="5"/>
  <c r="AB29" i="5"/>
  <c r="W30" i="5"/>
  <c r="AB30" i="5"/>
  <c r="W31" i="5"/>
  <c r="AB31" i="5"/>
  <c r="W32" i="5"/>
  <c r="AB32" i="5"/>
  <c r="W33" i="5"/>
  <c r="AB33" i="5"/>
  <c r="W34" i="5"/>
  <c r="AB34" i="5"/>
  <c r="W35" i="5"/>
  <c r="AB35" i="5"/>
  <c r="W36" i="5"/>
  <c r="AB36" i="5"/>
  <c r="W37" i="5"/>
  <c r="AB37" i="5"/>
  <c r="W38" i="5"/>
  <c r="AB38" i="5"/>
  <c r="W39" i="5"/>
  <c r="AB39" i="5"/>
  <c r="W40" i="5"/>
  <c r="AB40" i="5"/>
  <c r="W41" i="5"/>
  <c r="AB41" i="5"/>
  <c r="W42" i="5"/>
  <c r="AB42" i="5"/>
  <c r="W43" i="5"/>
  <c r="AB43" i="5"/>
  <c r="W44" i="5"/>
  <c r="AB44" i="5"/>
  <c r="W14" i="3"/>
  <c r="AB14" i="3"/>
  <c r="W15" i="3"/>
  <c r="AB15" i="3"/>
  <c r="W16" i="3"/>
  <c r="AB16" i="3"/>
  <c r="W17" i="3"/>
  <c r="AB17" i="3"/>
  <c r="W18" i="3"/>
  <c r="AB18" i="3"/>
  <c r="W19" i="3"/>
  <c r="AB19" i="3"/>
  <c r="W20" i="3"/>
  <c r="AB20" i="3"/>
  <c r="W21" i="3"/>
  <c r="AB21" i="3"/>
  <c r="W22" i="3"/>
  <c r="AB22" i="3"/>
  <c r="W23" i="3"/>
  <c r="AB23" i="3"/>
  <c r="W24" i="3"/>
  <c r="AB24" i="3"/>
  <c r="W25" i="3"/>
  <c r="AB25" i="3"/>
  <c r="W26" i="3"/>
  <c r="AB26" i="3"/>
  <c r="W27" i="3"/>
  <c r="AB27" i="3"/>
  <c r="W28" i="3"/>
  <c r="AB28" i="3"/>
  <c r="W29" i="3"/>
  <c r="AB29" i="3"/>
  <c r="W30" i="3"/>
  <c r="AB30" i="3"/>
  <c r="W31" i="3"/>
  <c r="AB31" i="3"/>
  <c r="W32" i="3"/>
  <c r="AB32" i="3"/>
  <c r="W33" i="3"/>
  <c r="AB33" i="3"/>
  <c r="W34" i="3"/>
  <c r="AB34" i="3"/>
  <c r="W35" i="3"/>
  <c r="AB35" i="3"/>
  <c r="W36" i="3"/>
  <c r="AB36" i="3"/>
  <c r="W37" i="3"/>
  <c r="AB37" i="3"/>
  <c r="W38" i="3"/>
  <c r="AB38" i="3"/>
  <c r="W39" i="3"/>
  <c r="AB39" i="3"/>
  <c r="W40" i="3"/>
  <c r="AB40" i="3"/>
  <c r="W41" i="3"/>
  <c r="AB41" i="3"/>
  <c r="W42" i="3"/>
  <c r="AB42" i="3"/>
  <c r="W43" i="3"/>
  <c r="AB43" i="3"/>
  <c r="W44" i="3"/>
  <c r="AB44" i="3"/>
  <c r="W14" i="11"/>
  <c r="AB14" i="11"/>
  <c r="W15" i="11"/>
  <c r="AB15" i="11"/>
  <c r="W16" i="11"/>
  <c r="AB16" i="11"/>
  <c r="W17" i="11"/>
  <c r="AB17" i="11"/>
  <c r="W18" i="11"/>
  <c r="AB18" i="11"/>
  <c r="W19" i="11"/>
  <c r="AB19" i="11"/>
  <c r="W20" i="11"/>
  <c r="AB20" i="11"/>
  <c r="W21" i="11"/>
  <c r="AB21" i="11"/>
  <c r="W22" i="11"/>
  <c r="AB22" i="11"/>
  <c r="W23" i="11"/>
  <c r="AB23" i="11"/>
  <c r="W24" i="11"/>
  <c r="AB24" i="11"/>
  <c r="W25" i="11"/>
  <c r="AB25" i="11"/>
  <c r="W26" i="11"/>
  <c r="AB26" i="11"/>
  <c r="W27" i="11"/>
  <c r="AB27" i="11"/>
  <c r="W28" i="11"/>
  <c r="AB28" i="11"/>
  <c r="W29" i="11"/>
  <c r="AB29" i="11"/>
  <c r="W30" i="11"/>
  <c r="AB30" i="11"/>
  <c r="W31" i="11"/>
  <c r="AB31" i="11"/>
  <c r="W32" i="11"/>
  <c r="AB32" i="11"/>
  <c r="W33" i="11"/>
  <c r="AB33" i="11"/>
  <c r="W34" i="11"/>
  <c r="AB34" i="11"/>
  <c r="W35" i="11"/>
  <c r="AB35" i="11"/>
  <c r="W36" i="11"/>
  <c r="AB36" i="11"/>
  <c r="W37" i="11"/>
  <c r="AB37" i="11"/>
  <c r="W38" i="11"/>
  <c r="AB38" i="11"/>
  <c r="W39" i="11"/>
  <c r="AB39" i="11"/>
  <c r="W40" i="11"/>
  <c r="AB40" i="11"/>
  <c r="W41" i="11"/>
  <c r="AB41" i="11"/>
  <c r="W42" i="11"/>
  <c r="AB42" i="11"/>
  <c r="W43" i="11"/>
  <c r="AB43" i="11"/>
  <c r="W14" i="8"/>
  <c r="AB14" i="8"/>
  <c r="W15" i="8"/>
  <c r="AB15" i="8"/>
  <c r="W16" i="8"/>
  <c r="AB16" i="8"/>
  <c r="W17" i="8"/>
  <c r="AB17" i="8"/>
  <c r="W18" i="8"/>
  <c r="AB18" i="8"/>
  <c r="W19" i="8"/>
  <c r="AB19" i="8"/>
  <c r="W20" i="8"/>
  <c r="AB20" i="8"/>
  <c r="W21" i="8"/>
  <c r="AB21" i="8"/>
  <c r="W22" i="8"/>
  <c r="AB22" i="8"/>
  <c r="W23" i="8"/>
  <c r="AB23" i="8"/>
  <c r="W24" i="8"/>
  <c r="AB24" i="8"/>
  <c r="W25" i="8"/>
  <c r="AB25" i="8"/>
  <c r="W26" i="8"/>
  <c r="AB26" i="8"/>
  <c r="W27" i="8"/>
  <c r="AB27" i="8"/>
  <c r="W28" i="8"/>
  <c r="AB28" i="8"/>
  <c r="W29" i="8"/>
  <c r="AB29" i="8"/>
  <c r="W30" i="8"/>
  <c r="AB30" i="8"/>
  <c r="W31" i="8"/>
  <c r="AB31" i="8"/>
  <c r="W32" i="8"/>
  <c r="AB32" i="8"/>
  <c r="W33" i="8"/>
  <c r="AB33" i="8"/>
  <c r="W34" i="8"/>
  <c r="AB34" i="8"/>
  <c r="W35" i="8"/>
  <c r="AB35" i="8"/>
  <c r="W36" i="8"/>
  <c r="AB36" i="8"/>
  <c r="W37" i="8"/>
  <c r="AB37" i="8"/>
  <c r="W38" i="8"/>
  <c r="AB38" i="8"/>
  <c r="W39" i="8"/>
  <c r="AB39" i="8"/>
  <c r="W40" i="8"/>
  <c r="AB40" i="8"/>
  <c r="W41" i="8"/>
  <c r="AB41" i="8"/>
  <c r="W42" i="8"/>
  <c r="AB42" i="8"/>
  <c r="W43" i="8"/>
  <c r="AB43" i="8"/>
  <c r="W44" i="8"/>
  <c r="AB44" i="8"/>
  <c r="W14" i="10"/>
  <c r="AB14" i="10"/>
  <c r="W15" i="10"/>
  <c r="AB15" i="10"/>
  <c r="W16" i="10"/>
  <c r="AB16" i="10"/>
  <c r="W17" i="10"/>
  <c r="AB17" i="10"/>
  <c r="W18" i="10"/>
  <c r="AB18" i="10"/>
  <c r="W19" i="10"/>
  <c r="AB19" i="10"/>
  <c r="W20" i="10"/>
  <c r="AB20" i="10"/>
  <c r="W21" i="10"/>
  <c r="AB21" i="10"/>
  <c r="W22" i="10"/>
  <c r="AB22" i="10"/>
  <c r="W23" i="10"/>
  <c r="AB23" i="10"/>
  <c r="W24" i="10"/>
  <c r="AB24" i="10"/>
  <c r="W25" i="10"/>
  <c r="AB25" i="10"/>
  <c r="W26" i="10"/>
  <c r="AB26" i="10"/>
  <c r="W27" i="10"/>
  <c r="AB27" i="10"/>
  <c r="W28" i="10"/>
  <c r="AB28" i="10"/>
  <c r="W29" i="10"/>
  <c r="AB29" i="10"/>
  <c r="W30" i="10"/>
  <c r="AB30" i="10"/>
  <c r="W31" i="10"/>
  <c r="AB31" i="10"/>
  <c r="W32" i="10"/>
  <c r="AB32" i="10"/>
  <c r="W33" i="10"/>
  <c r="AB33" i="10"/>
  <c r="W34" i="10"/>
  <c r="AB34" i="10"/>
  <c r="W35" i="10"/>
  <c r="AB35" i="10"/>
  <c r="W36" i="10"/>
  <c r="AB36" i="10"/>
  <c r="W37" i="10"/>
  <c r="AB37" i="10"/>
  <c r="W38" i="10"/>
  <c r="AB38" i="10"/>
  <c r="W39" i="10"/>
  <c r="AB39" i="10"/>
  <c r="W40" i="10"/>
  <c r="AB40" i="10"/>
  <c r="W41" i="10"/>
  <c r="AB41" i="10"/>
  <c r="W42" i="10"/>
  <c r="AB42" i="10"/>
  <c r="W43" i="10"/>
  <c r="AB43" i="10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<sst xmlns="http://schemas.openxmlformats.org/spreadsheetml/2006/main" count="822" uniqueCount="69">
  <si>
    <t>STUNDENTABELLE</t>
  </si>
  <si>
    <t>Name Firma:</t>
  </si>
  <si>
    <t>Anschrift Firma:</t>
  </si>
  <si>
    <t xml:space="preserve">Name Arbeitnehmer:  </t>
  </si>
  <si>
    <t xml:space="preserve">Anschrift Arbeitnehmer:  </t>
  </si>
  <si>
    <t xml:space="preserve">Erster Tag des Monats:  </t>
  </si>
  <si>
    <t xml:space="preserve">Stundenlohn:   </t>
  </si>
  <si>
    <t>DATUM</t>
  </si>
  <si>
    <t>ARBEITSZEIT</t>
  </si>
  <si>
    <t>BEGINN</t>
  </si>
  <si>
    <t>ENDE</t>
  </si>
  <si>
    <t>PAUSE</t>
  </si>
  <si>
    <t>EINGETRAGEN</t>
  </si>
  <si>
    <t>AM</t>
  </si>
  <si>
    <t>Keine Zulagen</t>
  </si>
  <si>
    <t>wegen</t>
  </si>
  <si>
    <t>STUNDEN</t>
  </si>
  <si>
    <t>NACHTSTD.</t>
  </si>
  <si>
    <t>SONNTAGSSTD.</t>
  </si>
  <si>
    <t>FEIERTAGSSTD.</t>
  </si>
  <si>
    <t>TOTAL</t>
  </si>
  <si>
    <t>OK</t>
  </si>
  <si>
    <t>Zulagen</t>
  </si>
  <si>
    <t>von</t>
  </si>
  <si>
    <t>bis</t>
  </si>
  <si>
    <t>P. von</t>
  </si>
  <si>
    <t>P. bis</t>
  </si>
  <si>
    <t>Sonntag</t>
  </si>
  <si>
    <t>Feiertag</t>
  </si>
  <si>
    <t>besond.
Feiertag</t>
  </si>
  <si>
    <t>vor
Sonntag</t>
  </si>
  <si>
    <t>vor
Feiertag</t>
  </si>
  <si>
    <t>vor
besond.
Feritag</t>
  </si>
  <si>
    <t>vor 24.Dez</t>
  </si>
  <si>
    <t>vor 31.Dez</t>
  </si>
  <si>
    <t>SUMMEN</t>
  </si>
  <si>
    <t>GESAMTBERECHNUNG</t>
  </si>
  <si>
    <t>Gehalt</t>
  </si>
  <si>
    <t>Bundeseinheitliche Feiertage</t>
  </si>
  <si>
    <t>%</t>
  </si>
  <si>
    <t>Neujahr</t>
  </si>
  <si>
    <t>Karfreitag</t>
  </si>
  <si>
    <t>Ostermontag</t>
  </si>
  <si>
    <t>Tag der Arbeit</t>
  </si>
  <si>
    <t>Christi Himmelfahrt</t>
  </si>
  <si>
    <t>Pfingstmontag</t>
  </si>
  <si>
    <t>Tag der deutschen Einheit</t>
  </si>
  <si>
    <t>Heiligabend (14 -24 Uhr)</t>
  </si>
  <si>
    <t>Weihnachten (1. Weihnachtsfeiertag)</t>
  </si>
  <si>
    <t>Stephanstag (2. Weihnachtsfeiertag)</t>
  </si>
  <si>
    <t>Silvester (14 - 24 Uhr)</t>
  </si>
  <si>
    <t>Bundesuneinheitliche Feiertage</t>
  </si>
  <si>
    <t>Heilige Drei Könige</t>
  </si>
  <si>
    <t>Fronleichnam</t>
  </si>
  <si>
    <t>Friedensfest</t>
  </si>
  <si>
    <t>Maria Himmelfahrt</t>
  </si>
  <si>
    <t>Reformationstag</t>
  </si>
  <si>
    <t>Allerheiligen</t>
  </si>
  <si>
    <t>Buß- und Bettag</t>
  </si>
  <si>
    <t>SUMME</t>
  </si>
  <si>
    <r>
      <t xml:space="preserve">Um einen dieser bundesunheitlichen Feiertage zu ignorieren, </t>
    </r>
    <r>
      <rPr>
        <b/>
        <sz val="10"/>
        <rFont val="Arial"/>
        <family val="2"/>
      </rPr>
      <t>entfernen Sie das Datum</t>
    </r>
    <r>
      <rPr>
        <sz val="10"/>
        <color theme="1"/>
        <rFont val="Arial"/>
        <family val="2"/>
      </rPr>
      <t xml:space="preserve"> bei dem jeweiligen Eintrag.</t>
    </r>
  </si>
  <si>
    <r>
      <t xml:space="preserve">Diese Einstellungen werden vom Monat </t>
    </r>
    <r>
      <rPr>
        <b/>
        <sz val="10"/>
        <rFont val="Arial"/>
        <family val="2"/>
      </rPr>
      <t>Januar</t>
    </r>
    <r>
      <rPr>
        <sz val="10"/>
        <color theme="1"/>
        <rFont val="Arial"/>
        <family val="2"/>
      </rPr>
      <t xml:space="preserve"> auf die </t>
    </r>
    <r>
      <rPr>
        <b/>
        <sz val="10"/>
        <rFont val="Arial"/>
        <family val="2"/>
      </rPr>
      <t>Folgemonate übertragen</t>
    </r>
    <r>
      <rPr>
        <sz val="10"/>
        <color theme="1"/>
        <rFont val="Arial"/>
        <family val="2"/>
      </rPr>
      <t>.</t>
    </r>
  </si>
  <si>
    <t>Nachtstunden zu 25 %</t>
  </si>
  <si>
    <t>Nachtstunden zu 40 %</t>
  </si>
  <si>
    <t>Sonntagsstunden zu 50 %</t>
  </si>
  <si>
    <t>Feiertagsstunden zu 125 %</t>
  </si>
  <si>
    <t>Feiertagsstunden zu 150 %</t>
  </si>
  <si>
    <t>Mandanten-Nr.:</t>
  </si>
  <si>
    <t>Letzte Aktualisierung: 01.01.2026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</si>
</sst>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\ [$€-407];\-#,##0.00\ [$€-407]"/>
    <numFmt numFmtId="165" formatCode="dd/mm/yy"/>
    <numFmt numFmtId="166" formatCode="0.000"/>
    <numFmt numFmtId="167" formatCode="dd\.mm\.yyyy;@"/>
    <numFmt numFmtId="168" formatCode="hh:mm;@"/>
    <numFmt numFmtId="169" formatCode="[hh]:mm"/>
    <numFmt numFmtId="170" formatCode="#,##0.00_ ;[Red]\-#,##0.00\ "/>
    <numFmt numFmtId="171" formatCode="0.00&quot; &quot;%"/>
  </numFmts>
  <fonts count="9" x14ac:knownFonts="1">
    <font>
      <sz val="11"/>
      <color theme="1"/>
      <name val="Calibri"/>
      <family val="2"/>
      <scheme val="minor"/>
    </font>
    <font>
      <sz val="16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sz val="9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5F5F5"/>
        <bgColor indexed="26"/>
      </patternFill>
    </fill>
    <fill>
      <patternFill patternType="solid">
        <fgColor rgb="FFD5D5D5"/>
        <bgColor indexed="9"/>
      </patternFill>
    </fill>
    <fill>
      <patternFill patternType="solid">
        <fgColor rgb="FFD5D5D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5F5F5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168" fontId="3" fillId="0" borderId="14" xfId="0" applyNumberFormat="1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168" fontId="3" fillId="0" borderId="15" xfId="0" applyNumberFormat="1" applyFont="1" applyBorder="1" applyAlignment="1" applyProtection="1">
      <alignment horizontal="center" vertical="center"/>
      <protection locked="0"/>
    </xf>
    <xf numFmtId="167" fontId="3" fillId="0" borderId="15" xfId="0" applyNumberFormat="1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168" fontId="3" fillId="0" borderId="16" xfId="0" applyNumberFormat="1" applyFont="1" applyBorder="1" applyAlignment="1" applyProtection="1">
      <alignment horizontal="center" vertical="center"/>
      <protection locked="0"/>
    </xf>
    <xf numFmtId="167" fontId="3" fillId="0" borderId="16" xfId="0" applyNumberFormat="1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20" fontId="2" fillId="5" borderId="3" xfId="0" applyNumberFormat="1" applyFont="1" applyFill="1" applyBorder="1" applyAlignment="1">
      <alignment horizontal="center"/>
    </xf>
    <xf numFmtId="20" fontId="2" fillId="4" borderId="4" xfId="0" applyNumberFormat="1" applyFont="1" applyFill="1" applyBorder="1" applyAlignment="1">
      <alignment horizontal="center"/>
    </xf>
    <xf numFmtId="0" fontId="3" fillId="0" borderId="0" xfId="0" applyFont="1"/>
    <xf numFmtId="20" fontId="2" fillId="0" borderId="0" xfId="0" applyNumberFormat="1" applyFont="1" applyAlignment="1">
      <alignment horizontal="center" vertical="center"/>
    </xf>
    <xf numFmtId="20" fontId="3" fillId="6" borderId="0" xfId="0" applyNumberFormat="1" applyFont="1" applyFill="1" applyAlignment="1">
      <alignment horizontal="center" vertical="center"/>
    </xf>
    <xf numFmtId="20" fontId="3" fillId="6" borderId="0" xfId="0" applyNumberFormat="1" applyFont="1" applyFill="1" applyAlignment="1">
      <alignment horizontal="center" vertical="center" wrapText="1"/>
    </xf>
    <xf numFmtId="16" fontId="3" fillId="6" borderId="0" xfId="0" applyNumberFormat="1" applyFont="1" applyFill="1" applyAlignment="1">
      <alignment horizontal="center" vertical="center" wrapText="1"/>
    </xf>
    <xf numFmtId="20" fontId="2" fillId="4" borderId="1" xfId="0" applyNumberFormat="1" applyFont="1" applyFill="1" applyBorder="1" applyAlignment="1">
      <alignment horizontal="center" vertical="center"/>
    </xf>
    <xf numFmtId="20" fontId="2" fillId="4" borderId="1" xfId="0" applyNumberFormat="1" applyFont="1" applyFill="1" applyBorder="1" applyAlignment="1">
      <alignment horizontal="center" vertical="top"/>
    </xf>
    <xf numFmtId="10" fontId="2" fillId="9" borderId="0" xfId="0" applyNumberFormat="1" applyFont="1" applyFill="1" applyAlignment="1">
      <alignment horizontal="center" vertical="center"/>
    </xf>
    <xf numFmtId="14" fontId="3" fillId="10" borderId="14" xfId="0" applyNumberFormat="1" applyFont="1" applyFill="1" applyBorder="1" applyAlignment="1">
      <alignment horizontal="center" vertical="center"/>
    </xf>
    <xf numFmtId="14" fontId="3" fillId="10" borderId="15" xfId="0" applyNumberFormat="1" applyFont="1" applyFill="1" applyBorder="1" applyAlignment="1">
      <alignment horizontal="center" vertical="center"/>
    </xf>
    <xf numFmtId="14" fontId="3" fillId="10" borderId="16" xfId="0" applyNumberFormat="1" applyFont="1" applyFill="1" applyBorder="1" applyAlignment="1">
      <alignment horizontal="center" vertical="center"/>
    </xf>
    <xf numFmtId="14" fontId="2" fillId="4" borderId="13" xfId="0" applyNumberFormat="1" applyFont="1" applyFill="1" applyBorder="1" applyAlignment="1">
      <alignment horizontal="left" vertical="center" indent="1"/>
    </xf>
    <xf numFmtId="0" fontId="3" fillId="12" borderId="10" xfId="0" applyFont="1" applyFill="1" applyBorder="1"/>
    <xf numFmtId="0" fontId="3" fillId="12" borderId="12" xfId="0" applyFont="1" applyFill="1" applyBorder="1"/>
    <xf numFmtId="0" fontId="3" fillId="12" borderId="11" xfId="0" applyFont="1" applyFill="1" applyBorder="1"/>
    <xf numFmtId="169" fontId="2" fillId="9" borderId="0" xfId="0" applyNumberFormat="1" applyFont="1" applyFill="1" applyAlignment="1">
      <alignment horizontal="center" vertical="center"/>
    </xf>
    <xf numFmtId="0" fontId="2" fillId="7" borderId="5" xfId="0" applyFont="1" applyFill="1" applyBorder="1" applyAlignment="1">
      <alignment horizontal="left" vertical="center" indent="1"/>
    </xf>
    <xf numFmtId="170" fontId="2" fillId="2" borderId="6" xfId="0" applyNumberFormat="1" applyFont="1" applyFill="1" applyBorder="1" applyAlignment="1">
      <alignment horizontal="right" vertical="center" indent="1"/>
    </xf>
    <xf numFmtId="0" fontId="4" fillId="0" borderId="2" xfId="0" applyFont="1" applyBorder="1" applyAlignment="1">
      <alignment horizontal="left" vertical="center" wrapText="1" indent="1"/>
    </xf>
    <xf numFmtId="165" fontId="4" fillId="0" borderId="3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 wrapText="1" indent="1"/>
    </xf>
    <xf numFmtId="165" fontId="4" fillId="0" borderId="0" xfId="0" applyNumberFormat="1" applyFont="1" applyAlignment="1">
      <alignment vertical="center" wrapText="1"/>
    </xf>
    <xf numFmtId="0" fontId="4" fillId="0" borderId="22" xfId="0" applyFont="1" applyBorder="1" applyAlignment="1">
      <alignment horizontal="center" vertical="center"/>
    </xf>
    <xf numFmtId="20" fontId="4" fillId="0" borderId="21" xfId="0" applyNumberFormat="1" applyFont="1" applyBorder="1" applyAlignment="1">
      <alignment horizontal="left" vertical="center" indent="1"/>
    </xf>
    <xf numFmtId="165" fontId="4" fillId="0" borderId="0" xfId="0" applyNumberFormat="1" applyFont="1" applyAlignment="1">
      <alignment vertical="center"/>
    </xf>
    <xf numFmtId="20" fontId="4" fillId="0" borderId="5" xfId="0" applyNumberFormat="1" applyFont="1" applyBorder="1" applyAlignment="1">
      <alignment horizontal="left" vertical="center" indent="1"/>
    </xf>
    <xf numFmtId="165" fontId="4" fillId="0" borderId="1" xfId="0" applyNumberFormat="1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20" fontId="2" fillId="2" borderId="10" xfId="0" applyNumberFormat="1" applyFont="1" applyFill="1" applyBorder="1" applyAlignment="1">
      <alignment horizontal="left" vertical="center" indent="1"/>
    </xf>
    <xf numFmtId="0" fontId="2" fillId="2" borderId="12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20" fontId="4" fillId="0" borderId="2" xfId="0" applyNumberFormat="1" applyFont="1" applyBorder="1" applyAlignment="1">
      <alignment horizontal="left" vertical="center" indent="1"/>
    </xf>
    <xf numFmtId="165" fontId="4" fillId="0" borderId="3" xfId="0" applyNumberFormat="1" applyFont="1" applyBorder="1" applyAlignment="1">
      <alignment vertical="center"/>
    </xf>
    <xf numFmtId="0" fontId="6" fillId="0" borderId="0" xfId="0" applyFont="1"/>
    <xf numFmtId="165" fontId="7" fillId="11" borderId="0" xfId="0" applyNumberFormat="1" applyFont="1" applyFill="1" applyAlignment="1">
      <alignment vertical="center"/>
    </xf>
    <xf numFmtId="0" fontId="2" fillId="8" borderId="19" xfId="0" applyFont="1" applyFill="1" applyBorder="1" applyAlignment="1">
      <alignment horizontal="left" vertical="center" indent="1"/>
    </xf>
    <xf numFmtId="170" fontId="3" fillId="0" borderId="25" xfId="0" applyNumberFormat="1" applyFont="1" applyBorder="1" applyAlignment="1">
      <alignment horizontal="right" vertical="center" indent="1"/>
    </xf>
    <xf numFmtId="0" fontId="2" fillId="8" borderId="20" xfId="0" applyFont="1" applyFill="1" applyBorder="1" applyAlignment="1">
      <alignment horizontal="left" vertical="center" indent="1"/>
    </xf>
    <xf numFmtId="170" fontId="3" fillId="0" borderId="26" xfId="0" applyNumberFormat="1" applyFont="1" applyBorder="1" applyAlignment="1">
      <alignment horizontal="right" vertical="center" indent="1"/>
    </xf>
    <xf numFmtId="0" fontId="2" fillId="8" borderId="21" xfId="0" applyFont="1" applyFill="1" applyBorder="1" applyAlignment="1">
      <alignment horizontal="left" vertical="center" indent="1"/>
    </xf>
    <xf numFmtId="170" fontId="3" fillId="0" borderId="27" xfId="0" applyNumberFormat="1" applyFont="1" applyBorder="1" applyAlignment="1">
      <alignment horizontal="right" vertical="center" indent="1"/>
    </xf>
    <xf numFmtId="0" fontId="3" fillId="8" borderId="23" xfId="0" applyFont="1" applyFill="1" applyBorder="1" applyAlignment="1">
      <alignment horizontal="left"/>
    </xf>
    <xf numFmtId="170" fontId="3" fillId="0" borderId="28" xfId="0" applyNumberFormat="1" applyFont="1" applyBorder="1" applyAlignment="1">
      <alignment vertical="center"/>
    </xf>
    <xf numFmtId="0" fontId="3" fillId="8" borderId="21" xfId="0" applyFont="1" applyFill="1" applyBorder="1" applyAlignment="1">
      <alignment horizontal="left"/>
    </xf>
    <xf numFmtId="170" fontId="3" fillId="0" borderId="22" xfId="0" applyNumberFormat="1" applyFont="1" applyBorder="1" applyAlignment="1">
      <alignment vertical="center"/>
    </xf>
    <xf numFmtId="2" fontId="3" fillId="8" borderId="21" xfId="0" applyNumberFormat="1" applyFont="1" applyFill="1" applyBorder="1" applyAlignment="1">
      <alignment horizontal="left"/>
    </xf>
    <xf numFmtId="0" fontId="3" fillId="8" borderId="5" xfId="0" applyFont="1" applyFill="1" applyBorder="1" applyAlignment="1">
      <alignment horizontal="left"/>
    </xf>
    <xf numFmtId="170" fontId="3" fillId="0" borderId="6" xfId="0" applyNumberFormat="1" applyFont="1" applyBorder="1" applyAlignment="1">
      <alignment vertical="center"/>
    </xf>
    <xf numFmtId="168" fontId="3" fillId="0" borderId="15" xfId="0" applyNumberFormat="1" applyFont="1" applyBorder="1" applyAlignment="1">
      <alignment horizontal="center" vertical="center"/>
    </xf>
    <xf numFmtId="168" fontId="3" fillId="0" borderId="16" xfId="0" applyNumberFormat="1" applyFont="1" applyBorder="1" applyAlignment="1">
      <alignment horizontal="center" vertical="center"/>
    </xf>
    <xf numFmtId="20" fontId="2" fillId="4" borderId="3" xfId="0" applyNumberFormat="1" applyFont="1" applyFill="1" applyBorder="1" applyAlignment="1">
      <alignment horizontal="center"/>
    </xf>
    <xf numFmtId="1" fontId="3" fillId="8" borderId="22" xfId="0" applyNumberFormat="1" applyFont="1" applyFill="1" applyBorder="1" applyAlignment="1">
      <alignment horizontal="center" vertical="center" wrapText="1"/>
    </xf>
    <xf numFmtId="166" fontId="3" fillId="8" borderId="22" xfId="0" applyNumberFormat="1" applyFont="1" applyFill="1" applyBorder="1" applyAlignment="1">
      <alignment horizontal="center" vertical="center" wrapText="1"/>
    </xf>
    <xf numFmtId="1" fontId="3" fillId="8" borderId="24" xfId="0" applyNumberFormat="1" applyFont="1" applyFill="1" applyBorder="1" applyAlignment="1">
      <alignment horizontal="center" vertical="center" wrapText="1"/>
    </xf>
    <xf numFmtId="1" fontId="3" fillId="8" borderId="21" xfId="0" applyNumberFormat="1" applyFont="1" applyFill="1" applyBorder="1" applyAlignment="1">
      <alignment horizontal="center" vertical="center" wrapText="1"/>
    </xf>
    <xf numFmtId="14" fontId="8" fillId="0" borderId="0" xfId="0" applyNumberFormat="1" applyFont="1"/>
    <xf numFmtId="165" fontId="4" fillId="0" borderId="3" xfId="0" applyNumberFormat="1" applyFont="1" applyBorder="1" applyAlignment="1" applyProtection="1">
      <alignment vertical="center"/>
      <protection locked="0"/>
    </xf>
    <xf numFmtId="165" fontId="4" fillId="0" borderId="0" xfId="0" applyNumberFormat="1" applyFont="1" applyAlignment="1" applyProtection="1">
      <alignment vertical="center"/>
      <protection locked="0"/>
    </xf>
    <xf numFmtId="165" fontId="4" fillId="0" borderId="1" xfId="0" applyNumberFormat="1" applyFont="1" applyBorder="1" applyAlignment="1" applyProtection="1">
      <alignment vertical="center"/>
      <protection locked="0"/>
    </xf>
    <xf numFmtId="14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2" fontId="5" fillId="12" borderId="31" xfId="0" applyNumberFormat="1" applyFont="1" applyFill="1" applyBorder="1" applyAlignment="1">
      <alignment horizontal="center" vertical="center"/>
    </xf>
    <xf numFmtId="171" fontId="2" fillId="4" borderId="1" xfId="0" applyNumberFormat="1" applyFont="1" applyFill="1" applyBorder="1" applyAlignment="1">
      <alignment horizontal="center" vertical="top"/>
    </xf>
    <xf numFmtId="171" fontId="2" fillId="4" borderId="6" xfId="0" applyNumberFormat="1" applyFont="1" applyFill="1" applyBorder="1" applyAlignment="1">
      <alignment horizontal="center" vertical="top"/>
    </xf>
    <xf numFmtId="0" fontId="2" fillId="5" borderId="31" xfId="0" applyFont="1" applyFill="1" applyBorder="1" applyAlignment="1">
      <alignment horizontal="center" vertical="center"/>
    </xf>
    <xf numFmtId="20" fontId="2" fillId="2" borderId="2" xfId="0" applyNumberFormat="1" applyFont="1" applyFill="1" applyBorder="1" applyAlignment="1">
      <alignment horizontal="left" vertical="center" indent="1"/>
    </xf>
    <xf numFmtId="0" fontId="3" fillId="2" borderId="5" xfId="0" applyFont="1" applyFill="1" applyBorder="1" applyAlignment="1">
      <alignment horizontal="left" vertical="center" indent="1"/>
    </xf>
    <xf numFmtId="0" fontId="2" fillId="2" borderId="3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20" fontId="2" fillId="2" borderId="4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20" fontId="4" fillId="2" borderId="2" xfId="0" applyNumberFormat="1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21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4" fillId="2" borderId="22" xfId="0" applyFont="1" applyFill="1" applyBorder="1" applyAlignment="1">
      <alignment horizontal="center" wrapText="1"/>
    </xf>
    <xf numFmtId="20" fontId="4" fillId="2" borderId="21" xfId="0" applyNumberFormat="1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4" fillId="2" borderId="22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20" fontId="2" fillId="4" borderId="3" xfId="0" applyNumberFormat="1" applyFont="1" applyFill="1" applyBorder="1" applyAlignment="1">
      <alignment horizontal="center"/>
    </xf>
    <xf numFmtId="20" fontId="3" fillId="5" borderId="3" xfId="0" applyNumberFormat="1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7" borderId="2" xfId="0" applyFont="1" applyFill="1" applyBorder="1" applyAlignment="1">
      <alignment horizontal="left" vertical="center" indent="1"/>
    </xf>
    <xf numFmtId="0" fontId="2" fillId="7" borderId="4" xfId="0" applyFont="1" applyFill="1" applyBorder="1" applyAlignment="1">
      <alignment horizontal="left" vertical="center" indent="1"/>
    </xf>
    <xf numFmtId="0" fontId="3" fillId="2" borderId="6" xfId="0" applyFont="1" applyFill="1" applyBorder="1" applyAlignment="1">
      <alignment horizontal="left" vertical="center" indent="1"/>
    </xf>
    <xf numFmtId="0" fontId="2" fillId="5" borderId="5" xfId="0" applyFont="1" applyFill="1" applyBorder="1" applyAlignment="1">
      <alignment horizontal="left" vertical="center" indent="1"/>
    </xf>
    <xf numFmtId="0" fontId="2" fillId="5" borderId="6" xfId="0" applyFont="1" applyFill="1" applyBorder="1" applyAlignment="1">
      <alignment horizontal="left" vertical="center" indent="1"/>
    </xf>
    <xf numFmtId="49" fontId="3" fillId="0" borderId="1" xfId="0" applyNumberFormat="1" applyFont="1" applyBorder="1" applyAlignment="1" applyProtection="1">
      <alignment horizontal="left" vertical="center" indent="1"/>
      <protection locked="0"/>
    </xf>
    <xf numFmtId="0" fontId="3" fillId="0" borderId="7" xfId="0" applyFont="1" applyBorder="1" applyAlignment="1" applyProtection="1">
      <alignment horizontal="left" vertical="center" indent="1"/>
      <protection locked="0"/>
    </xf>
    <xf numFmtId="0" fontId="3" fillId="0" borderId="9" xfId="0" applyFont="1" applyBorder="1" applyAlignment="1" applyProtection="1">
      <alignment horizontal="left" vertical="center" indent="1"/>
      <protection locked="0"/>
    </xf>
    <xf numFmtId="0" fontId="3" fillId="0" borderId="8" xfId="0" applyFont="1" applyBorder="1" applyAlignment="1" applyProtection="1">
      <alignment horizontal="left" vertical="center" indent="1"/>
      <protection locked="0"/>
    </xf>
    <xf numFmtId="14" fontId="3" fillId="0" borderId="0" xfId="0" applyNumberFormat="1" applyFont="1" applyAlignment="1">
      <alignment horizontal="center"/>
    </xf>
    <xf numFmtId="14" fontId="1" fillId="2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4" fontId="3" fillId="3" borderId="5" xfId="0" applyNumberFormat="1" applyFont="1" applyFill="1" applyBorder="1" applyAlignment="1">
      <alignment horizontal="center" vertical="top"/>
    </xf>
    <xf numFmtId="14" fontId="3" fillId="3" borderId="1" xfId="0" applyNumberFormat="1" applyFont="1" applyFill="1" applyBorder="1" applyAlignment="1">
      <alignment horizontal="center" vertical="top"/>
    </xf>
    <xf numFmtId="14" fontId="3" fillId="3" borderId="6" xfId="0" applyNumberFormat="1" applyFont="1" applyFill="1" applyBorder="1" applyAlignment="1">
      <alignment horizontal="center" vertical="top"/>
    </xf>
    <xf numFmtId="14" fontId="2" fillId="4" borderId="7" xfId="0" applyNumberFormat="1" applyFont="1" applyFill="1" applyBorder="1" applyAlignment="1">
      <alignment horizontal="left" vertical="center" wrapText="1" indent="1"/>
    </xf>
    <xf numFmtId="0" fontId="2" fillId="5" borderId="8" xfId="0" applyFont="1" applyFill="1" applyBorder="1" applyAlignment="1">
      <alignment horizontal="left" vertical="center" indent="1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8" borderId="17" xfId="0" applyFont="1" applyFill="1" applyBorder="1"/>
    <xf numFmtId="0" fontId="3" fillId="8" borderId="18" xfId="0" applyFont="1" applyFill="1" applyBorder="1"/>
    <xf numFmtId="0" fontId="2" fillId="5" borderId="7" xfId="0" applyFont="1" applyFill="1" applyBorder="1" applyAlignment="1">
      <alignment horizontal="left" vertical="center" wrapText="1" indent="1"/>
    </xf>
    <xf numFmtId="0" fontId="2" fillId="5" borderId="8" xfId="0" applyFont="1" applyFill="1" applyBorder="1" applyAlignment="1">
      <alignment horizontal="left" vertical="center" wrapText="1" indent="1"/>
    </xf>
    <xf numFmtId="49" fontId="3" fillId="0" borderId="9" xfId="0" applyNumberFormat="1" applyFont="1" applyBorder="1" applyAlignment="1" applyProtection="1">
      <alignment horizontal="left" vertical="center" indent="1"/>
      <protection locked="0"/>
    </xf>
    <xf numFmtId="0" fontId="2" fillId="5" borderId="5" xfId="0" applyFont="1" applyFill="1" applyBorder="1" applyAlignment="1">
      <alignment horizontal="left" vertical="center" wrapText="1" indent="1"/>
    </xf>
    <xf numFmtId="0" fontId="2" fillId="5" borderId="6" xfId="0" applyFont="1" applyFill="1" applyBorder="1" applyAlignment="1">
      <alignment horizontal="left" vertical="center" wrapText="1" indent="1"/>
    </xf>
    <xf numFmtId="49" fontId="3" fillId="0" borderId="29" xfId="0" applyNumberFormat="1" applyFont="1" applyBorder="1" applyAlignment="1" applyProtection="1">
      <alignment horizontal="left" vertical="center" indent="1"/>
      <protection locked="0"/>
    </xf>
    <xf numFmtId="49" fontId="3" fillId="0" borderId="30" xfId="0" applyNumberFormat="1" applyFont="1" applyBorder="1" applyAlignment="1" applyProtection="1">
      <alignment horizontal="left" vertical="center" indent="1"/>
      <protection locked="0"/>
    </xf>
    <xf numFmtId="0" fontId="3" fillId="0" borderId="30" xfId="0" applyFont="1" applyBorder="1" applyAlignment="1" applyProtection="1">
      <alignment horizontal="left" vertical="center" indent="1"/>
      <protection locked="0"/>
    </xf>
    <xf numFmtId="14" fontId="2" fillId="4" borderId="10" xfId="0" applyNumberFormat="1" applyFont="1" applyFill="1" applyBorder="1" applyAlignment="1">
      <alignment horizontal="right" vertical="center"/>
    </xf>
    <xf numFmtId="14" fontId="2" fillId="4" borderId="11" xfId="0" applyNumberFormat="1" applyFont="1" applyFill="1" applyBorder="1" applyAlignment="1">
      <alignment horizontal="right" vertical="center"/>
    </xf>
    <xf numFmtId="14" fontId="3" fillId="0" borderId="12" xfId="0" applyNumberFormat="1" applyFont="1" applyBorder="1" applyAlignment="1" applyProtection="1">
      <alignment horizontal="center" vertical="center"/>
      <protection locked="0"/>
    </xf>
    <xf numFmtId="14" fontId="3" fillId="0" borderId="11" xfId="0" applyNumberFormat="1" applyFont="1" applyBorder="1" applyAlignment="1" applyProtection="1">
      <alignment horizontal="center" vertical="center"/>
      <protection locked="0"/>
    </xf>
    <xf numFmtId="20" fontId="2" fillId="4" borderId="10" xfId="0" applyNumberFormat="1" applyFont="1" applyFill="1" applyBorder="1" applyAlignment="1">
      <alignment horizontal="right" vertical="center"/>
    </xf>
    <xf numFmtId="20" fontId="2" fillId="4" borderId="12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 applyProtection="1">
      <alignment horizontal="center" vertical="center"/>
      <protection locked="0"/>
    </xf>
    <xf numFmtId="164" fontId="3" fillId="0" borderId="12" xfId="0" applyNumberFormat="1" applyFont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/>
    </xf>
    <xf numFmtId="14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</cellXfs>
  <cellStyles count="1">
    <cellStyle name="Standard" xfId="0" builtinId="0"/>
  </cellStyles>
  <dxfs count="12">
    <dxf>
      <font>
        <b/>
        <i val="0"/>
        <color auto="1"/>
      </font>
      <fill>
        <patternFill>
          <bgColor theme="0" tint="-4.9989318521683403E-2"/>
        </patternFill>
      </fill>
    </dxf>
    <dxf>
      <font>
        <b/>
        <i val="0"/>
        <color auto="1"/>
      </font>
      <fill>
        <patternFill>
          <bgColor theme="0" tint="-4.9989318521683403E-2"/>
        </patternFill>
      </fill>
    </dxf>
    <dxf>
      <font>
        <b/>
        <i val="0"/>
        <color auto="1"/>
      </font>
      <fill>
        <patternFill>
          <bgColor theme="0" tint="-4.9989318521683403E-2"/>
        </patternFill>
      </fill>
    </dxf>
    <dxf>
      <font>
        <b/>
        <i val="0"/>
        <color auto="1"/>
      </font>
      <fill>
        <patternFill>
          <bgColor theme="0" tint="-4.9989318521683403E-2"/>
        </patternFill>
      </fill>
    </dxf>
    <dxf>
      <font>
        <b/>
        <i val="0"/>
        <color auto="1"/>
      </font>
      <fill>
        <patternFill>
          <bgColor theme="0" tint="-4.9989318521683403E-2"/>
        </patternFill>
      </fill>
    </dxf>
    <dxf>
      <font>
        <b/>
        <i val="0"/>
        <color auto="1"/>
      </font>
      <fill>
        <patternFill>
          <bgColor theme="0" tint="-4.9989318521683403E-2"/>
        </patternFill>
      </fill>
    </dxf>
    <dxf>
      <font>
        <b/>
        <i val="0"/>
        <color auto="1"/>
      </font>
      <fill>
        <patternFill>
          <bgColor theme="0" tint="-4.9989318521683403E-2"/>
        </patternFill>
      </fill>
    </dxf>
    <dxf>
      <font>
        <b/>
        <i val="0"/>
        <color auto="1"/>
      </font>
      <fill>
        <patternFill>
          <bgColor theme="0" tint="-4.9989318521683403E-2"/>
        </patternFill>
      </fill>
    </dxf>
    <dxf>
      <font>
        <b/>
        <i val="0"/>
        <color auto="1"/>
      </font>
      <fill>
        <patternFill>
          <bgColor theme="0" tint="-4.9989318521683403E-2"/>
        </patternFill>
      </fill>
    </dxf>
    <dxf>
      <font>
        <b/>
        <i val="0"/>
        <color auto="1"/>
      </font>
      <fill>
        <patternFill>
          <bgColor theme="0" tint="-4.9989318521683403E-2"/>
        </patternFill>
      </fill>
    </dxf>
    <dxf>
      <font>
        <b/>
        <i val="0"/>
        <color auto="1"/>
      </font>
      <fill>
        <patternFill>
          <bgColor theme="0" tint="-4.9989318521683403E-2"/>
        </patternFill>
      </fill>
    </dxf>
    <dxf>
      <font>
        <b/>
        <i val="0"/>
        <color auto="1"/>
      </font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23812</xdr:colOff>
      <xdr:row>4</xdr:row>
      <xdr:rowOff>35718</xdr:rowOff>
    </xdr:from>
    <xdr:to>
      <xdr:col>34</xdr:col>
      <xdr:colOff>1905</xdr:colOff>
      <xdr:row>9</xdr:row>
      <xdr:rowOff>56058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F8C6A311-8FA8-43D0-AE07-7BD9F5DFC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11125" y="1142999"/>
          <a:ext cx="4345781" cy="1179850"/>
        </a:xfrm>
        <a:prstGeom prst="rect">
          <a:avLst/>
        </a:prstGeom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23812</xdr:colOff>
      <xdr:row>4</xdr:row>
      <xdr:rowOff>23812</xdr:rowOff>
    </xdr:from>
    <xdr:to>
      <xdr:col>33</xdr:col>
      <xdr:colOff>1234440</xdr:colOff>
      <xdr:row>9</xdr:row>
      <xdr:rowOff>56852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AC3A71D-7527-4C1B-9F3C-071A94604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11125" y="1131093"/>
          <a:ext cx="4345781" cy="1179850"/>
        </a:xfrm>
        <a:prstGeom prst="rect">
          <a:avLst/>
        </a:prstGeom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23812</xdr:colOff>
      <xdr:row>4</xdr:row>
      <xdr:rowOff>23812</xdr:rowOff>
    </xdr:from>
    <xdr:to>
      <xdr:col>33</xdr:col>
      <xdr:colOff>1234440</xdr:colOff>
      <xdr:row>9</xdr:row>
      <xdr:rowOff>60662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73CF866-BE64-492F-B36F-11A6F14DA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11125" y="1131093"/>
          <a:ext cx="4345781" cy="1179850"/>
        </a:xfrm>
        <a:prstGeom prst="rect">
          <a:avLst/>
        </a:prstGeom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23812</xdr:colOff>
      <xdr:row>4</xdr:row>
      <xdr:rowOff>23812</xdr:rowOff>
    </xdr:from>
    <xdr:to>
      <xdr:col>33</xdr:col>
      <xdr:colOff>1234440</xdr:colOff>
      <xdr:row>9</xdr:row>
      <xdr:rowOff>56852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7ED22DA-BA74-425A-A242-DE1C64506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11125" y="1131093"/>
          <a:ext cx="4345781" cy="1179850"/>
        </a:xfrm>
        <a:prstGeom prst="rect">
          <a:avLst/>
        </a:prstGeom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23812</xdr:colOff>
      <xdr:row>4</xdr:row>
      <xdr:rowOff>23812</xdr:rowOff>
    </xdr:from>
    <xdr:to>
      <xdr:col>33</xdr:col>
      <xdr:colOff>1198721</xdr:colOff>
      <xdr:row>9</xdr:row>
      <xdr:rowOff>56852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A2229DC-786A-40B1-97B8-C3F502BEC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11125" y="1131093"/>
          <a:ext cx="4345781" cy="1179850"/>
        </a:xfrm>
        <a:prstGeom prst="rect">
          <a:avLst/>
        </a:prstGeom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23812</xdr:colOff>
      <xdr:row>4</xdr:row>
      <xdr:rowOff>23812</xdr:rowOff>
    </xdr:from>
    <xdr:to>
      <xdr:col>33</xdr:col>
      <xdr:colOff>1228249</xdr:colOff>
      <xdr:row>9</xdr:row>
      <xdr:rowOff>60662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3DC9099-7DF4-4E72-AD13-EFD17F9AE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11125" y="1131093"/>
          <a:ext cx="4345781" cy="1179850"/>
        </a:xfrm>
        <a:prstGeom prst="rect">
          <a:avLst/>
        </a:prstGeom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23812</xdr:colOff>
      <xdr:row>4</xdr:row>
      <xdr:rowOff>23812</xdr:rowOff>
    </xdr:from>
    <xdr:to>
      <xdr:col>33</xdr:col>
      <xdr:colOff>1248251</xdr:colOff>
      <xdr:row>9</xdr:row>
      <xdr:rowOff>60662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0AE43DA-08FC-46C4-975E-F49B96683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11125" y="1131093"/>
          <a:ext cx="4345781" cy="1179850"/>
        </a:xfrm>
        <a:prstGeom prst="rect">
          <a:avLst/>
        </a:prstGeom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23812</xdr:colOff>
      <xdr:row>4</xdr:row>
      <xdr:rowOff>23812</xdr:rowOff>
    </xdr:from>
    <xdr:to>
      <xdr:col>33</xdr:col>
      <xdr:colOff>1248251</xdr:colOff>
      <xdr:row>9</xdr:row>
      <xdr:rowOff>60662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253C171B-DE2F-46A9-A3B2-E0DE52026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11125" y="1131093"/>
          <a:ext cx="4345781" cy="1179850"/>
        </a:xfrm>
        <a:prstGeom prst="rect">
          <a:avLst/>
        </a:prstGeom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23812</xdr:colOff>
      <xdr:row>4</xdr:row>
      <xdr:rowOff>23812</xdr:rowOff>
    </xdr:from>
    <xdr:to>
      <xdr:col>33</xdr:col>
      <xdr:colOff>1246346</xdr:colOff>
      <xdr:row>9</xdr:row>
      <xdr:rowOff>60662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C851539-2BB0-4B30-BF46-AEED2AB6E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11125" y="1131093"/>
          <a:ext cx="4345781" cy="1179850"/>
        </a:xfrm>
        <a:prstGeom prst="rect">
          <a:avLst/>
        </a:prstGeom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23812</xdr:colOff>
      <xdr:row>4</xdr:row>
      <xdr:rowOff>23812</xdr:rowOff>
    </xdr:from>
    <xdr:to>
      <xdr:col>33</xdr:col>
      <xdr:colOff>1248251</xdr:colOff>
      <xdr:row>9</xdr:row>
      <xdr:rowOff>60662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FBA0A8D-1009-4F55-B49E-16E368F06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11125" y="1131093"/>
          <a:ext cx="4345781" cy="1179850"/>
        </a:xfrm>
        <a:prstGeom prst="rect">
          <a:avLst/>
        </a:prstGeom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23812</xdr:colOff>
      <xdr:row>4</xdr:row>
      <xdr:rowOff>23812</xdr:rowOff>
    </xdr:from>
    <xdr:to>
      <xdr:col>33</xdr:col>
      <xdr:colOff>1234440</xdr:colOff>
      <xdr:row>9</xdr:row>
      <xdr:rowOff>56852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97DB9ED-1DAA-4B58-BE1A-8AB11150A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11125" y="1131093"/>
          <a:ext cx="4345781" cy="1179850"/>
        </a:xfrm>
        <a:prstGeom prst="rect">
          <a:avLst/>
        </a:prstGeom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23812</xdr:colOff>
      <xdr:row>4</xdr:row>
      <xdr:rowOff>23812</xdr:rowOff>
    </xdr:from>
    <xdr:to>
      <xdr:col>33</xdr:col>
      <xdr:colOff>1234440</xdr:colOff>
      <xdr:row>9</xdr:row>
      <xdr:rowOff>60662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50837EF-38EB-461C-A644-F37A7ACFB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11125" y="1131093"/>
          <a:ext cx="4345781" cy="1179850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B3E43-252E-49A5-8873-DE76A2022740}">
  <sheetPr codeName="Tabelle1">
    <pageSetUpPr fitToPage="1"/>
  </sheetPr>
  <dimension ref="B1:AN55"/>
  <sheetViews>
    <sheetView showGridLines="0" showRowColHeaders="0" tabSelected="1" zoomScale="80" zoomScaleNormal="80" workbookViewId="0">
      <selection activeCell="D5" sqref="D5:I5"/>
    </sheetView>
  </sheetViews>
  <sheetFormatPr baseColWidth="10" defaultColWidth="11.42578125" defaultRowHeight="14.25" x14ac:dyDescent="0.2"/>
  <cols>
    <col min="1" max="1" width="2.42578125" style="11" customWidth="1"/>
    <col min="2" max="4" width="16.7109375" style="11" customWidth="1"/>
    <col min="5" max="6" width="10.7109375" style="11" customWidth="1"/>
    <col min="7" max="14" width="16.7109375" style="11" customWidth="1"/>
    <col min="15" max="15" width="4.140625" style="11" hidden="1" customWidth="1"/>
    <col min="16" max="21" width="7.5703125" style="11" hidden="1" customWidth="1"/>
    <col min="22" max="31" width="10.28515625" style="11" hidden="1" customWidth="1"/>
    <col min="32" max="32" width="1.7109375" style="11" customWidth="1"/>
    <col min="33" max="33" width="28.42578125" style="11" customWidth="1"/>
    <col min="34" max="34" width="18.42578125" style="11" customWidth="1"/>
    <col min="35" max="35" width="2.28515625" style="11" customWidth="1"/>
    <col min="36" max="36" width="3.85546875" style="11" customWidth="1"/>
    <col min="37" max="37" width="1.28515625" style="11" customWidth="1"/>
    <col min="38" max="38" width="36.42578125" style="11" customWidth="1"/>
    <col min="39" max="39" width="11.5703125" style="11" customWidth="1"/>
    <col min="40" max="16384" width="11.42578125" style="11"/>
  </cols>
  <sheetData>
    <row r="1" spans="2:40" x14ac:dyDescent="0.2">
      <c r="B1" s="71" t="s">
        <v>68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</row>
    <row r="2" spans="2:40" ht="42" customHeight="1" x14ac:dyDescent="0.2">
      <c r="B2" s="108" t="s">
        <v>0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10"/>
    </row>
    <row r="3" spans="2:40" ht="16.5" customHeight="1" x14ac:dyDescent="0.2"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3"/>
    </row>
    <row r="4" spans="2:40" x14ac:dyDescent="0.2"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</row>
    <row r="5" spans="2:40" ht="21" customHeight="1" x14ac:dyDescent="0.2">
      <c r="B5" s="114" t="s">
        <v>1</v>
      </c>
      <c r="C5" s="115"/>
      <c r="D5" s="104"/>
      <c r="E5" s="105"/>
      <c r="F5" s="105"/>
      <c r="G5" s="105"/>
      <c r="H5" s="105"/>
      <c r="I5" s="105"/>
      <c r="J5" s="76" t="s">
        <v>67</v>
      </c>
      <c r="K5" s="104"/>
      <c r="L5" s="105"/>
      <c r="M5" s="106"/>
      <c r="N5" s="116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117"/>
    </row>
    <row r="6" spans="2:40" ht="21" customHeight="1" x14ac:dyDescent="0.2">
      <c r="B6" s="101" t="s">
        <v>2</v>
      </c>
      <c r="C6" s="102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18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20"/>
    </row>
    <row r="7" spans="2:40" ht="21" customHeight="1" x14ac:dyDescent="0.2">
      <c r="B7" s="126" t="s">
        <v>3</v>
      </c>
      <c r="C7" s="127"/>
      <c r="D7" s="128"/>
      <c r="E7" s="128"/>
      <c r="F7" s="128"/>
      <c r="G7" s="128"/>
      <c r="H7" s="128"/>
      <c r="I7" s="105"/>
      <c r="J7" s="105"/>
      <c r="K7" s="105"/>
      <c r="L7" s="105"/>
      <c r="M7" s="105"/>
      <c r="N7" s="118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20"/>
    </row>
    <row r="8" spans="2:40" ht="21" customHeight="1" x14ac:dyDescent="0.2">
      <c r="B8" s="129" t="s">
        <v>4</v>
      </c>
      <c r="C8" s="130"/>
      <c r="D8" s="131"/>
      <c r="E8" s="132"/>
      <c r="F8" s="132"/>
      <c r="G8" s="132"/>
      <c r="H8" s="132"/>
      <c r="I8" s="133"/>
      <c r="J8" s="133"/>
      <c r="K8" s="133"/>
      <c r="L8" s="133"/>
      <c r="M8" s="133"/>
      <c r="N8" s="118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20"/>
    </row>
    <row r="9" spans="2:40" ht="7.5" customHeight="1" x14ac:dyDescent="0.2">
      <c r="N9" s="118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20"/>
    </row>
    <row r="10" spans="2:40" ht="21" customHeight="1" x14ac:dyDescent="0.2">
      <c r="B10" s="134" t="s">
        <v>5</v>
      </c>
      <c r="C10" s="135"/>
      <c r="D10" s="136">
        <f>DATE(2026,1,1)</f>
        <v>46023</v>
      </c>
      <c r="E10" s="136"/>
      <c r="F10" s="136"/>
      <c r="G10" s="136"/>
      <c r="H10" s="136"/>
      <c r="I10" s="137"/>
      <c r="J10" s="138" t="s">
        <v>6</v>
      </c>
      <c r="K10" s="139"/>
      <c r="L10" s="140">
        <v>14</v>
      </c>
      <c r="M10" s="141"/>
      <c r="N10" s="121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3"/>
    </row>
    <row r="11" spans="2:40" ht="12.75" customHeight="1" x14ac:dyDescent="0.2"/>
    <row r="12" spans="2:40" ht="21" customHeight="1" x14ac:dyDescent="0.2">
      <c r="B12" s="142" t="s">
        <v>7</v>
      </c>
      <c r="C12" s="95" t="s">
        <v>8</v>
      </c>
      <c r="D12" s="144"/>
      <c r="E12" s="95" t="s">
        <v>11</v>
      </c>
      <c r="F12" s="96"/>
      <c r="G12" s="9" t="s">
        <v>12</v>
      </c>
      <c r="H12" s="9" t="s">
        <v>14</v>
      </c>
      <c r="I12" s="62" t="s">
        <v>16</v>
      </c>
      <c r="J12" s="62" t="s">
        <v>17</v>
      </c>
      <c r="K12" s="62" t="s">
        <v>17</v>
      </c>
      <c r="L12" s="62" t="s">
        <v>18</v>
      </c>
      <c r="M12" s="62" t="s">
        <v>19</v>
      </c>
      <c r="N12" s="10" t="s">
        <v>19</v>
      </c>
      <c r="P12" s="12" t="s">
        <v>21</v>
      </c>
      <c r="Q12" s="12" t="s">
        <v>22</v>
      </c>
      <c r="R12" s="12" t="s">
        <v>23</v>
      </c>
      <c r="S12" s="12" t="s">
        <v>24</v>
      </c>
      <c r="T12" s="12" t="s">
        <v>25</v>
      </c>
      <c r="U12" s="12" t="s">
        <v>26</v>
      </c>
      <c r="V12" s="13" t="s">
        <v>27</v>
      </c>
      <c r="W12" s="13" t="s">
        <v>28</v>
      </c>
      <c r="X12" s="14" t="s">
        <v>29</v>
      </c>
      <c r="Y12" s="15">
        <v>41267</v>
      </c>
      <c r="Z12" s="15">
        <v>41274</v>
      </c>
      <c r="AA12" s="14" t="s">
        <v>30</v>
      </c>
      <c r="AB12" s="14" t="s">
        <v>31</v>
      </c>
      <c r="AC12" s="14" t="s">
        <v>32</v>
      </c>
      <c r="AD12" s="14" t="s">
        <v>33</v>
      </c>
      <c r="AE12" s="14" t="s">
        <v>34</v>
      </c>
      <c r="AG12" s="98" t="s">
        <v>36</v>
      </c>
      <c r="AH12" s="99"/>
      <c r="AL12" s="77" t="s">
        <v>38</v>
      </c>
      <c r="AM12" s="79">
        <f>YEAR(Beginndatum_1)</f>
        <v>2026</v>
      </c>
      <c r="AN12" s="81" t="s">
        <v>39</v>
      </c>
    </row>
    <row r="13" spans="2:40" ht="21" customHeight="1" x14ac:dyDescent="0.2">
      <c r="B13" s="143"/>
      <c r="C13" s="16" t="s">
        <v>9</v>
      </c>
      <c r="D13" s="16" t="s">
        <v>10</v>
      </c>
      <c r="E13" s="16" t="s">
        <v>9</v>
      </c>
      <c r="F13" s="16" t="s">
        <v>10</v>
      </c>
      <c r="G13" s="16" t="s">
        <v>13</v>
      </c>
      <c r="H13" s="16" t="s">
        <v>15</v>
      </c>
      <c r="I13" s="17" t="s">
        <v>20</v>
      </c>
      <c r="J13" s="74">
        <v>0.25</v>
      </c>
      <c r="K13" s="74">
        <v>0.4</v>
      </c>
      <c r="L13" s="74">
        <v>0.5</v>
      </c>
      <c r="M13" s="74">
        <v>1.25</v>
      </c>
      <c r="N13" s="75">
        <v>1.5</v>
      </c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G13" s="78"/>
      <c r="AH13" s="100"/>
      <c r="AL13" s="78"/>
      <c r="AM13" s="80"/>
      <c r="AN13" s="82"/>
    </row>
    <row r="14" spans="2:40" ht="21" customHeight="1" x14ac:dyDescent="0.2">
      <c r="B14" s="19">
        <f>Beginndatum_1</f>
        <v>46023</v>
      </c>
      <c r="C14" s="3"/>
      <c r="D14" s="3"/>
      <c r="E14" s="1"/>
      <c r="F14" s="1"/>
      <c r="G14" s="4" t="str">
        <f t="shared" ref="G14:G44" ca="1" si="0">IF(OR(C14&lt;&gt;"",D14&lt;&gt;"",E14&lt;&gt;"",F14&lt;&gt;""),TODAY(),"")</f>
        <v/>
      </c>
      <c r="H14" s="2"/>
      <c r="I14" s="60" t="str">
        <f>IF(P14=1,+(S14-R14)-(U14-T14), "")</f>
        <v/>
      </c>
      <c r="J14" s="60" t="str">
        <f>IF(P14=1,IF(Q14=1,
+MAX(0,MIN(S14,6/24)-MAX(R14,0)) - MAX(0,MIN(U14,6/24)-MAX(T14,0))
+MAX(0,MIN(S14,24/24)-MAX(R14,20/24)) - MAX(0,MIN(U14,24/24)-MAX(T14,20/24))
+MAX(0,MIN(S14,1+6/24)-MAX(R14,1+4/24)) - MAX(0,MIN(U14,1+6/24)-MAX(T14,1+4/24))
+MAX(0,MIN(S14,1+24/24)-MAX(R14,1+20/24)) - MAX(0,MIN(U14,1+24/24)-MAX(T14,1+20/24))
+0,0),"")</f>
        <v/>
      </c>
      <c r="K14" s="60" t="str">
        <f t="shared" ref="K14:K15" si="1">IF(P14=1,IF(Q14=1,
+MAX(0,MIN(S14,1+4/24)-MAX(R14,24/24)) - MAX(0,MIN(U14,1+4/24)-MAX(T14,24/24))
+0,0),"")</f>
        <v/>
      </c>
      <c r="L14" s="60" t="str">
        <f t="shared" ref="L14:L15" si="2">IF(P14=1,IF(Q14=1,
+IF(AND(V14=1,W14=0,X14=0), MAX(0,MIN(S14,14/24)-MAX(R14,0/24)) - MAX(0,MIN(U14,14/24)-MAX(T14,0/24)),0)
+IF(AND(V14=1,W14=0,X14=0,Y14=0,Z14=0), MAX(0,MIN(S14,24/24)-MAX(R14,14/24)) - MAX(0,MIN(U14,24/24)-MAX(T14,14/24)),0)
+IF(AND(OR(V14=1,AA14=1),W14=0,X14=0,Y14=0,Z14=0,AB14=0,AC14=0), MAX(0,MIN(S14,1+4/24)-MAX(R14,24/24)) - MAX(0,MIN(U14,1+4/24)-MAX(T14,24/24)),0)
+IF(AND(AA14=1,AB14=0,AC14=0), MAX(0,MIN(S14,1+14/24)-MAX(R14,1+4/24)) - MAX(0,MIN(U14,1+14/24)-MAX(T14,1+4/24)),0)
+IF(AND(AA14=1,AB14=0,AC14=0,AD14=0,AE14=0), MAX(0,MIN(S14,1+24/24)-MAX(R14,1+14/24)) - MAX(0,MIN(U14,1+24/24)-MAX(T14,1+14/24)),0)
+0,0),"")</f>
        <v/>
      </c>
      <c r="M14" s="60" t="str">
        <f t="shared" ref="M14:M15" si="3">IF(P14=1,IF(Q14=1,
+IF(AND(W14=1,X14=0), MAX(0,MIN(S14,14/24)-MAX(R14,0/24)) - MAX(0,MIN(U14,14/24)-MAX(T14,0/24)),0)
+IF(AND(OR(W14=1,Z14=1),X14=0,Y14=0), MAX(0,MIN(S14,24/24)-MAX(R14,14/24)) - MAX(0,MIN(U14,24/24)-MAX(T14,14/24)),0)
+IF(AND(OR(W14=1,Z14=1,AB14=1),X14=0,Y14=0,AC14=0), MAX(0,MIN(S14,1+4/24)-MAX(R14,24/24)) - MAX(0,MIN(U14,1+4/24)-MAX(T14,24/24)),0)
+IF(AND(AB14=1,AC14=0), MAX(0,MIN(S14,1+14/24)-MAX(R14,1+4/24)) - MAX(0,MIN(U14,1+14/24)-MAX(T14,1+4/24)),0)
+IF(AND(OR(AB14=1,AE14=1),AC14=0,AD14=0), MAX(0,MIN(S14,1+24/24)-MAX(R14,1+14/24)) - MAX(0,MIN(U14,1+24/24)-MAX(T14,1+14/24)),0)
+0,0),"")</f>
        <v/>
      </c>
      <c r="N14" s="60" t="str">
        <f t="shared" ref="N14:N15" si="4">IF(P14=1,IF(Q14=1,
+IF(X14=1, MAX(0,MIN(S14,14/24)-MAX(R14,0/24)) - MAX(0,MIN(U14,14/24)-MAX(T14,0/24)),0)
+IF(OR(X14=1,Y14=1), MAX(0,MIN(S14,24/24)-MAX(R14,14/24)) - MAX(0,MIN(U14,24/24)-MAX(T14,14/24)),0)
+IF(OR(X14=1,Y14=1,AC14=1), MAX(0,MIN(S14,1+4/24)-MAX(R14,24/24)) - MAX(0,MIN(U14,1+4/24)-MAX(T14,24/24)),0)
+IF(AC14=1, MAX(0,MIN(S14,1+14/24)-MAX(R14,1+4/24)) - MAX(0,MIN(U14,1+14/24)-MAX(T14,1+4/24)),0)
+IF(OR(AC14=1,AD14=1), MAX(0,MIN(S14,1+24/24)-MAX(R14,1+14/24)) - MAX(0,MIN(U14,1+24/24)-MAX(T14,1+14/24)),0)
+0,0),"")</f>
        <v/>
      </c>
      <c r="P14" s="63">
        <f>IF(AND(B14&lt;&gt;"",C14&lt;&gt;"",D14&lt;&gt;""),1,0)</f>
        <v>0</v>
      </c>
      <c r="Q14" s="63">
        <f t="shared" ref="Q14:Q44" si="5">IF(H14&lt;&gt;"",0,1)</f>
        <v>1</v>
      </c>
      <c r="R14" s="64">
        <f t="shared" ref="R14:R44" si="6">MOD(C14,1)</f>
        <v>0</v>
      </c>
      <c r="S14" s="64">
        <f>IF(D14="",0,IF(MOD(D14,1)&gt;R14,MOD(D14,1),MOD(D14,1)+1))</f>
        <v>0</v>
      </c>
      <c r="T14" s="64">
        <f>IF(MOD(E14,1)&gt;R14,MIN(MAX(MOD(E14,1),R14),S14),MIN(MAX(MOD(E14,1)+1,R14),S14))</f>
        <v>0</v>
      </c>
      <c r="U14" s="64">
        <f>IF(MOD(F14,1)&gt;T14,MIN(MAX(MOD(F14,1),T14),S14),MIN(MAX(MOD(F14,1)+1,T14),S14))</f>
        <v>0</v>
      </c>
      <c r="V14" s="63">
        <f t="shared" ref="V14:V44" si="7">IF(ISNUMBER(B14),IF(WEEKDAY(B14,1)=1,1,0),0)</f>
        <v>0</v>
      </c>
      <c r="W14" s="65">
        <f t="shared" ref="W14:W44" si="8">IF(ISNUMBER(B14),IF(OR(B14=Neujahr_1,B14=Karfreitag_1,B14=Allerheiligen_1, B14=Refomationstag_1,B14=Buss_Bettag_1, B14=Ostersonntag_1,  B14=Ostermontag_1,B14=Christi_Himmelfahrt_1,B14=Pfingstmontag_1,B14=Tag_der_Einheit_1, B14=Maria_Himmelfahrt_1,B14=HL_3_Koenige,B14=Fronleichnam_1,B14=Friedensfest_1),1,0),0)</f>
        <v>1</v>
      </c>
      <c r="X14" s="65">
        <f t="shared" ref="X14:X44" si="9">IF(ISNUMBER(B14),IF(OR(B14=Weihnachtstag_1_1,B14=Weihnachtstag_2_1,B14=Tag_der_Arbeit_1),1,0),0)</f>
        <v>0</v>
      </c>
      <c r="Y14" s="65">
        <f t="shared" ref="Y14:Y44" si="10">IF(ISNUMBER(B14),IF(B14=Heiligabend_1,1,0),0)</f>
        <v>0</v>
      </c>
      <c r="Z14" s="65">
        <f t="shared" ref="Z14:Z44" si="11">IF(ISNUMBER(B14),IF(B14=Sylvester_1,1,0),0)</f>
        <v>0</v>
      </c>
      <c r="AA14" s="65">
        <f t="shared" ref="AA14:AA44" si="12">IF(ISNUMBER(B14),IF(WEEKDAY(B14+1,1)=1,1,0),0)</f>
        <v>0</v>
      </c>
      <c r="AB14" s="65">
        <f t="shared" ref="AB14:AB44" si="13">IF(ISNUMBER(B14),IF(OR(B14=Sylvester_1,B14+1=Karfreitag_1,B14+1=Allerheiligen_1, B14+1=Refomationstag_1,B14+1=Buss_Bettag_1, B14+1=Ostersonntag_1,  B14+1=Ostermontag_1,B14+1=Christi_Himmelfahrt_1,B14+1=Pfingstmontag_1,B14+1=Tag_der_Einheit_1, B14+1=Maria_Himmelfahrt_1,B14+1=HL_3_Koenige,B14+1=Fronleichnam_1,B14+1=Friedensfest_1),1,0),0)</f>
        <v>0</v>
      </c>
      <c r="AC14" s="66">
        <f t="shared" ref="AC14:AC44" si="14">IF(ISNUMBER(B14),IF(OR(B14+1=Weihnachtstag_1_1,B14+1=Weihnachtstag_2_1,B14+1=Tag_der_Arbeit_1),1,0),0)</f>
        <v>0</v>
      </c>
      <c r="AD14" s="66">
        <f t="shared" ref="AD14:AD44" si="15">IF(ISNUMBER(B14),IF(B14+1=Heiligabend_1,1,0),0)</f>
        <v>0</v>
      </c>
      <c r="AE14" s="66">
        <f t="shared" ref="AE14:AE44" si="16">IF(ISNUMBER(B14),IF(B14+1=Sylvester_1,1,0),0)</f>
        <v>0</v>
      </c>
      <c r="AG14" s="124"/>
      <c r="AH14" s="125"/>
      <c r="AL14" s="29" t="s">
        <v>40</v>
      </c>
      <c r="AM14" s="30">
        <f>DATE(AM12,1,1)</f>
        <v>46023</v>
      </c>
      <c r="AN14" s="31">
        <v>125</v>
      </c>
    </row>
    <row r="15" spans="2:40" ht="21" customHeight="1" x14ac:dyDescent="0.2">
      <c r="B15" s="20">
        <f t="shared" ref="B15:B44" si="17">IF(B14&lt;&gt;"",IF(MONTH(Beginndatum_1)=MONTH(B14+1),B14+1,""),"")</f>
        <v>46024</v>
      </c>
      <c r="C15" s="3"/>
      <c r="D15" s="3"/>
      <c r="E15" s="3"/>
      <c r="F15" s="3"/>
      <c r="G15" s="4" t="str">
        <f t="shared" ca="1" si="0"/>
        <v/>
      </c>
      <c r="H15" s="5"/>
      <c r="I15" s="60" t="str">
        <f t="shared" ref="I15" si="18">IF(P15=1,+(S15-R15)-(U15-T15), "")</f>
        <v/>
      </c>
      <c r="J15" s="60" t="str">
        <f t="shared" ref="J15" si="19">IF(P15=1,IF(Q15=1,
+MAX(0,MIN(S15,6/24)-MAX(R15,0)) - MAX(0,MIN(U15,6/24)-MAX(T15,0))
+MAX(0,MIN(S15,24/24)-MAX(R15,20/24)) - MAX(0,MIN(U15,24/24)-MAX(T15,20/24))
+MAX(0,MIN(S15,1+6/24)-MAX(R15,1+4/24)) - MAX(0,MIN(U15,1+6/24)-MAX(T15,1+4/24))
+MAX(0,MIN(S15,1+24/24)-MAX(R15,1+20/24)) - MAX(0,MIN(U15,1+24/24)-MAX(T15,1+20/24))
+0,0),"")</f>
        <v/>
      </c>
      <c r="K15" s="60" t="str">
        <f t="shared" si="1"/>
        <v/>
      </c>
      <c r="L15" s="60" t="str">
        <f t="shared" si="2"/>
        <v/>
      </c>
      <c r="M15" s="60" t="str">
        <f t="shared" si="3"/>
        <v/>
      </c>
      <c r="N15" s="60" t="str">
        <f t="shared" si="4"/>
        <v/>
      </c>
      <c r="P15" s="63">
        <f t="shared" ref="P15:P44" si="20">IF(AND(B15&lt;&gt;"",C15&lt;&gt;"",OR(D15&lt;&gt;"",E15&lt;&gt;"")),1,0)</f>
        <v>0</v>
      </c>
      <c r="Q15" s="63">
        <f t="shared" si="5"/>
        <v>1</v>
      </c>
      <c r="R15" s="64">
        <f t="shared" si="6"/>
        <v>0</v>
      </c>
      <c r="S15" s="64">
        <f>IF(D15="",0,IF(MOD(D15,1)&gt;R15,MOD(D15,1),MOD(D15,1)+1))</f>
        <v>0</v>
      </c>
      <c r="T15" s="64">
        <f>IF(MOD(E15,1)&gt;R15,MIN(MAX(MOD(E15,1),R15),S15),MIN(MAX(MOD(E15,1)+1,R15),S15))</f>
        <v>0</v>
      </c>
      <c r="U15" s="64">
        <f>IF(MOD(F15,1)&gt;T15,MIN(MAX(MOD(F15,1),T15),S15),MIN(MAX(MOD(F15,1)+1,T15),S15))</f>
        <v>0</v>
      </c>
      <c r="V15" s="63">
        <f t="shared" si="7"/>
        <v>0</v>
      </c>
      <c r="W15" s="65">
        <f t="shared" si="8"/>
        <v>0</v>
      </c>
      <c r="X15" s="65">
        <f t="shared" si="9"/>
        <v>0</v>
      </c>
      <c r="Y15" s="65">
        <f t="shared" si="10"/>
        <v>0</v>
      </c>
      <c r="Z15" s="65">
        <f t="shared" si="11"/>
        <v>0</v>
      </c>
      <c r="AA15" s="65">
        <f t="shared" si="12"/>
        <v>0</v>
      </c>
      <c r="AB15" s="65">
        <f t="shared" si="13"/>
        <v>0</v>
      </c>
      <c r="AC15" s="66">
        <f t="shared" si="14"/>
        <v>0</v>
      </c>
      <c r="AD15" s="66">
        <f t="shared" si="15"/>
        <v>0</v>
      </c>
      <c r="AE15" s="66">
        <f t="shared" si="16"/>
        <v>0</v>
      </c>
      <c r="AG15" s="47" t="s">
        <v>37</v>
      </c>
      <c r="AH15" s="48">
        <f>(Stunden_1)*Stundenlohn_1</f>
        <v>0</v>
      </c>
      <c r="AL15" s="32" t="s">
        <v>41</v>
      </c>
      <c r="AM15" s="33">
        <f>Ostersonntag_1-2</f>
        <v>46115</v>
      </c>
      <c r="AN15" s="34">
        <v>125</v>
      </c>
    </row>
    <row r="16" spans="2:40" ht="21" customHeight="1" x14ac:dyDescent="0.2">
      <c r="B16" s="20">
        <f t="shared" si="17"/>
        <v>46025</v>
      </c>
      <c r="C16" s="3"/>
      <c r="D16" s="3"/>
      <c r="E16" s="3"/>
      <c r="F16" s="3"/>
      <c r="G16" s="4" t="str">
        <f t="shared" ca="1" si="0"/>
        <v/>
      </c>
      <c r="H16" s="5"/>
      <c r="I16" s="60" t="str">
        <f t="shared" ref="I16:I44" si="21">IF(P16=1,+(S16-R16)-(U16-T16), "")</f>
        <v/>
      </c>
      <c r="J16" s="60" t="str">
        <f t="shared" ref="J16:J44" si="22">IF(P16=1,IF(Q16=1,
+MAX(0,MIN(S16,6/24)-MAX(R16,0)) - MAX(0,MIN(U16,6/24)-MAX(T16,0))
+MAX(0,MIN(S16,24/24)-MAX(R16,20/24)) - MAX(0,MIN(U16,24/24)-MAX(T16,20/24))
+MAX(0,MIN(S16,1+6/24)-MAX(R16,1+4/24)) - MAX(0,MIN(U16,1+6/24)-MAX(T16,1+4/24))
+MAX(0,MIN(S16,1+24/24)-MAX(R16,1+20/24)) - MAX(0,MIN(U16,1+24/24)-MAX(T16,1+20/24))
+0,0),"")</f>
        <v/>
      </c>
      <c r="K16" s="60" t="str">
        <f t="shared" ref="K16:K44" si="23">IF(P16=1,IF(Q16=1,
+MAX(0,MIN(S16,1+4/24)-MAX(R16,24/24)) - MAX(0,MIN(U16,1+4/24)-MAX(T16,24/24))
+0,0),"")</f>
        <v/>
      </c>
      <c r="L16" s="60" t="str">
        <f t="shared" ref="L16:L44" si="24">IF(P16=1,IF(Q16=1,
+IF(AND(V16=1,W16=0,X16=0), MAX(0,MIN(S16,14/24)-MAX(R16,0/24)) - MAX(0,MIN(U16,14/24)-MAX(T16,0/24)),0)
+IF(AND(V16=1,W16=0,X16=0,Y16=0,Z16=0), MAX(0,MIN(S16,24/24)-MAX(R16,14/24)) - MAX(0,MIN(U16,24/24)-MAX(T16,14/24)),0)
+IF(AND(OR(V16=1,AA16=1),W16=0,X16=0,Y16=0,Z16=0,AB16=0,AC16=0), MAX(0,MIN(S16,1+4/24)-MAX(R16,24/24)) - MAX(0,MIN(U16,1+4/24)-MAX(T16,24/24)),0)
+IF(AND(AA16=1,AB16=0,AC16=0), MAX(0,MIN(S16,1+14/24)-MAX(R16,1+4/24)) - MAX(0,MIN(U16,1+14/24)-MAX(T16,1+4/24)),0)
+IF(AND(AA16=1,AB16=0,AC16=0,AD16=0,AE16=0), MAX(0,MIN(S16,1+24/24)-MAX(R16,1+14/24)) - MAX(0,MIN(U16,1+24/24)-MAX(T16,1+14/24)),0)
+0,0),"")</f>
        <v/>
      </c>
      <c r="M16" s="60" t="str">
        <f t="shared" ref="M16:M44" si="25">IF(P16=1,IF(Q16=1,
+IF(AND(W16=1,X16=0), MAX(0,MIN(S16,14/24)-MAX(R16,0/24)) - MAX(0,MIN(U16,14/24)-MAX(T16,0/24)),0)
+IF(AND(OR(W16=1,Z16=1),X16=0,Y16=0), MAX(0,MIN(S16,24/24)-MAX(R16,14/24)) - MAX(0,MIN(U16,24/24)-MAX(T16,14/24)),0)
+IF(AND(OR(W16=1,Z16=1,AB16=1),X16=0,Y16=0,AC16=0), MAX(0,MIN(S16,1+4/24)-MAX(R16,24/24)) - MAX(0,MIN(U16,1+4/24)-MAX(T16,24/24)),0)
+IF(AND(AB16=1,AC16=0), MAX(0,MIN(S16,1+14/24)-MAX(R16,1+4/24)) - MAX(0,MIN(U16,1+14/24)-MAX(T16,1+4/24)),0)
+IF(AND(OR(AB16=1,AE16=1),AC16=0,AD16=0), MAX(0,MIN(S16,1+24/24)-MAX(R16,1+14/24)) - MAX(0,MIN(U16,1+24/24)-MAX(T16,1+14/24)),0)
+0,0),"")</f>
        <v/>
      </c>
      <c r="N16" s="60" t="str">
        <f t="shared" ref="N16:N44" si="26">IF(P16=1,IF(Q16=1,
+IF(X16=1, MAX(0,MIN(S16,14/24)-MAX(R16,0/24)) - MAX(0,MIN(U16,14/24)-MAX(T16,0/24)),0)
+IF(OR(X16=1,Y16=1), MAX(0,MIN(S16,24/24)-MAX(R16,14/24)) - MAX(0,MIN(U16,24/24)-MAX(T16,14/24)),0)
+IF(OR(X16=1,Y16=1,AC16=1), MAX(0,MIN(S16,1+4/24)-MAX(R16,24/24)) - MAX(0,MIN(U16,1+4/24)-MAX(T16,24/24)),0)
+IF(AC16=1, MAX(0,MIN(S16,1+14/24)-MAX(R16,1+4/24)) - MAX(0,MIN(U16,1+14/24)-MAX(T16,1+4/24)),0)
+IF(OR(AC16=1,AD16=1), MAX(0,MIN(S16,1+24/24)-MAX(R16,1+14/24)) - MAX(0,MIN(U16,1+24/24)-MAX(T16,1+14/24)),0)
+0,0),"")</f>
        <v/>
      </c>
      <c r="P16" s="63">
        <f t="shared" si="20"/>
        <v>0</v>
      </c>
      <c r="Q16" s="63">
        <f t="shared" si="5"/>
        <v>1</v>
      </c>
      <c r="R16" s="64">
        <f t="shared" si="6"/>
        <v>0</v>
      </c>
      <c r="S16" s="64">
        <f t="shared" ref="S16:S44" si="27">IF(D16="",0,IF(MOD(D16,1)&gt;R16,MOD(D16,1),MOD(D16,1)+1))</f>
        <v>0</v>
      </c>
      <c r="T16" s="64">
        <f t="shared" ref="T16:T44" si="28">IF(MOD(E16,1)&gt;R16,MIN(MAX(MOD(E16,1),R16),S16),MIN(MAX(MOD(E16,1)+1,R16),S16))</f>
        <v>0</v>
      </c>
      <c r="U16" s="64">
        <f t="shared" ref="U16:U44" si="29">IF(MOD(F16,1)&gt;T16,MIN(MAX(MOD(F16,1),T16),S16),MIN(MAX(MOD(F16,1)+1,T16),S16))</f>
        <v>0</v>
      </c>
      <c r="V16" s="63">
        <f t="shared" si="7"/>
        <v>0</v>
      </c>
      <c r="W16" s="65">
        <f t="shared" si="8"/>
        <v>0</v>
      </c>
      <c r="X16" s="65">
        <f t="shared" si="9"/>
        <v>0</v>
      </c>
      <c r="Y16" s="65">
        <f t="shared" si="10"/>
        <v>0</v>
      </c>
      <c r="Z16" s="65">
        <f t="shared" si="11"/>
        <v>0</v>
      </c>
      <c r="AA16" s="65">
        <f t="shared" si="12"/>
        <v>1</v>
      </c>
      <c r="AB16" s="65">
        <f t="shared" si="13"/>
        <v>0</v>
      </c>
      <c r="AC16" s="66">
        <f t="shared" si="14"/>
        <v>0</v>
      </c>
      <c r="AD16" s="66">
        <f t="shared" si="15"/>
        <v>0</v>
      </c>
      <c r="AE16" s="66">
        <f t="shared" si="16"/>
        <v>0</v>
      </c>
      <c r="AG16" s="49" t="s">
        <v>62</v>
      </c>
      <c r="AH16" s="50">
        <f>(Nachtstd_25_1)*(Stundenlohn_1*25%)</f>
        <v>0</v>
      </c>
      <c r="AL16" s="32" t="s">
        <v>42</v>
      </c>
      <c r="AM16" s="33">
        <f>Ostersonntag_1+1</f>
        <v>46118</v>
      </c>
      <c r="AN16" s="34">
        <v>125</v>
      </c>
    </row>
    <row r="17" spans="2:40" ht="21" customHeight="1" x14ac:dyDescent="0.2">
      <c r="B17" s="20">
        <f t="shared" si="17"/>
        <v>46026</v>
      </c>
      <c r="C17" s="3"/>
      <c r="D17" s="3"/>
      <c r="E17" s="3"/>
      <c r="F17" s="3"/>
      <c r="G17" s="4" t="str">
        <f t="shared" ca="1" si="0"/>
        <v/>
      </c>
      <c r="H17" s="5"/>
      <c r="I17" s="60" t="str">
        <f t="shared" si="21"/>
        <v/>
      </c>
      <c r="J17" s="60" t="str">
        <f t="shared" si="22"/>
        <v/>
      </c>
      <c r="K17" s="60" t="str">
        <f t="shared" si="23"/>
        <v/>
      </c>
      <c r="L17" s="60" t="str">
        <f t="shared" si="24"/>
        <v/>
      </c>
      <c r="M17" s="60" t="str">
        <f t="shared" si="25"/>
        <v/>
      </c>
      <c r="N17" s="60" t="str">
        <f t="shared" si="26"/>
        <v/>
      </c>
      <c r="P17" s="63">
        <f t="shared" si="20"/>
        <v>0</v>
      </c>
      <c r="Q17" s="63">
        <f t="shared" si="5"/>
        <v>1</v>
      </c>
      <c r="R17" s="64">
        <f t="shared" si="6"/>
        <v>0</v>
      </c>
      <c r="S17" s="64">
        <f t="shared" si="27"/>
        <v>0</v>
      </c>
      <c r="T17" s="64">
        <f t="shared" si="28"/>
        <v>0</v>
      </c>
      <c r="U17" s="64">
        <f t="shared" si="29"/>
        <v>0</v>
      </c>
      <c r="V17" s="63">
        <f t="shared" si="7"/>
        <v>1</v>
      </c>
      <c r="W17" s="65">
        <f t="shared" si="8"/>
        <v>0</v>
      </c>
      <c r="X17" s="65">
        <f t="shared" si="9"/>
        <v>0</v>
      </c>
      <c r="Y17" s="65">
        <f t="shared" si="10"/>
        <v>0</v>
      </c>
      <c r="Z17" s="65">
        <f t="shared" si="11"/>
        <v>0</v>
      </c>
      <c r="AA17" s="65">
        <f t="shared" si="12"/>
        <v>0</v>
      </c>
      <c r="AB17" s="65">
        <f t="shared" si="13"/>
        <v>0</v>
      </c>
      <c r="AC17" s="66">
        <f t="shared" si="14"/>
        <v>0</v>
      </c>
      <c r="AD17" s="66">
        <f t="shared" si="15"/>
        <v>0</v>
      </c>
      <c r="AE17" s="66">
        <f t="shared" si="16"/>
        <v>0</v>
      </c>
      <c r="AG17" s="49" t="s">
        <v>63</v>
      </c>
      <c r="AH17" s="50">
        <f>(Nachtstd_40_1)*(Stundenlohn_1*40%)</f>
        <v>0</v>
      </c>
      <c r="AL17" s="32" t="s">
        <v>43</v>
      </c>
      <c r="AM17" s="33">
        <f>DATE(AM12,5,1)</f>
        <v>46143</v>
      </c>
      <c r="AN17" s="34">
        <v>150</v>
      </c>
    </row>
    <row r="18" spans="2:40" ht="21" customHeight="1" x14ac:dyDescent="0.2">
      <c r="B18" s="20">
        <f t="shared" si="17"/>
        <v>46027</v>
      </c>
      <c r="C18" s="3"/>
      <c r="D18" s="3"/>
      <c r="E18" s="3"/>
      <c r="F18" s="3"/>
      <c r="G18" s="4" t="str">
        <f t="shared" ca="1" si="0"/>
        <v/>
      </c>
      <c r="H18" s="5"/>
      <c r="I18" s="60" t="str">
        <f t="shared" si="21"/>
        <v/>
      </c>
      <c r="J18" s="60" t="str">
        <f t="shared" si="22"/>
        <v/>
      </c>
      <c r="K18" s="60" t="str">
        <f t="shared" si="23"/>
        <v/>
      </c>
      <c r="L18" s="60" t="str">
        <f t="shared" si="24"/>
        <v/>
      </c>
      <c r="M18" s="60" t="str">
        <f t="shared" si="25"/>
        <v/>
      </c>
      <c r="N18" s="60" t="str">
        <f t="shared" si="26"/>
        <v/>
      </c>
      <c r="P18" s="63">
        <f t="shared" si="20"/>
        <v>0</v>
      </c>
      <c r="Q18" s="63">
        <f t="shared" si="5"/>
        <v>1</v>
      </c>
      <c r="R18" s="64">
        <f t="shared" si="6"/>
        <v>0</v>
      </c>
      <c r="S18" s="64">
        <f t="shared" si="27"/>
        <v>0</v>
      </c>
      <c r="T18" s="64">
        <f t="shared" si="28"/>
        <v>0</v>
      </c>
      <c r="U18" s="64">
        <f t="shared" si="29"/>
        <v>0</v>
      </c>
      <c r="V18" s="63">
        <f t="shared" si="7"/>
        <v>0</v>
      </c>
      <c r="W18" s="65">
        <f t="shared" si="8"/>
        <v>0</v>
      </c>
      <c r="X18" s="65">
        <f t="shared" si="9"/>
        <v>0</v>
      </c>
      <c r="Y18" s="65">
        <f t="shared" si="10"/>
        <v>0</v>
      </c>
      <c r="Z18" s="65">
        <f t="shared" si="11"/>
        <v>0</v>
      </c>
      <c r="AA18" s="65">
        <f t="shared" si="12"/>
        <v>0</v>
      </c>
      <c r="AB18" s="65">
        <f t="shared" si="13"/>
        <v>1</v>
      </c>
      <c r="AC18" s="66">
        <f t="shared" si="14"/>
        <v>0</v>
      </c>
      <c r="AD18" s="66">
        <f t="shared" si="15"/>
        <v>0</v>
      </c>
      <c r="AE18" s="66">
        <f t="shared" si="16"/>
        <v>0</v>
      </c>
      <c r="AG18" s="49" t="s">
        <v>64</v>
      </c>
      <c r="AH18" s="50">
        <f>(Sonntagsstd_1)*(Stundenlohn_1*50%)</f>
        <v>0</v>
      </c>
      <c r="AL18" s="32" t="s">
        <v>44</v>
      </c>
      <c r="AM18" s="33">
        <f>Ostersonntag_1+39</f>
        <v>46156</v>
      </c>
      <c r="AN18" s="34">
        <v>125</v>
      </c>
    </row>
    <row r="19" spans="2:40" ht="21" customHeight="1" x14ac:dyDescent="0.2">
      <c r="B19" s="20">
        <f t="shared" si="17"/>
        <v>46028</v>
      </c>
      <c r="C19" s="3"/>
      <c r="D19" s="3"/>
      <c r="E19" s="3"/>
      <c r="F19" s="3"/>
      <c r="G19" s="4" t="str">
        <f t="shared" ca="1" si="0"/>
        <v/>
      </c>
      <c r="H19" s="5"/>
      <c r="I19" s="60" t="str">
        <f t="shared" si="21"/>
        <v/>
      </c>
      <c r="J19" s="60" t="str">
        <f t="shared" si="22"/>
        <v/>
      </c>
      <c r="K19" s="60" t="str">
        <f t="shared" si="23"/>
        <v/>
      </c>
      <c r="L19" s="60" t="str">
        <f t="shared" si="24"/>
        <v/>
      </c>
      <c r="M19" s="60" t="str">
        <f t="shared" si="25"/>
        <v/>
      </c>
      <c r="N19" s="60" t="str">
        <f t="shared" si="26"/>
        <v/>
      </c>
      <c r="P19" s="63">
        <f t="shared" si="20"/>
        <v>0</v>
      </c>
      <c r="Q19" s="63">
        <f t="shared" si="5"/>
        <v>1</v>
      </c>
      <c r="R19" s="64">
        <f t="shared" si="6"/>
        <v>0</v>
      </c>
      <c r="S19" s="64">
        <f t="shared" si="27"/>
        <v>0</v>
      </c>
      <c r="T19" s="64">
        <f t="shared" si="28"/>
        <v>0</v>
      </c>
      <c r="U19" s="64">
        <f t="shared" si="29"/>
        <v>0</v>
      </c>
      <c r="V19" s="63">
        <f t="shared" si="7"/>
        <v>0</v>
      </c>
      <c r="W19" s="65">
        <f t="shared" si="8"/>
        <v>1</v>
      </c>
      <c r="X19" s="65">
        <f t="shared" si="9"/>
        <v>0</v>
      </c>
      <c r="Y19" s="65">
        <f t="shared" si="10"/>
        <v>0</v>
      </c>
      <c r="Z19" s="65">
        <f t="shared" si="11"/>
        <v>0</v>
      </c>
      <c r="AA19" s="65">
        <f t="shared" si="12"/>
        <v>0</v>
      </c>
      <c r="AB19" s="65">
        <f t="shared" si="13"/>
        <v>0</v>
      </c>
      <c r="AC19" s="66">
        <f t="shared" si="14"/>
        <v>0</v>
      </c>
      <c r="AD19" s="66">
        <f t="shared" si="15"/>
        <v>0</v>
      </c>
      <c r="AE19" s="66">
        <f t="shared" si="16"/>
        <v>0</v>
      </c>
      <c r="AG19" s="49" t="s">
        <v>65</v>
      </c>
      <c r="AH19" s="50">
        <f>(Feiertagsstd_125_1)*(Stundenlohn_1*125%)</f>
        <v>0</v>
      </c>
      <c r="AL19" s="32" t="s">
        <v>45</v>
      </c>
      <c r="AM19" s="33">
        <f>Ostersonntag_1+50</f>
        <v>46167</v>
      </c>
      <c r="AN19" s="34">
        <v>125</v>
      </c>
    </row>
    <row r="20" spans="2:40" ht="21" customHeight="1" x14ac:dyDescent="0.2">
      <c r="B20" s="20">
        <f t="shared" si="17"/>
        <v>46029</v>
      </c>
      <c r="C20" s="3"/>
      <c r="D20" s="3"/>
      <c r="E20" s="3"/>
      <c r="F20" s="3"/>
      <c r="G20" s="4" t="str">
        <f t="shared" ca="1" si="0"/>
        <v/>
      </c>
      <c r="H20" s="5"/>
      <c r="I20" s="60" t="str">
        <f t="shared" si="21"/>
        <v/>
      </c>
      <c r="J20" s="60" t="str">
        <f t="shared" si="22"/>
        <v/>
      </c>
      <c r="K20" s="60" t="str">
        <f t="shared" si="23"/>
        <v/>
      </c>
      <c r="L20" s="60" t="str">
        <f t="shared" si="24"/>
        <v/>
      </c>
      <c r="M20" s="60" t="str">
        <f t="shared" si="25"/>
        <v/>
      </c>
      <c r="N20" s="60" t="str">
        <f t="shared" si="26"/>
        <v/>
      </c>
      <c r="P20" s="63">
        <f t="shared" si="20"/>
        <v>0</v>
      </c>
      <c r="Q20" s="63">
        <f t="shared" si="5"/>
        <v>1</v>
      </c>
      <c r="R20" s="64">
        <f t="shared" si="6"/>
        <v>0</v>
      </c>
      <c r="S20" s="64">
        <f t="shared" si="27"/>
        <v>0</v>
      </c>
      <c r="T20" s="64">
        <f t="shared" si="28"/>
        <v>0</v>
      </c>
      <c r="U20" s="64">
        <f t="shared" si="29"/>
        <v>0</v>
      </c>
      <c r="V20" s="63">
        <f t="shared" si="7"/>
        <v>0</v>
      </c>
      <c r="W20" s="65">
        <f t="shared" si="8"/>
        <v>0</v>
      </c>
      <c r="X20" s="65">
        <f t="shared" si="9"/>
        <v>0</v>
      </c>
      <c r="Y20" s="65">
        <f t="shared" si="10"/>
        <v>0</v>
      </c>
      <c r="Z20" s="65">
        <f t="shared" si="11"/>
        <v>0</v>
      </c>
      <c r="AA20" s="65">
        <f t="shared" si="12"/>
        <v>0</v>
      </c>
      <c r="AB20" s="65">
        <f t="shared" si="13"/>
        <v>0</v>
      </c>
      <c r="AC20" s="66">
        <f t="shared" si="14"/>
        <v>0</v>
      </c>
      <c r="AD20" s="66">
        <f t="shared" si="15"/>
        <v>0</v>
      </c>
      <c r="AE20" s="66">
        <f t="shared" si="16"/>
        <v>0</v>
      </c>
      <c r="AG20" s="51" t="s">
        <v>66</v>
      </c>
      <c r="AH20" s="52">
        <f>(Feiertagsstd_150_1)*(Stundenlohn_1*150%)</f>
        <v>0</v>
      </c>
      <c r="AL20" s="32" t="s">
        <v>46</v>
      </c>
      <c r="AM20" s="33">
        <f>DATE(AM12,10,3)</f>
        <v>46298</v>
      </c>
      <c r="AN20" s="34">
        <v>125</v>
      </c>
    </row>
    <row r="21" spans="2:40" ht="21" customHeight="1" x14ac:dyDescent="0.2">
      <c r="B21" s="20">
        <f t="shared" si="17"/>
        <v>46030</v>
      </c>
      <c r="C21" s="3"/>
      <c r="D21" s="3"/>
      <c r="E21" s="3"/>
      <c r="F21" s="3"/>
      <c r="G21" s="4" t="str">
        <f t="shared" ca="1" si="0"/>
        <v/>
      </c>
      <c r="H21" s="5"/>
      <c r="I21" s="60" t="str">
        <f t="shared" si="21"/>
        <v/>
      </c>
      <c r="J21" s="60" t="str">
        <f t="shared" si="22"/>
        <v/>
      </c>
      <c r="K21" s="60" t="str">
        <f t="shared" si="23"/>
        <v/>
      </c>
      <c r="L21" s="60" t="str">
        <f t="shared" si="24"/>
        <v/>
      </c>
      <c r="M21" s="60" t="str">
        <f t="shared" si="25"/>
        <v/>
      </c>
      <c r="N21" s="60" t="str">
        <f t="shared" si="26"/>
        <v/>
      </c>
      <c r="P21" s="63">
        <f t="shared" si="20"/>
        <v>0</v>
      </c>
      <c r="Q21" s="63">
        <f t="shared" si="5"/>
        <v>1</v>
      </c>
      <c r="R21" s="64">
        <f t="shared" si="6"/>
        <v>0</v>
      </c>
      <c r="S21" s="64">
        <f t="shared" si="27"/>
        <v>0</v>
      </c>
      <c r="T21" s="64">
        <f t="shared" si="28"/>
        <v>0</v>
      </c>
      <c r="U21" s="64">
        <f t="shared" si="29"/>
        <v>0</v>
      </c>
      <c r="V21" s="63">
        <f t="shared" si="7"/>
        <v>0</v>
      </c>
      <c r="W21" s="65">
        <f t="shared" si="8"/>
        <v>0</v>
      </c>
      <c r="X21" s="65">
        <f t="shared" si="9"/>
        <v>0</v>
      </c>
      <c r="Y21" s="65">
        <f t="shared" si="10"/>
        <v>0</v>
      </c>
      <c r="Z21" s="65">
        <f t="shared" si="11"/>
        <v>0</v>
      </c>
      <c r="AA21" s="65">
        <f t="shared" si="12"/>
        <v>0</v>
      </c>
      <c r="AB21" s="65">
        <f t="shared" si="13"/>
        <v>0</v>
      </c>
      <c r="AC21" s="66">
        <f t="shared" si="14"/>
        <v>0</v>
      </c>
      <c r="AD21" s="66">
        <f t="shared" si="15"/>
        <v>0</v>
      </c>
      <c r="AE21" s="66">
        <f t="shared" si="16"/>
        <v>0</v>
      </c>
      <c r="AG21" s="53"/>
      <c r="AH21" s="54"/>
      <c r="AL21" s="35" t="s">
        <v>47</v>
      </c>
      <c r="AM21" s="36">
        <f>DATE(AM12,12,24)</f>
        <v>46380</v>
      </c>
      <c r="AN21" s="34">
        <v>150</v>
      </c>
    </row>
    <row r="22" spans="2:40" ht="21" customHeight="1" x14ac:dyDescent="0.2">
      <c r="B22" s="20">
        <f t="shared" si="17"/>
        <v>46031</v>
      </c>
      <c r="C22" s="3"/>
      <c r="D22" s="3"/>
      <c r="E22" s="3"/>
      <c r="F22" s="3"/>
      <c r="G22" s="4" t="str">
        <f t="shared" ca="1" si="0"/>
        <v/>
      </c>
      <c r="H22" s="5"/>
      <c r="I22" s="60" t="str">
        <f t="shared" si="21"/>
        <v/>
      </c>
      <c r="J22" s="60" t="str">
        <f t="shared" si="22"/>
        <v/>
      </c>
      <c r="K22" s="60" t="str">
        <f t="shared" si="23"/>
        <v/>
      </c>
      <c r="L22" s="60" t="str">
        <f t="shared" si="24"/>
        <v/>
      </c>
      <c r="M22" s="60" t="str">
        <f t="shared" si="25"/>
        <v/>
      </c>
      <c r="N22" s="60" t="str">
        <f t="shared" si="26"/>
        <v/>
      </c>
      <c r="P22" s="63">
        <f t="shared" si="20"/>
        <v>0</v>
      </c>
      <c r="Q22" s="63">
        <f t="shared" si="5"/>
        <v>1</v>
      </c>
      <c r="R22" s="64">
        <f t="shared" si="6"/>
        <v>0</v>
      </c>
      <c r="S22" s="64">
        <f t="shared" si="27"/>
        <v>0</v>
      </c>
      <c r="T22" s="64">
        <f t="shared" si="28"/>
        <v>0</v>
      </c>
      <c r="U22" s="64">
        <f t="shared" si="29"/>
        <v>0</v>
      </c>
      <c r="V22" s="63">
        <f t="shared" si="7"/>
        <v>0</v>
      </c>
      <c r="W22" s="65">
        <f t="shared" si="8"/>
        <v>0</v>
      </c>
      <c r="X22" s="65">
        <f t="shared" si="9"/>
        <v>0</v>
      </c>
      <c r="Y22" s="65">
        <f t="shared" si="10"/>
        <v>0</v>
      </c>
      <c r="Z22" s="65">
        <f t="shared" si="11"/>
        <v>0</v>
      </c>
      <c r="AA22" s="65">
        <f t="shared" si="12"/>
        <v>0</v>
      </c>
      <c r="AB22" s="65">
        <f t="shared" si="13"/>
        <v>0</v>
      </c>
      <c r="AC22" s="66">
        <f t="shared" si="14"/>
        <v>0</v>
      </c>
      <c r="AD22" s="66">
        <f t="shared" si="15"/>
        <v>0</v>
      </c>
      <c r="AE22" s="66">
        <f t="shared" si="16"/>
        <v>0</v>
      </c>
      <c r="AG22" s="55"/>
      <c r="AH22" s="56"/>
      <c r="AL22" s="32" t="s">
        <v>48</v>
      </c>
      <c r="AM22" s="33">
        <f>DATE(AM12,12,25)</f>
        <v>46381</v>
      </c>
      <c r="AN22" s="34">
        <v>150</v>
      </c>
    </row>
    <row r="23" spans="2:40" ht="21" customHeight="1" x14ac:dyDescent="0.2">
      <c r="B23" s="20">
        <f t="shared" si="17"/>
        <v>46032</v>
      </c>
      <c r="C23" s="3"/>
      <c r="D23" s="3"/>
      <c r="E23" s="3"/>
      <c r="F23" s="3"/>
      <c r="G23" s="4" t="str">
        <f t="shared" ca="1" si="0"/>
        <v/>
      </c>
      <c r="H23" s="5"/>
      <c r="I23" s="60" t="str">
        <f t="shared" si="21"/>
        <v/>
      </c>
      <c r="J23" s="60" t="str">
        <f t="shared" si="22"/>
        <v/>
      </c>
      <c r="K23" s="60" t="str">
        <f t="shared" si="23"/>
        <v/>
      </c>
      <c r="L23" s="60" t="str">
        <f t="shared" si="24"/>
        <v/>
      </c>
      <c r="M23" s="60" t="str">
        <f t="shared" si="25"/>
        <v/>
      </c>
      <c r="N23" s="60" t="str">
        <f t="shared" si="26"/>
        <v/>
      </c>
      <c r="P23" s="63">
        <f t="shared" si="20"/>
        <v>0</v>
      </c>
      <c r="Q23" s="63">
        <f t="shared" si="5"/>
        <v>1</v>
      </c>
      <c r="R23" s="64">
        <f t="shared" si="6"/>
        <v>0</v>
      </c>
      <c r="S23" s="64">
        <f t="shared" si="27"/>
        <v>0</v>
      </c>
      <c r="T23" s="64">
        <f t="shared" si="28"/>
        <v>0</v>
      </c>
      <c r="U23" s="64">
        <f t="shared" si="29"/>
        <v>0</v>
      </c>
      <c r="V23" s="63">
        <f t="shared" si="7"/>
        <v>0</v>
      </c>
      <c r="W23" s="65">
        <f t="shared" si="8"/>
        <v>0</v>
      </c>
      <c r="X23" s="65">
        <f t="shared" si="9"/>
        <v>0</v>
      </c>
      <c r="Y23" s="65">
        <f t="shared" si="10"/>
        <v>0</v>
      </c>
      <c r="Z23" s="65">
        <f t="shared" si="11"/>
        <v>0</v>
      </c>
      <c r="AA23" s="65">
        <f t="shared" si="12"/>
        <v>1</v>
      </c>
      <c r="AB23" s="65">
        <f t="shared" si="13"/>
        <v>0</v>
      </c>
      <c r="AC23" s="66">
        <f t="shared" si="14"/>
        <v>0</v>
      </c>
      <c r="AD23" s="66">
        <f t="shared" si="15"/>
        <v>0</v>
      </c>
      <c r="AE23" s="66">
        <f t="shared" si="16"/>
        <v>0</v>
      </c>
      <c r="AG23" s="55"/>
      <c r="AH23" s="56"/>
      <c r="AL23" s="32" t="s">
        <v>49</v>
      </c>
      <c r="AM23" s="33">
        <f>DATE(AM12,12,26)</f>
        <v>46382</v>
      </c>
      <c r="AN23" s="34">
        <v>150</v>
      </c>
    </row>
    <row r="24" spans="2:40" ht="21" customHeight="1" x14ac:dyDescent="0.2">
      <c r="B24" s="20">
        <f t="shared" si="17"/>
        <v>46033</v>
      </c>
      <c r="C24" s="3"/>
      <c r="D24" s="3"/>
      <c r="E24" s="3"/>
      <c r="F24" s="3"/>
      <c r="G24" s="4" t="str">
        <f t="shared" ca="1" si="0"/>
        <v/>
      </c>
      <c r="H24" s="5"/>
      <c r="I24" s="60" t="str">
        <f t="shared" si="21"/>
        <v/>
      </c>
      <c r="J24" s="60" t="str">
        <f t="shared" si="22"/>
        <v/>
      </c>
      <c r="K24" s="60" t="str">
        <f t="shared" si="23"/>
        <v/>
      </c>
      <c r="L24" s="60" t="str">
        <f t="shared" si="24"/>
        <v/>
      </c>
      <c r="M24" s="60" t="str">
        <f t="shared" si="25"/>
        <v/>
      </c>
      <c r="N24" s="60" t="str">
        <f t="shared" si="26"/>
        <v/>
      </c>
      <c r="P24" s="63">
        <f t="shared" si="20"/>
        <v>0</v>
      </c>
      <c r="Q24" s="63">
        <f t="shared" si="5"/>
        <v>1</v>
      </c>
      <c r="R24" s="64">
        <f t="shared" si="6"/>
        <v>0</v>
      </c>
      <c r="S24" s="64">
        <f t="shared" si="27"/>
        <v>0</v>
      </c>
      <c r="T24" s="64">
        <f t="shared" si="28"/>
        <v>0</v>
      </c>
      <c r="U24" s="64">
        <f t="shared" si="29"/>
        <v>0</v>
      </c>
      <c r="V24" s="63">
        <f t="shared" si="7"/>
        <v>1</v>
      </c>
      <c r="W24" s="65">
        <f t="shared" si="8"/>
        <v>0</v>
      </c>
      <c r="X24" s="65">
        <f t="shared" si="9"/>
        <v>0</v>
      </c>
      <c r="Y24" s="65">
        <f t="shared" si="10"/>
        <v>0</v>
      </c>
      <c r="Z24" s="65">
        <f t="shared" si="11"/>
        <v>0</v>
      </c>
      <c r="AA24" s="65">
        <f t="shared" si="12"/>
        <v>0</v>
      </c>
      <c r="AB24" s="65">
        <f t="shared" si="13"/>
        <v>0</v>
      </c>
      <c r="AC24" s="66">
        <f t="shared" si="14"/>
        <v>0</v>
      </c>
      <c r="AD24" s="66">
        <f t="shared" si="15"/>
        <v>0</v>
      </c>
      <c r="AE24" s="66">
        <f t="shared" si="16"/>
        <v>0</v>
      </c>
      <c r="AG24" s="55"/>
      <c r="AH24" s="56"/>
      <c r="AL24" s="37" t="s">
        <v>50</v>
      </c>
      <c r="AM24" s="38">
        <f>DATE(AM12,12,31)</f>
        <v>46387</v>
      </c>
      <c r="AN24" s="39">
        <v>125</v>
      </c>
    </row>
    <row r="25" spans="2:40" ht="21" customHeight="1" x14ac:dyDescent="0.2">
      <c r="B25" s="20">
        <f t="shared" si="17"/>
        <v>46034</v>
      </c>
      <c r="C25" s="3"/>
      <c r="D25" s="3"/>
      <c r="E25" s="3"/>
      <c r="F25" s="3"/>
      <c r="G25" s="4" t="str">
        <f t="shared" ca="1" si="0"/>
        <v/>
      </c>
      <c r="H25" s="5"/>
      <c r="I25" s="60" t="str">
        <f t="shared" si="21"/>
        <v/>
      </c>
      <c r="J25" s="60" t="str">
        <f t="shared" si="22"/>
        <v/>
      </c>
      <c r="K25" s="60" t="str">
        <f t="shared" si="23"/>
        <v/>
      </c>
      <c r="L25" s="60" t="str">
        <f t="shared" si="24"/>
        <v/>
      </c>
      <c r="M25" s="60" t="str">
        <f t="shared" si="25"/>
        <v/>
      </c>
      <c r="N25" s="60" t="str">
        <f t="shared" si="26"/>
        <v/>
      </c>
      <c r="P25" s="63">
        <f t="shared" si="20"/>
        <v>0</v>
      </c>
      <c r="Q25" s="63">
        <f t="shared" si="5"/>
        <v>1</v>
      </c>
      <c r="R25" s="64">
        <f t="shared" si="6"/>
        <v>0</v>
      </c>
      <c r="S25" s="64">
        <f t="shared" si="27"/>
        <v>0</v>
      </c>
      <c r="T25" s="64">
        <f t="shared" si="28"/>
        <v>0</v>
      </c>
      <c r="U25" s="64">
        <f t="shared" si="29"/>
        <v>0</v>
      </c>
      <c r="V25" s="63">
        <f t="shared" si="7"/>
        <v>0</v>
      </c>
      <c r="W25" s="65">
        <f t="shared" si="8"/>
        <v>0</v>
      </c>
      <c r="X25" s="65">
        <f t="shared" si="9"/>
        <v>0</v>
      </c>
      <c r="Y25" s="65">
        <f t="shared" si="10"/>
        <v>0</v>
      </c>
      <c r="Z25" s="65">
        <f t="shared" si="11"/>
        <v>0</v>
      </c>
      <c r="AA25" s="65">
        <f t="shared" si="12"/>
        <v>0</v>
      </c>
      <c r="AB25" s="65">
        <f t="shared" si="13"/>
        <v>0</v>
      </c>
      <c r="AC25" s="66">
        <f t="shared" si="14"/>
        <v>0</v>
      </c>
      <c r="AD25" s="66">
        <f t="shared" si="15"/>
        <v>0</v>
      </c>
      <c r="AE25" s="66">
        <f t="shared" si="16"/>
        <v>0</v>
      </c>
      <c r="AG25" s="55"/>
      <c r="AH25" s="56"/>
    </row>
    <row r="26" spans="2:40" ht="21" customHeight="1" x14ac:dyDescent="0.2">
      <c r="B26" s="20">
        <f t="shared" si="17"/>
        <v>46035</v>
      </c>
      <c r="C26" s="3"/>
      <c r="D26" s="3"/>
      <c r="E26" s="3"/>
      <c r="F26" s="3"/>
      <c r="G26" s="4" t="str">
        <f t="shared" ca="1" si="0"/>
        <v/>
      </c>
      <c r="H26" s="5"/>
      <c r="I26" s="60" t="str">
        <f t="shared" si="21"/>
        <v/>
      </c>
      <c r="J26" s="60" t="str">
        <f t="shared" si="22"/>
        <v/>
      </c>
      <c r="K26" s="60" t="str">
        <f t="shared" si="23"/>
        <v/>
      </c>
      <c r="L26" s="60" t="str">
        <f t="shared" si="24"/>
        <v/>
      </c>
      <c r="M26" s="60" t="str">
        <f t="shared" si="25"/>
        <v/>
      </c>
      <c r="N26" s="60" t="str">
        <f t="shared" si="26"/>
        <v/>
      </c>
      <c r="P26" s="63">
        <f t="shared" si="20"/>
        <v>0</v>
      </c>
      <c r="Q26" s="63">
        <f t="shared" si="5"/>
        <v>1</v>
      </c>
      <c r="R26" s="64">
        <f t="shared" si="6"/>
        <v>0</v>
      </c>
      <c r="S26" s="64">
        <f t="shared" si="27"/>
        <v>0</v>
      </c>
      <c r="T26" s="64">
        <f t="shared" si="28"/>
        <v>0</v>
      </c>
      <c r="U26" s="64">
        <f t="shared" si="29"/>
        <v>0</v>
      </c>
      <c r="V26" s="63">
        <f t="shared" si="7"/>
        <v>0</v>
      </c>
      <c r="W26" s="65">
        <f t="shared" si="8"/>
        <v>0</v>
      </c>
      <c r="X26" s="65">
        <f t="shared" si="9"/>
        <v>0</v>
      </c>
      <c r="Y26" s="65">
        <f t="shared" si="10"/>
        <v>0</v>
      </c>
      <c r="Z26" s="65">
        <f t="shared" si="11"/>
        <v>0</v>
      </c>
      <c r="AA26" s="65">
        <f t="shared" si="12"/>
        <v>0</v>
      </c>
      <c r="AB26" s="65">
        <f t="shared" si="13"/>
        <v>0</v>
      </c>
      <c r="AC26" s="66">
        <f t="shared" si="14"/>
        <v>0</v>
      </c>
      <c r="AD26" s="66">
        <f t="shared" si="15"/>
        <v>0</v>
      </c>
      <c r="AE26" s="66">
        <f t="shared" si="16"/>
        <v>0</v>
      </c>
      <c r="AG26" s="55"/>
      <c r="AH26" s="56"/>
      <c r="AL26" s="40" t="s">
        <v>51</v>
      </c>
      <c r="AM26" s="41">
        <f>YEAR(Beginndatum_1)</f>
        <v>2026</v>
      </c>
      <c r="AN26" s="42" t="s">
        <v>39</v>
      </c>
    </row>
    <row r="27" spans="2:40" ht="21" customHeight="1" x14ac:dyDescent="0.2">
      <c r="B27" s="20">
        <f t="shared" si="17"/>
        <v>46036</v>
      </c>
      <c r="C27" s="3"/>
      <c r="D27" s="3"/>
      <c r="E27" s="3"/>
      <c r="F27" s="3"/>
      <c r="G27" s="4" t="str">
        <f t="shared" ca="1" si="0"/>
        <v/>
      </c>
      <c r="H27" s="5"/>
      <c r="I27" s="60" t="str">
        <f t="shared" si="21"/>
        <v/>
      </c>
      <c r="J27" s="60" t="str">
        <f t="shared" si="22"/>
        <v/>
      </c>
      <c r="K27" s="60" t="str">
        <f t="shared" si="23"/>
        <v/>
      </c>
      <c r="L27" s="60" t="str">
        <f t="shared" si="24"/>
        <v/>
      </c>
      <c r="M27" s="60" t="str">
        <f t="shared" si="25"/>
        <v/>
      </c>
      <c r="N27" s="60" t="str">
        <f t="shared" si="26"/>
        <v/>
      </c>
      <c r="P27" s="63">
        <f t="shared" si="20"/>
        <v>0</v>
      </c>
      <c r="Q27" s="63">
        <f t="shared" si="5"/>
        <v>1</v>
      </c>
      <c r="R27" s="64">
        <f t="shared" si="6"/>
        <v>0</v>
      </c>
      <c r="S27" s="64">
        <f t="shared" si="27"/>
        <v>0</v>
      </c>
      <c r="T27" s="64">
        <f t="shared" si="28"/>
        <v>0</v>
      </c>
      <c r="U27" s="64">
        <f t="shared" si="29"/>
        <v>0</v>
      </c>
      <c r="V27" s="63">
        <f t="shared" si="7"/>
        <v>0</v>
      </c>
      <c r="W27" s="65">
        <f t="shared" si="8"/>
        <v>0</v>
      </c>
      <c r="X27" s="65">
        <f t="shared" si="9"/>
        <v>0</v>
      </c>
      <c r="Y27" s="65">
        <f t="shared" si="10"/>
        <v>0</v>
      </c>
      <c r="Z27" s="65">
        <f t="shared" si="11"/>
        <v>0</v>
      </c>
      <c r="AA27" s="65">
        <f t="shared" si="12"/>
        <v>0</v>
      </c>
      <c r="AB27" s="65">
        <f t="shared" si="13"/>
        <v>0</v>
      </c>
      <c r="AC27" s="66">
        <f t="shared" si="14"/>
        <v>0</v>
      </c>
      <c r="AD27" s="66">
        <f t="shared" si="15"/>
        <v>0</v>
      </c>
      <c r="AE27" s="66">
        <f t="shared" si="16"/>
        <v>0</v>
      </c>
      <c r="AG27" s="55"/>
      <c r="AH27" s="56"/>
      <c r="AL27" s="83" t="s">
        <v>60</v>
      </c>
      <c r="AM27" s="84"/>
      <c r="AN27" s="85"/>
    </row>
    <row r="28" spans="2:40" ht="21" customHeight="1" x14ac:dyDescent="0.2">
      <c r="B28" s="20">
        <f t="shared" si="17"/>
        <v>46037</v>
      </c>
      <c r="C28" s="3"/>
      <c r="D28" s="3"/>
      <c r="E28" s="3"/>
      <c r="F28" s="3"/>
      <c r="G28" s="4" t="str">
        <f t="shared" ca="1" si="0"/>
        <v/>
      </c>
      <c r="H28" s="5"/>
      <c r="I28" s="60" t="str">
        <f t="shared" si="21"/>
        <v/>
      </c>
      <c r="J28" s="60" t="str">
        <f t="shared" si="22"/>
        <v/>
      </c>
      <c r="K28" s="60" t="str">
        <f t="shared" si="23"/>
        <v/>
      </c>
      <c r="L28" s="60" t="str">
        <f t="shared" si="24"/>
        <v/>
      </c>
      <c r="M28" s="60" t="str">
        <f t="shared" si="25"/>
        <v/>
      </c>
      <c r="N28" s="60" t="str">
        <f t="shared" si="26"/>
        <v/>
      </c>
      <c r="P28" s="63">
        <f t="shared" si="20"/>
        <v>0</v>
      </c>
      <c r="Q28" s="63">
        <f t="shared" si="5"/>
        <v>1</v>
      </c>
      <c r="R28" s="64">
        <f t="shared" si="6"/>
        <v>0</v>
      </c>
      <c r="S28" s="64">
        <f t="shared" si="27"/>
        <v>0</v>
      </c>
      <c r="T28" s="64">
        <f t="shared" si="28"/>
        <v>0</v>
      </c>
      <c r="U28" s="64">
        <f t="shared" si="29"/>
        <v>0</v>
      </c>
      <c r="V28" s="63">
        <f t="shared" si="7"/>
        <v>0</v>
      </c>
      <c r="W28" s="65">
        <f t="shared" si="8"/>
        <v>0</v>
      </c>
      <c r="X28" s="65">
        <f t="shared" si="9"/>
        <v>0</v>
      </c>
      <c r="Y28" s="65">
        <f t="shared" si="10"/>
        <v>0</v>
      </c>
      <c r="Z28" s="65">
        <f t="shared" si="11"/>
        <v>0</v>
      </c>
      <c r="AA28" s="65">
        <f t="shared" si="12"/>
        <v>0</v>
      </c>
      <c r="AB28" s="65">
        <f t="shared" si="13"/>
        <v>0</v>
      </c>
      <c r="AC28" s="66">
        <f t="shared" si="14"/>
        <v>0</v>
      </c>
      <c r="AD28" s="66">
        <f t="shared" si="15"/>
        <v>0</v>
      </c>
      <c r="AE28" s="66">
        <f t="shared" si="16"/>
        <v>0</v>
      </c>
      <c r="AG28" s="55"/>
      <c r="AH28" s="56"/>
      <c r="AL28" s="86"/>
      <c r="AM28" s="87"/>
      <c r="AN28" s="88"/>
    </row>
    <row r="29" spans="2:40" ht="21" customHeight="1" x14ac:dyDescent="0.2">
      <c r="B29" s="20">
        <f t="shared" si="17"/>
        <v>46038</v>
      </c>
      <c r="C29" s="3"/>
      <c r="D29" s="3"/>
      <c r="E29" s="3"/>
      <c r="F29" s="3"/>
      <c r="G29" s="4" t="str">
        <f t="shared" ca="1" si="0"/>
        <v/>
      </c>
      <c r="H29" s="5"/>
      <c r="I29" s="60" t="str">
        <f t="shared" si="21"/>
        <v/>
      </c>
      <c r="J29" s="60" t="str">
        <f t="shared" si="22"/>
        <v/>
      </c>
      <c r="K29" s="60" t="str">
        <f t="shared" si="23"/>
        <v/>
      </c>
      <c r="L29" s="60" t="str">
        <f t="shared" si="24"/>
        <v/>
      </c>
      <c r="M29" s="60" t="str">
        <f t="shared" si="25"/>
        <v/>
      </c>
      <c r="N29" s="60" t="str">
        <f t="shared" si="26"/>
        <v/>
      </c>
      <c r="P29" s="63">
        <f t="shared" si="20"/>
        <v>0</v>
      </c>
      <c r="Q29" s="63">
        <f t="shared" si="5"/>
        <v>1</v>
      </c>
      <c r="R29" s="64">
        <f t="shared" si="6"/>
        <v>0</v>
      </c>
      <c r="S29" s="64">
        <f t="shared" si="27"/>
        <v>0</v>
      </c>
      <c r="T29" s="64">
        <f t="shared" si="28"/>
        <v>0</v>
      </c>
      <c r="U29" s="64">
        <f t="shared" si="29"/>
        <v>0</v>
      </c>
      <c r="V29" s="63">
        <f t="shared" si="7"/>
        <v>0</v>
      </c>
      <c r="W29" s="65">
        <f t="shared" si="8"/>
        <v>0</v>
      </c>
      <c r="X29" s="65">
        <f t="shared" si="9"/>
        <v>0</v>
      </c>
      <c r="Y29" s="65">
        <f t="shared" si="10"/>
        <v>0</v>
      </c>
      <c r="Z29" s="65">
        <f t="shared" si="11"/>
        <v>0</v>
      </c>
      <c r="AA29" s="65">
        <f t="shared" si="12"/>
        <v>0</v>
      </c>
      <c r="AB29" s="65">
        <f t="shared" si="13"/>
        <v>0</v>
      </c>
      <c r="AC29" s="66">
        <f t="shared" si="14"/>
        <v>0</v>
      </c>
      <c r="AD29" s="66">
        <f t="shared" si="15"/>
        <v>0</v>
      </c>
      <c r="AE29" s="66">
        <f t="shared" si="16"/>
        <v>0</v>
      </c>
      <c r="AG29" s="55"/>
      <c r="AH29" s="56"/>
      <c r="AL29" s="89" t="s">
        <v>61</v>
      </c>
      <c r="AM29" s="90"/>
      <c r="AN29" s="91"/>
    </row>
    <row r="30" spans="2:40" ht="21" customHeight="1" x14ac:dyDescent="0.2">
      <c r="B30" s="20">
        <f t="shared" si="17"/>
        <v>46039</v>
      </c>
      <c r="C30" s="3"/>
      <c r="D30" s="3"/>
      <c r="E30" s="3"/>
      <c r="F30" s="3"/>
      <c r="G30" s="4" t="str">
        <f t="shared" ca="1" si="0"/>
        <v/>
      </c>
      <c r="H30" s="5"/>
      <c r="I30" s="60" t="str">
        <f t="shared" si="21"/>
        <v/>
      </c>
      <c r="J30" s="60" t="str">
        <f t="shared" si="22"/>
        <v/>
      </c>
      <c r="K30" s="60" t="str">
        <f t="shared" si="23"/>
        <v/>
      </c>
      <c r="L30" s="60" t="str">
        <f t="shared" si="24"/>
        <v/>
      </c>
      <c r="M30" s="60" t="str">
        <f t="shared" si="25"/>
        <v/>
      </c>
      <c r="N30" s="60" t="str">
        <f t="shared" si="26"/>
        <v/>
      </c>
      <c r="P30" s="63">
        <f t="shared" si="20"/>
        <v>0</v>
      </c>
      <c r="Q30" s="63">
        <f t="shared" si="5"/>
        <v>1</v>
      </c>
      <c r="R30" s="64">
        <f t="shared" si="6"/>
        <v>0</v>
      </c>
      <c r="S30" s="64">
        <f t="shared" si="27"/>
        <v>0</v>
      </c>
      <c r="T30" s="64">
        <f t="shared" si="28"/>
        <v>0</v>
      </c>
      <c r="U30" s="64">
        <f t="shared" si="29"/>
        <v>0</v>
      </c>
      <c r="V30" s="63">
        <f t="shared" si="7"/>
        <v>0</v>
      </c>
      <c r="W30" s="65">
        <f t="shared" si="8"/>
        <v>0</v>
      </c>
      <c r="X30" s="65">
        <f t="shared" si="9"/>
        <v>0</v>
      </c>
      <c r="Y30" s="65">
        <f t="shared" si="10"/>
        <v>0</v>
      </c>
      <c r="Z30" s="65">
        <f t="shared" si="11"/>
        <v>0</v>
      </c>
      <c r="AA30" s="65">
        <f t="shared" si="12"/>
        <v>1</v>
      </c>
      <c r="AB30" s="65">
        <f t="shared" si="13"/>
        <v>0</v>
      </c>
      <c r="AC30" s="66">
        <f t="shared" si="14"/>
        <v>0</v>
      </c>
      <c r="AD30" s="66">
        <f t="shared" si="15"/>
        <v>0</v>
      </c>
      <c r="AE30" s="66">
        <f t="shared" si="16"/>
        <v>0</v>
      </c>
      <c r="AG30" s="55"/>
      <c r="AH30" s="56"/>
      <c r="AL30" s="92"/>
      <c r="AM30" s="93"/>
      <c r="AN30" s="94"/>
    </row>
    <row r="31" spans="2:40" ht="21" customHeight="1" x14ac:dyDescent="0.2">
      <c r="B31" s="20">
        <f t="shared" si="17"/>
        <v>46040</v>
      </c>
      <c r="C31" s="3"/>
      <c r="D31" s="3"/>
      <c r="E31" s="3"/>
      <c r="F31" s="3"/>
      <c r="G31" s="4" t="str">
        <f t="shared" ca="1" si="0"/>
        <v/>
      </c>
      <c r="H31" s="5"/>
      <c r="I31" s="60" t="str">
        <f t="shared" si="21"/>
        <v/>
      </c>
      <c r="J31" s="60" t="str">
        <f t="shared" si="22"/>
        <v/>
      </c>
      <c r="K31" s="60" t="str">
        <f t="shared" si="23"/>
        <v/>
      </c>
      <c r="L31" s="60" t="str">
        <f t="shared" si="24"/>
        <v/>
      </c>
      <c r="M31" s="60" t="str">
        <f t="shared" si="25"/>
        <v/>
      </c>
      <c r="N31" s="60" t="str">
        <f t="shared" si="26"/>
        <v/>
      </c>
      <c r="P31" s="63">
        <f t="shared" si="20"/>
        <v>0</v>
      </c>
      <c r="Q31" s="63">
        <f t="shared" si="5"/>
        <v>1</v>
      </c>
      <c r="R31" s="64">
        <f t="shared" si="6"/>
        <v>0</v>
      </c>
      <c r="S31" s="64">
        <f t="shared" si="27"/>
        <v>0</v>
      </c>
      <c r="T31" s="64">
        <f t="shared" si="28"/>
        <v>0</v>
      </c>
      <c r="U31" s="64">
        <f t="shared" si="29"/>
        <v>0</v>
      </c>
      <c r="V31" s="63">
        <f t="shared" si="7"/>
        <v>1</v>
      </c>
      <c r="W31" s="65">
        <f t="shared" si="8"/>
        <v>0</v>
      </c>
      <c r="X31" s="65">
        <f t="shared" si="9"/>
        <v>0</v>
      </c>
      <c r="Y31" s="65">
        <f t="shared" si="10"/>
        <v>0</v>
      </c>
      <c r="Z31" s="65">
        <f t="shared" si="11"/>
        <v>0</v>
      </c>
      <c r="AA31" s="65">
        <f t="shared" si="12"/>
        <v>0</v>
      </c>
      <c r="AB31" s="65">
        <f t="shared" si="13"/>
        <v>0</v>
      </c>
      <c r="AC31" s="66">
        <f t="shared" si="14"/>
        <v>0</v>
      </c>
      <c r="AD31" s="66">
        <f t="shared" si="15"/>
        <v>0</v>
      </c>
      <c r="AE31" s="66">
        <f t="shared" si="16"/>
        <v>0</v>
      </c>
      <c r="AG31" s="55"/>
      <c r="AH31" s="56"/>
      <c r="AL31" s="43" t="s">
        <v>52</v>
      </c>
      <c r="AM31" s="68">
        <v>46028</v>
      </c>
      <c r="AN31" s="31">
        <v>125</v>
      </c>
    </row>
    <row r="32" spans="2:40" ht="21" customHeight="1" x14ac:dyDescent="0.2">
      <c r="B32" s="20">
        <f t="shared" si="17"/>
        <v>46041</v>
      </c>
      <c r="C32" s="3"/>
      <c r="D32" s="3"/>
      <c r="E32" s="3"/>
      <c r="F32" s="3"/>
      <c r="G32" s="4" t="str">
        <f t="shared" ca="1" si="0"/>
        <v/>
      </c>
      <c r="H32" s="5"/>
      <c r="I32" s="60" t="str">
        <f t="shared" si="21"/>
        <v/>
      </c>
      <c r="J32" s="60" t="str">
        <f t="shared" si="22"/>
        <v/>
      </c>
      <c r="K32" s="60" t="str">
        <f t="shared" si="23"/>
        <v/>
      </c>
      <c r="L32" s="60" t="str">
        <f t="shared" si="24"/>
        <v/>
      </c>
      <c r="M32" s="60" t="str">
        <f t="shared" si="25"/>
        <v/>
      </c>
      <c r="N32" s="60" t="str">
        <f t="shared" si="26"/>
        <v/>
      </c>
      <c r="P32" s="63">
        <f t="shared" si="20"/>
        <v>0</v>
      </c>
      <c r="Q32" s="63">
        <f t="shared" si="5"/>
        <v>1</v>
      </c>
      <c r="R32" s="64">
        <f t="shared" si="6"/>
        <v>0</v>
      </c>
      <c r="S32" s="64">
        <f t="shared" si="27"/>
        <v>0</v>
      </c>
      <c r="T32" s="64">
        <f t="shared" si="28"/>
        <v>0</v>
      </c>
      <c r="U32" s="64">
        <f t="shared" si="29"/>
        <v>0</v>
      </c>
      <c r="V32" s="63">
        <f t="shared" si="7"/>
        <v>0</v>
      </c>
      <c r="W32" s="65">
        <f t="shared" si="8"/>
        <v>0</v>
      </c>
      <c r="X32" s="65">
        <f t="shared" si="9"/>
        <v>0</v>
      </c>
      <c r="Y32" s="65">
        <f t="shared" si="10"/>
        <v>0</v>
      </c>
      <c r="Z32" s="65">
        <f t="shared" si="11"/>
        <v>0</v>
      </c>
      <c r="AA32" s="65">
        <f t="shared" si="12"/>
        <v>0</v>
      </c>
      <c r="AB32" s="65">
        <f t="shared" si="13"/>
        <v>0</v>
      </c>
      <c r="AC32" s="66">
        <f t="shared" si="14"/>
        <v>0</v>
      </c>
      <c r="AD32" s="66">
        <f t="shared" si="15"/>
        <v>0</v>
      </c>
      <c r="AE32" s="66">
        <f t="shared" si="16"/>
        <v>0</v>
      </c>
      <c r="AG32" s="55"/>
      <c r="AH32" s="56"/>
      <c r="AL32" s="35" t="s">
        <v>53</v>
      </c>
      <c r="AM32" s="69">
        <v>46177</v>
      </c>
      <c r="AN32" s="34">
        <v>125</v>
      </c>
    </row>
    <row r="33" spans="2:40" ht="21" customHeight="1" x14ac:dyDescent="0.2">
      <c r="B33" s="20">
        <f t="shared" si="17"/>
        <v>46042</v>
      </c>
      <c r="C33" s="3"/>
      <c r="D33" s="3"/>
      <c r="E33" s="3"/>
      <c r="F33" s="3"/>
      <c r="G33" s="4" t="str">
        <f t="shared" ca="1" si="0"/>
        <v/>
      </c>
      <c r="H33" s="5"/>
      <c r="I33" s="60" t="str">
        <f t="shared" si="21"/>
        <v/>
      </c>
      <c r="J33" s="60" t="str">
        <f t="shared" si="22"/>
        <v/>
      </c>
      <c r="K33" s="60" t="str">
        <f t="shared" si="23"/>
        <v/>
      </c>
      <c r="L33" s="60" t="str">
        <f t="shared" si="24"/>
        <v/>
      </c>
      <c r="M33" s="60" t="str">
        <f t="shared" si="25"/>
        <v/>
      </c>
      <c r="N33" s="60" t="str">
        <f t="shared" si="26"/>
        <v/>
      </c>
      <c r="P33" s="63">
        <f t="shared" si="20"/>
        <v>0</v>
      </c>
      <c r="Q33" s="63">
        <f t="shared" si="5"/>
        <v>1</v>
      </c>
      <c r="R33" s="64">
        <f t="shared" si="6"/>
        <v>0</v>
      </c>
      <c r="S33" s="64">
        <f t="shared" si="27"/>
        <v>0</v>
      </c>
      <c r="T33" s="64">
        <f t="shared" si="28"/>
        <v>0</v>
      </c>
      <c r="U33" s="64">
        <f t="shared" si="29"/>
        <v>0</v>
      </c>
      <c r="V33" s="63">
        <f t="shared" si="7"/>
        <v>0</v>
      </c>
      <c r="W33" s="65">
        <f t="shared" si="8"/>
        <v>0</v>
      </c>
      <c r="X33" s="65">
        <f t="shared" si="9"/>
        <v>0</v>
      </c>
      <c r="Y33" s="65">
        <f t="shared" si="10"/>
        <v>0</v>
      </c>
      <c r="Z33" s="65">
        <f t="shared" si="11"/>
        <v>0</v>
      </c>
      <c r="AA33" s="65">
        <f t="shared" si="12"/>
        <v>0</v>
      </c>
      <c r="AB33" s="65">
        <f t="shared" si="13"/>
        <v>0</v>
      </c>
      <c r="AC33" s="66">
        <f t="shared" si="14"/>
        <v>0</v>
      </c>
      <c r="AD33" s="66">
        <f t="shared" si="15"/>
        <v>0</v>
      </c>
      <c r="AE33" s="66">
        <f t="shared" si="16"/>
        <v>0</v>
      </c>
      <c r="AG33" s="55"/>
      <c r="AH33" s="56"/>
      <c r="AL33" s="35" t="s">
        <v>54</v>
      </c>
      <c r="AM33" s="69">
        <v>46242</v>
      </c>
      <c r="AN33" s="34">
        <v>125</v>
      </c>
    </row>
    <row r="34" spans="2:40" ht="21" customHeight="1" x14ac:dyDescent="0.2">
      <c r="B34" s="20">
        <f t="shared" si="17"/>
        <v>46043</v>
      </c>
      <c r="C34" s="3"/>
      <c r="D34" s="3"/>
      <c r="E34" s="3"/>
      <c r="F34" s="3"/>
      <c r="G34" s="4" t="str">
        <f t="shared" ca="1" si="0"/>
        <v/>
      </c>
      <c r="H34" s="5"/>
      <c r="I34" s="60" t="str">
        <f t="shared" si="21"/>
        <v/>
      </c>
      <c r="J34" s="60" t="str">
        <f t="shared" si="22"/>
        <v/>
      </c>
      <c r="K34" s="60" t="str">
        <f t="shared" si="23"/>
        <v/>
      </c>
      <c r="L34" s="60" t="str">
        <f t="shared" si="24"/>
        <v/>
      </c>
      <c r="M34" s="60" t="str">
        <f t="shared" si="25"/>
        <v/>
      </c>
      <c r="N34" s="60" t="str">
        <f t="shared" si="26"/>
        <v/>
      </c>
      <c r="P34" s="63">
        <f t="shared" si="20"/>
        <v>0</v>
      </c>
      <c r="Q34" s="63">
        <f t="shared" si="5"/>
        <v>1</v>
      </c>
      <c r="R34" s="64">
        <f t="shared" si="6"/>
        <v>0</v>
      </c>
      <c r="S34" s="64">
        <f t="shared" si="27"/>
        <v>0</v>
      </c>
      <c r="T34" s="64">
        <f t="shared" si="28"/>
        <v>0</v>
      </c>
      <c r="U34" s="64">
        <f t="shared" si="29"/>
        <v>0</v>
      </c>
      <c r="V34" s="63">
        <f t="shared" si="7"/>
        <v>0</v>
      </c>
      <c r="W34" s="65">
        <f t="shared" si="8"/>
        <v>0</v>
      </c>
      <c r="X34" s="65">
        <f t="shared" si="9"/>
        <v>0</v>
      </c>
      <c r="Y34" s="65">
        <f t="shared" si="10"/>
        <v>0</v>
      </c>
      <c r="Z34" s="65">
        <f t="shared" si="11"/>
        <v>0</v>
      </c>
      <c r="AA34" s="65">
        <f t="shared" si="12"/>
        <v>0</v>
      </c>
      <c r="AB34" s="65">
        <f t="shared" si="13"/>
        <v>0</v>
      </c>
      <c r="AC34" s="66">
        <f t="shared" si="14"/>
        <v>0</v>
      </c>
      <c r="AD34" s="66">
        <f t="shared" si="15"/>
        <v>0</v>
      </c>
      <c r="AE34" s="66">
        <f t="shared" si="16"/>
        <v>0</v>
      </c>
      <c r="AG34" s="55"/>
      <c r="AH34" s="56"/>
      <c r="AL34" s="35" t="s">
        <v>55</v>
      </c>
      <c r="AM34" s="69">
        <v>46249</v>
      </c>
      <c r="AN34" s="34">
        <v>125</v>
      </c>
    </row>
    <row r="35" spans="2:40" ht="21" customHeight="1" x14ac:dyDescent="0.2">
      <c r="B35" s="20">
        <f t="shared" si="17"/>
        <v>46044</v>
      </c>
      <c r="C35" s="3"/>
      <c r="D35" s="3"/>
      <c r="E35" s="3"/>
      <c r="F35" s="3"/>
      <c r="G35" s="4" t="str">
        <f t="shared" ca="1" si="0"/>
        <v/>
      </c>
      <c r="H35" s="5"/>
      <c r="I35" s="60" t="str">
        <f t="shared" si="21"/>
        <v/>
      </c>
      <c r="J35" s="60" t="str">
        <f t="shared" si="22"/>
        <v/>
      </c>
      <c r="K35" s="60" t="str">
        <f t="shared" si="23"/>
        <v/>
      </c>
      <c r="L35" s="60" t="str">
        <f t="shared" si="24"/>
        <v/>
      </c>
      <c r="M35" s="60" t="str">
        <f t="shared" si="25"/>
        <v/>
      </c>
      <c r="N35" s="60" t="str">
        <f t="shared" si="26"/>
        <v/>
      </c>
      <c r="P35" s="63">
        <f t="shared" si="20"/>
        <v>0</v>
      </c>
      <c r="Q35" s="63">
        <f t="shared" si="5"/>
        <v>1</v>
      </c>
      <c r="R35" s="64">
        <f t="shared" si="6"/>
        <v>0</v>
      </c>
      <c r="S35" s="64">
        <f t="shared" si="27"/>
        <v>0</v>
      </c>
      <c r="T35" s="64">
        <f t="shared" si="28"/>
        <v>0</v>
      </c>
      <c r="U35" s="64">
        <f t="shared" si="29"/>
        <v>0</v>
      </c>
      <c r="V35" s="63">
        <f t="shared" si="7"/>
        <v>0</v>
      </c>
      <c r="W35" s="65">
        <f t="shared" si="8"/>
        <v>0</v>
      </c>
      <c r="X35" s="65">
        <f t="shared" si="9"/>
        <v>0</v>
      </c>
      <c r="Y35" s="65">
        <f t="shared" si="10"/>
        <v>0</v>
      </c>
      <c r="Z35" s="65">
        <f t="shared" si="11"/>
        <v>0</v>
      </c>
      <c r="AA35" s="65">
        <f t="shared" si="12"/>
        <v>0</v>
      </c>
      <c r="AB35" s="65">
        <f t="shared" si="13"/>
        <v>0</v>
      </c>
      <c r="AC35" s="66">
        <f t="shared" si="14"/>
        <v>0</v>
      </c>
      <c r="AD35" s="66">
        <f t="shared" si="15"/>
        <v>0</v>
      </c>
      <c r="AE35" s="66">
        <f t="shared" si="16"/>
        <v>0</v>
      </c>
      <c r="AG35" s="55"/>
      <c r="AH35" s="56"/>
      <c r="AL35" s="35" t="s">
        <v>56</v>
      </c>
      <c r="AM35" s="69">
        <v>46326</v>
      </c>
      <c r="AN35" s="34">
        <v>125</v>
      </c>
    </row>
    <row r="36" spans="2:40" ht="21" customHeight="1" x14ac:dyDescent="0.2">
      <c r="B36" s="20">
        <f t="shared" si="17"/>
        <v>46045</v>
      </c>
      <c r="C36" s="3"/>
      <c r="D36" s="3"/>
      <c r="E36" s="3"/>
      <c r="F36" s="3"/>
      <c r="G36" s="4" t="str">
        <f t="shared" ca="1" si="0"/>
        <v/>
      </c>
      <c r="H36" s="5"/>
      <c r="I36" s="60" t="str">
        <f t="shared" si="21"/>
        <v/>
      </c>
      <c r="J36" s="60" t="str">
        <f t="shared" si="22"/>
        <v/>
      </c>
      <c r="K36" s="60" t="str">
        <f t="shared" si="23"/>
        <v/>
      </c>
      <c r="L36" s="60" t="str">
        <f t="shared" si="24"/>
        <v/>
      </c>
      <c r="M36" s="60" t="str">
        <f t="shared" si="25"/>
        <v/>
      </c>
      <c r="N36" s="60" t="str">
        <f t="shared" si="26"/>
        <v/>
      </c>
      <c r="P36" s="63">
        <f t="shared" si="20"/>
        <v>0</v>
      </c>
      <c r="Q36" s="63">
        <f t="shared" si="5"/>
        <v>1</v>
      </c>
      <c r="R36" s="64">
        <f t="shared" si="6"/>
        <v>0</v>
      </c>
      <c r="S36" s="64">
        <f t="shared" si="27"/>
        <v>0</v>
      </c>
      <c r="T36" s="64">
        <f t="shared" si="28"/>
        <v>0</v>
      </c>
      <c r="U36" s="64">
        <f t="shared" si="29"/>
        <v>0</v>
      </c>
      <c r="V36" s="63">
        <f t="shared" si="7"/>
        <v>0</v>
      </c>
      <c r="W36" s="65">
        <f t="shared" si="8"/>
        <v>0</v>
      </c>
      <c r="X36" s="65">
        <f t="shared" si="9"/>
        <v>0</v>
      </c>
      <c r="Y36" s="65">
        <f t="shared" si="10"/>
        <v>0</v>
      </c>
      <c r="Z36" s="65">
        <f t="shared" si="11"/>
        <v>0</v>
      </c>
      <c r="AA36" s="65">
        <f t="shared" si="12"/>
        <v>0</v>
      </c>
      <c r="AB36" s="65">
        <f t="shared" si="13"/>
        <v>0</v>
      </c>
      <c r="AC36" s="66">
        <f t="shared" si="14"/>
        <v>0</v>
      </c>
      <c r="AD36" s="66">
        <f t="shared" si="15"/>
        <v>0</v>
      </c>
      <c r="AE36" s="66">
        <f t="shared" si="16"/>
        <v>0</v>
      </c>
      <c r="AG36" s="57"/>
      <c r="AH36" s="56"/>
      <c r="AL36" s="35" t="s">
        <v>57</v>
      </c>
      <c r="AM36" s="69">
        <v>46327</v>
      </c>
      <c r="AN36" s="34">
        <v>125</v>
      </c>
    </row>
    <row r="37" spans="2:40" ht="21" customHeight="1" x14ac:dyDescent="0.2">
      <c r="B37" s="20">
        <f t="shared" si="17"/>
        <v>46046</v>
      </c>
      <c r="C37" s="3"/>
      <c r="D37" s="3"/>
      <c r="E37" s="3"/>
      <c r="F37" s="3"/>
      <c r="G37" s="4" t="str">
        <f t="shared" ca="1" si="0"/>
        <v/>
      </c>
      <c r="H37" s="5"/>
      <c r="I37" s="60" t="str">
        <f t="shared" si="21"/>
        <v/>
      </c>
      <c r="J37" s="60" t="str">
        <f t="shared" si="22"/>
        <v/>
      </c>
      <c r="K37" s="60" t="str">
        <f t="shared" si="23"/>
        <v/>
      </c>
      <c r="L37" s="60" t="str">
        <f t="shared" si="24"/>
        <v/>
      </c>
      <c r="M37" s="60" t="str">
        <f t="shared" si="25"/>
        <v/>
      </c>
      <c r="N37" s="60" t="str">
        <f t="shared" si="26"/>
        <v/>
      </c>
      <c r="P37" s="63">
        <f t="shared" si="20"/>
        <v>0</v>
      </c>
      <c r="Q37" s="63">
        <f t="shared" si="5"/>
        <v>1</v>
      </c>
      <c r="R37" s="64">
        <f t="shared" si="6"/>
        <v>0</v>
      </c>
      <c r="S37" s="64">
        <f t="shared" si="27"/>
        <v>0</v>
      </c>
      <c r="T37" s="64">
        <f t="shared" si="28"/>
        <v>0</v>
      </c>
      <c r="U37" s="64">
        <f t="shared" si="29"/>
        <v>0</v>
      </c>
      <c r="V37" s="63">
        <f t="shared" si="7"/>
        <v>0</v>
      </c>
      <c r="W37" s="65">
        <f t="shared" si="8"/>
        <v>0</v>
      </c>
      <c r="X37" s="65">
        <f t="shared" si="9"/>
        <v>0</v>
      </c>
      <c r="Y37" s="65">
        <f t="shared" si="10"/>
        <v>0</v>
      </c>
      <c r="Z37" s="65">
        <f t="shared" si="11"/>
        <v>0</v>
      </c>
      <c r="AA37" s="65">
        <f t="shared" si="12"/>
        <v>1</v>
      </c>
      <c r="AB37" s="65">
        <f t="shared" si="13"/>
        <v>0</v>
      </c>
      <c r="AC37" s="66">
        <f t="shared" si="14"/>
        <v>0</v>
      </c>
      <c r="AD37" s="66">
        <f t="shared" si="15"/>
        <v>0</v>
      </c>
      <c r="AE37" s="66">
        <f t="shared" si="16"/>
        <v>0</v>
      </c>
      <c r="AG37" s="57"/>
      <c r="AH37" s="56"/>
      <c r="AL37" s="37" t="s">
        <v>58</v>
      </c>
      <c r="AM37" s="70">
        <v>46344</v>
      </c>
      <c r="AN37" s="39">
        <v>125</v>
      </c>
    </row>
    <row r="38" spans="2:40" ht="21" customHeight="1" x14ac:dyDescent="0.2">
      <c r="B38" s="20">
        <f t="shared" si="17"/>
        <v>46047</v>
      </c>
      <c r="C38" s="3"/>
      <c r="D38" s="3"/>
      <c r="E38" s="3"/>
      <c r="F38" s="3"/>
      <c r="G38" s="4" t="str">
        <f t="shared" ca="1" si="0"/>
        <v/>
      </c>
      <c r="H38" s="5"/>
      <c r="I38" s="60" t="str">
        <f t="shared" si="21"/>
        <v/>
      </c>
      <c r="J38" s="60" t="str">
        <f t="shared" si="22"/>
        <v/>
      </c>
      <c r="K38" s="60" t="str">
        <f t="shared" si="23"/>
        <v/>
      </c>
      <c r="L38" s="60" t="str">
        <f t="shared" si="24"/>
        <v/>
      </c>
      <c r="M38" s="60" t="str">
        <f t="shared" si="25"/>
        <v/>
      </c>
      <c r="N38" s="60" t="str">
        <f t="shared" si="26"/>
        <v/>
      </c>
      <c r="P38" s="63">
        <f t="shared" si="20"/>
        <v>0</v>
      </c>
      <c r="Q38" s="63">
        <f t="shared" si="5"/>
        <v>1</v>
      </c>
      <c r="R38" s="64">
        <f t="shared" si="6"/>
        <v>0</v>
      </c>
      <c r="S38" s="64">
        <f t="shared" si="27"/>
        <v>0</v>
      </c>
      <c r="T38" s="64">
        <f t="shared" si="28"/>
        <v>0</v>
      </c>
      <c r="U38" s="64">
        <f t="shared" si="29"/>
        <v>0</v>
      </c>
      <c r="V38" s="63">
        <f t="shared" si="7"/>
        <v>1</v>
      </c>
      <c r="W38" s="65">
        <f t="shared" si="8"/>
        <v>0</v>
      </c>
      <c r="X38" s="65">
        <f t="shared" si="9"/>
        <v>0</v>
      </c>
      <c r="Y38" s="65">
        <f t="shared" si="10"/>
        <v>0</v>
      </c>
      <c r="Z38" s="65">
        <f t="shared" si="11"/>
        <v>0</v>
      </c>
      <c r="AA38" s="65">
        <f t="shared" si="12"/>
        <v>0</v>
      </c>
      <c r="AB38" s="65">
        <f t="shared" si="13"/>
        <v>0</v>
      </c>
      <c r="AC38" s="66">
        <f t="shared" si="14"/>
        <v>0</v>
      </c>
      <c r="AD38" s="66">
        <f t="shared" si="15"/>
        <v>0</v>
      </c>
      <c r="AE38" s="66">
        <f t="shared" si="16"/>
        <v>0</v>
      </c>
      <c r="AG38" s="57"/>
      <c r="AH38" s="56"/>
      <c r="AM38" s="45">
        <f>DATE(AM12,3,1)+MOD((255-11*MOD(AM12,19)-21),30)+21+(MOD((255-11*MOD(AM12,19)-21),30) + 21&gt;48)+6-MOD(AM12+INT(AM12/4)+MOD((255- 11*MOD(AM12,19)- 21),30)+21+(MOD((255-11*MOD(AM12,19)-21),30)+21&gt;48)+1,7)</f>
        <v>46117</v>
      </c>
    </row>
    <row r="39" spans="2:40" ht="21" customHeight="1" x14ac:dyDescent="0.2">
      <c r="B39" s="20">
        <f t="shared" si="17"/>
        <v>46048</v>
      </c>
      <c r="C39" s="3"/>
      <c r="D39" s="3"/>
      <c r="E39" s="3"/>
      <c r="F39" s="3"/>
      <c r="G39" s="4" t="str">
        <f t="shared" ca="1" si="0"/>
        <v/>
      </c>
      <c r="H39" s="5"/>
      <c r="I39" s="60" t="str">
        <f t="shared" si="21"/>
        <v/>
      </c>
      <c r="J39" s="60" t="str">
        <f t="shared" si="22"/>
        <v/>
      </c>
      <c r="K39" s="60" t="str">
        <f t="shared" si="23"/>
        <v/>
      </c>
      <c r="L39" s="60" t="str">
        <f t="shared" si="24"/>
        <v/>
      </c>
      <c r="M39" s="60" t="str">
        <f t="shared" si="25"/>
        <v/>
      </c>
      <c r="N39" s="60" t="str">
        <f t="shared" si="26"/>
        <v/>
      </c>
      <c r="P39" s="63">
        <f t="shared" si="20"/>
        <v>0</v>
      </c>
      <c r="Q39" s="63">
        <f t="shared" si="5"/>
        <v>1</v>
      </c>
      <c r="R39" s="64">
        <f t="shared" si="6"/>
        <v>0</v>
      </c>
      <c r="S39" s="64">
        <f t="shared" si="27"/>
        <v>0</v>
      </c>
      <c r="T39" s="64">
        <f t="shared" si="28"/>
        <v>0</v>
      </c>
      <c r="U39" s="64">
        <f t="shared" si="29"/>
        <v>0</v>
      </c>
      <c r="V39" s="63">
        <f t="shared" si="7"/>
        <v>0</v>
      </c>
      <c r="W39" s="65">
        <f t="shared" si="8"/>
        <v>0</v>
      </c>
      <c r="X39" s="65">
        <f t="shared" si="9"/>
        <v>0</v>
      </c>
      <c r="Y39" s="65">
        <f t="shared" si="10"/>
        <v>0</v>
      </c>
      <c r="Z39" s="65">
        <f t="shared" si="11"/>
        <v>0</v>
      </c>
      <c r="AA39" s="65">
        <f t="shared" si="12"/>
        <v>0</v>
      </c>
      <c r="AB39" s="65">
        <f t="shared" si="13"/>
        <v>0</v>
      </c>
      <c r="AC39" s="66">
        <f t="shared" si="14"/>
        <v>0</v>
      </c>
      <c r="AD39" s="66">
        <f t="shared" si="15"/>
        <v>0</v>
      </c>
      <c r="AE39" s="66">
        <f t="shared" si="16"/>
        <v>0</v>
      </c>
      <c r="AG39" s="55"/>
      <c r="AH39" s="56"/>
      <c r="AM39" s="46">
        <f>AM38+49</f>
        <v>46166</v>
      </c>
    </row>
    <row r="40" spans="2:40" ht="21" customHeight="1" x14ac:dyDescent="0.2">
      <c r="B40" s="20">
        <f t="shared" si="17"/>
        <v>46049</v>
      </c>
      <c r="C40" s="3"/>
      <c r="D40" s="3"/>
      <c r="E40" s="3"/>
      <c r="F40" s="3"/>
      <c r="G40" s="4" t="str">
        <f t="shared" ca="1" si="0"/>
        <v/>
      </c>
      <c r="H40" s="5"/>
      <c r="I40" s="60" t="str">
        <f t="shared" si="21"/>
        <v/>
      </c>
      <c r="J40" s="60" t="str">
        <f t="shared" si="22"/>
        <v/>
      </c>
      <c r="K40" s="60" t="str">
        <f t="shared" si="23"/>
        <v/>
      </c>
      <c r="L40" s="60" t="str">
        <f t="shared" si="24"/>
        <v/>
      </c>
      <c r="M40" s="60" t="str">
        <f t="shared" si="25"/>
        <v/>
      </c>
      <c r="N40" s="60" t="str">
        <f t="shared" si="26"/>
        <v/>
      </c>
      <c r="P40" s="63">
        <f t="shared" si="20"/>
        <v>0</v>
      </c>
      <c r="Q40" s="63">
        <f t="shared" si="5"/>
        <v>1</v>
      </c>
      <c r="R40" s="64">
        <f t="shared" si="6"/>
        <v>0</v>
      </c>
      <c r="S40" s="64">
        <f t="shared" si="27"/>
        <v>0</v>
      </c>
      <c r="T40" s="64">
        <f t="shared" si="28"/>
        <v>0</v>
      </c>
      <c r="U40" s="64">
        <f t="shared" si="29"/>
        <v>0</v>
      </c>
      <c r="V40" s="63">
        <f t="shared" si="7"/>
        <v>0</v>
      </c>
      <c r="W40" s="65">
        <f t="shared" si="8"/>
        <v>0</v>
      </c>
      <c r="X40" s="65">
        <f t="shared" si="9"/>
        <v>0</v>
      </c>
      <c r="Y40" s="65">
        <f t="shared" si="10"/>
        <v>0</v>
      </c>
      <c r="Z40" s="65">
        <f t="shared" si="11"/>
        <v>0</v>
      </c>
      <c r="AA40" s="65">
        <f t="shared" si="12"/>
        <v>0</v>
      </c>
      <c r="AB40" s="65">
        <f t="shared" si="13"/>
        <v>0</v>
      </c>
      <c r="AC40" s="66">
        <f t="shared" si="14"/>
        <v>0</v>
      </c>
      <c r="AD40" s="66">
        <f t="shared" si="15"/>
        <v>0</v>
      </c>
      <c r="AE40" s="66">
        <f t="shared" si="16"/>
        <v>0</v>
      </c>
      <c r="AG40" s="55"/>
      <c r="AH40" s="56"/>
    </row>
    <row r="41" spans="2:40" ht="21" customHeight="1" x14ac:dyDescent="0.2">
      <c r="B41" s="20">
        <f t="shared" si="17"/>
        <v>46050</v>
      </c>
      <c r="C41" s="3"/>
      <c r="D41" s="3"/>
      <c r="E41" s="3"/>
      <c r="F41" s="3"/>
      <c r="G41" s="4" t="str">
        <f t="shared" ca="1" si="0"/>
        <v/>
      </c>
      <c r="H41" s="5"/>
      <c r="I41" s="60" t="str">
        <f t="shared" si="21"/>
        <v/>
      </c>
      <c r="J41" s="60" t="str">
        <f t="shared" si="22"/>
        <v/>
      </c>
      <c r="K41" s="60" t="str">
        <f t="shared" si="23"/>
        <v/>
      </c>
      <c r="L41" s="60" t="str">
        <f t="shared" si="24"/>
        <v/>
      </c>
      <c r="M41" s="60" t="str">
        <f t="shared" si="25"/>
        <v/>
      </c>
      <c r="N41" s="60" t="str">
        <f t="shared" si="26"/>
        <v/>
      </c>
      <c r="P41" s="63">
        <f t="shared" si="20"/>
        <v>0</v>
      </c>
      <c r="Q41" s="63">
        <f t="shared" si="5"/>
        <v>1</v>
      </c>
      <c r="R41" s="64">
        <f t="shared" si="6"/>
        <v>0</v>
      </c>
      <c r="S41" s="64">
        <f t="shared" si="27"/>
        <v>0</v>
      </c>
      <c r="T41" s="64">
        <f t="shared" si="28"/>
        <v>0</v>
      </c>
      <c r="U41" s="64">
        <f t="shared" si="29"/>
        <v>0</v>
      </c>
      <c r="V41" s="63">
        <f t="shared" si="7"/>
        <v>0</v>
      </c>
      <c r="W41" s="65">
        <f t="shared" si="8"/>
        <v>0</v>
      </c>
      <c r="X41" s="65">
        <f t="shared" si="9"/>
        <v>0</v>
      </c>
      <c r="Y41" s="65">
        <f t="shared" si="10"/>
        <v>0</v>
      </c>
      <c r="Z41" s="65">
        <f t="shared" si="11"/>
        <v>0</v>
      </c>
      <c r="AA41" s="65">
        <f t="shared" si="12"/>
        <v>0</v>
      </c>
      <c r="AB41" s="65">
        <f t="shared" si="13"/>
        <v>0</v>
      </c>
      <c r="AC41" s="66">
        <f t="shared" si="14"/>
        <v>0</v>
      </c>
      <c r="AD41" s="66">
        <f t="shared" si="15"/>
        <v>0</v>
      </c>
      <c r="AE41" s="66">
        <f t="shared" si="16"/>
        <v>0</v>
      </c>
      <c r="AG41" s="55"/>
      <c r="AH41" s="56"/>
      <c r="AM41" s="67"/>
    </row>
    <row r="42" spans="2:40" ht="21" customHeight="1" x14ac:dyDescent="0.2">
      <c r="B42" s="20">
        <f t="shared" si="17"/>
        <v>46051</v>
      </c>
      <c r="C42" s="3"/>
      <c r="D42" s="3"/>
      <c r="E42" s="3"/>
      <c r="F42" s="3"/>
      <c r="G42" s="4" t="str">
        <f t="shared" ca="1" si="0"/>
        <v/>
      </c>
      <c r="H42" s="5"/>
      <c r="I42" s="60" t="str">
        <f t="shared" si="21"/>
        <v/>
      </c>
      <c r="J42" s="60" t="str">
        <f t="shared" si="22"/>
        <v/>
      </c>
      <c r="K42" s="60" t="str">
        <f t="shared" si="23"/>
        <v/>
      </c>
      <c r="L42" s="60" t="str">
        <f t="shared" si="24"/>
        <v/>
      </c>
      <c r="M42" s="60" t="str">
        <f t="shared" si="25"/>
        <v/>
      </c>
      <c r="N42" s="60" t="str">
        <f t="shared" si="26"/>
        <v/>
      </c>
      <c r="P42" s="63">
        <f t="shared" si="20"/>
        <v>0</v>
      </c>
      <c r="Q42" s="63">
        <f t="shared" si="5"/>
        <v>1</v>
      </c>
      <c r="R42" s="64">
        <f t="shared" si="6"/>
        <v>0</v>
      </c>
      <c r="S42" s="64">
        <f t="shared" si="27"/>
        <v>0</v>
      </c>
      <c r="T42" s="64">
        <f t="shared" si="28"/>
        <v>0</v>
      </c>
      <c r="U42" s="64">
        <f t="shared" si="29"/>
        <v>0</v>
      </c>
      <c r="V42" s="63">
        <f t="shared" si="7"/>
        <v>0</v>
      </c>
      <c r="W42" s="65">
        <f t="shared" si="8"/>
        <v>0</v>
      </c>
      <c r="X42" s="65">
        <f t="shared" si="9"/>
        <v>0</v>
      </c>
      <c r="Y42" s="65">
        <f t="shared" si="10"/>
        <v>0</v>
      </c>
      <c r="Z42" s="65">
        <f t="shared" si="11"/>
        <v>0</v>
      </c>
      <c r="AA42" s="65">
        <f t="shared" si="12"/>
        <v>0</v>
      </c>
      <c r="AB42" s="65">
        <f t="shared" si="13"/>
        <v>0</v>
      </c>
      <c r="AC42" s="66">
        <f t="shared" si="14"/>
        <v>0</v>
      </c>
      <c r="AD42" s="66">
        <f t="shared" si="15"/>
        <v>0</v>
      </c>
      <c r="AE42" s="66">
        <f t="shared" si="16"/>
        <v>0</v>
      </c>
      <c r="AG42" s="55"/>
      <c r="AH42" s="56"/>
    </row>
    <row r="43" spans="2:40" ht="21" customHeight="1" x14ac:dyDescent="0.2">
      <c r="B43" s="20">
        <f t="shared" si="17"/>
        <v>46052</v>
      </c>
      <c r="C43" s="3"/>
      <c r="D43" s="3"/>
      <c r="E43" s="3"/>
      <c r="F43" s="3"/>
      <c r="G43" s="4" t="str">
        <f t="shared" ca="1" si="0"/>
        <v/>
      </c>
      <c r="H43" s="5"/>
      <c r="I43" s="60" t="str">
        <f t="shared" si="21"/>
        <v/>
      </c>
      <c r="J43" s="60" t="str">
        <f t="shared" si="22"/>
        <v/>
      </c>
      <c r="K43" s="60" t="str">
        <f t="shared" si="23"/>
        <v/>
      </c>
      <c r="L43" s="60" t="str">
        <f t="shared" si="24"/>
        <v/>
      </c>
      <c r="M43" s="60" t="str">
        <f t="shared" si="25"/>
        <v/>
      </c>
      <c r="N43" s="60" t="str">
        <f t="shared" si="26"/>
        <v/>
      </c>
      <c r="P43" s="63">
        <f t="shared" si="20"/>
        <v>0</v>
      </c>
      <c r="Q43" s="63">
        <f t="shared" si="5"/>
        <v>1</v>
      </c>
      <c r="R43" s="64">
        <f t="shared" si="6"/>
        <v>0</v>
      </c>
      <c r="S43" s="64">
        <f t="shared" si="27"/>
        <v>0</v>
      </c>
      <c r="T43" s="64">
        <f t="shared" si="28"/>
        <v>0</v>
      </c>
      <c r="U43" s="64">
        <f t="shared" si="29"/>
        <v>0</v>
      </c>
      <c r="V43" s="63">
        <f t="shared" si="7"/>
        <v>0</v>
      </c>
      <c r="W43" s="65">
        <f t="shared" si="8"/>
        <v>0</v>
      </c>
      <c r="X43" s="65">
        <f t="shared" si="9"/>
        <v>0</v>
      </c>
      <c r="Y43" s="65">
        <f t="shared" si="10"/>
        <v>0</v>
      </c>
      <c r="Z43" s="65">
        <f t="shared" si="11"/>
        <v>0</v>
      </c>
      <c r="AA43" s="65">
        <f t="shared" si="12"/>
        <v>0</v>
      </c>
      <c r="AB43" s="65">
        <f t="shared" si="13"/>
        <v>0</v>
      </c>
      <c r="AC43" s="66">
        <f t="shared" si="14"/>
        <v>0</v>
      </c>
      <c r="AD43" s="66">
        <f t="shared" si="15"/>
        <v>0</v>
      </c>
      <c r="AE43" s="66">
        <f t="shared" si="16"/>
        <v>0</v>
      </c>
      <c r="AG43" s="55"/>
      <c r="AH43" s="56"/>
    </row>
    <row r="44" spans="2:40" ht="21" customHeight="1" x14ac:dyDescent="0.2">
      <c r="B44" s="21">
        <f t="shared" si="17"/>
        <v>46053</v>
      </c>
      <c r="C44" s="6"/>
      <c r="D44" s="6"/>
      <c r="E44" s="6"/>
      <c r="F44" s="6"/>
      <c r="G44" s="7" t="str">
        <f t="shared" ca="1" si="0"/>
        <v/>
      </c>
      <c r="H44" s="8"/>
      <c r="I44" s="61" t="str">
        <f t="shared" si="21"/>
        <v/>
      </c>
      <c r="J44" s="61" t="str">
        <f t="shared" si="22"/>
        <v/>
      </c>
      <c r="K44" s="61" t="str">
        <f t="shared" si="23"/>
        <v/>
      </c>
      <c r="L44" s="61" t="str">
        <f t="shared" si="24"/>
        <v/>
      </c>
      <c r="M44" s="61" t="str">
        <f t="shared" si="25"/>
        <v/>
      </c>
      <c r="N44" s="61" t="str">
        <f t="shared" si="26"/>
        <v/>
      </c>
      <c r="P44" s="63">
        <f t="shared" si="20"/>
        <v>0</v>
      </c>
      <c r="Q44" s="63">
        <f t="shared" si="5"/>
        <v>1</v>
      </c>
      <c r="R44" s="64">
        <f t="shared" si="6"/>
        <v>0</v>
      </c>
      <c r="S44" s="64">
        <f t="shared" si="27"/>
        <v>0</v>
      </c>
      <c r="T44" s="64">
        <f t="shared" si="28"/>
        <v>0</v>
      </c>
      <c r="U44" s="64">
        <f t="shared" si="29"/>
        <v>0</v>
      </c>
      <c r="V44" s="63">
        <f t="shared" si="7"/>
        <v>0</v>
      </c>
      <c r="W44" s="65">
        <f t="shared" si="8"/>
        <v>0</v>
      </c>
      <c r="X44" s="65">
        <f t="shared" si="9"/>
        <v>0</v>
      </c>
      <c r="Y44" s="65">
        <f t="shared" si="10"/>
        <v>0</v>
      </c>
      <c r="Z44" s="65">
        <f t="shared" si="11"/>
        <v>0</v>
      </c>
      <c r="AA44" s="65">
        <f t="shared" si="12"/>
        <v>1</v>
      </c>
      <c r="AB44" s="65">
        <f t="shared" si="13"/>
        <v>0</v>
      </c>
      <c r="AC44" s="66">
        <f t="shared" si="14"/>
        <v>0</v>
      </c>
      <c r="AD44" s="66">
        <f t="shared" si="15"/>
        <v>0</v>
      </c>
      <c r="AE44" s="66">
        <f t="shared" si="16"/>
        <v>0</v>
      </c>
      <c r="AG44" s="58"/>
      <c r="AH44" s="59"/>
    </row>
    <row r="45" spans="2:40" ht="21" customHeight="1" x14ac:dyDescent="0.2">
      <c r="B45" s="22" t="s">
        <v>35</v>
      </c>
      <c r="C45" s="23"/>
      <c r="D45" s="24"/>
      <c r="E45" s="24"/>
      <c r="F45" s="24"/>
      <c r="G45" s="24"/>
      <c r="H45" s="25"/>
      <c r="I45" s="73">
        <f t="shared" ref="I45:N45" si="30">SUM(I14:I44)*24</f>
        <v>0</v>
      </c>
      <c r="J45" s="73">
        <f t="shared" si="30"/>
        <v>0</v>
      </c>
      <c r="K45" s="73">
        <f t="shared" si="30"/>
        <v>0</v>
      </c>
      <c r="L45" s="73">
        <f t="shared" si="30"/>
        <v>0</v>
      </c>
      <c r="M45" s="73">
        <f t="shared" si="30"/>
        <v>0</v>
      </c>
      <c r="N45" s="73">
        <f t="shared" si="30"/>
        <v>0</v>
      </c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G45" s="27" t="s">
        <v>59</v>
      </c>
      <c r="AH45" s="28">
        <f>SUM(AH14:AH44)</f>
        <v>0</v>
      </c>
    </row>
    <row r="46" spans="2:40" ht="12" customHeight="1" x14ac:dyDescent="0.2"/>
    <row r="47" spans="2:40" x14ac:dyDescent="0.2"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  <c r="AK47" s="107"/>
    </row>
    <row r="48" spans="2:40" x14ac:dyDescent="0.2"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  <c r="AK48" s="107"/>
    </row>
    <row r="49" spans="2:37" x14ac:dyDescent="0.2"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</row>
    <row r="50" spans="2:37" x14ac:dyDescent="0.2">
      <c r="B50" s="107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</row>
    <row r="51" spans="2:37" x14ac:dyDescent="0.2"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</row>
    <row r="52" spans="2:37" x14ac:dyDescent="0.2"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  <c r="AK52" s="107"/>
    </row>
    <row r="53" spans="2:37" x14ac:dyDescent="0.2"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</row>
    <row r="54" spans="2:37" x14ac:dyDescent="0.2"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  <c r="AK54" s="107"/>
    </row>
    <row r="55" spans="2:37" x14ac:dyDescent="0.2"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  <c r="AK55" s="107"/>
    </row>
  </sheetData>
  <sheetProtection algorithmName="SHA-512" hashValue="cvS3cWBgOSGY5JBK15UjrlvdP51QNKuHD4gHQ/Ligp539QRgqBl9fWUDTdC0jJATsthTDxO1fWVmrgLxxZkXxA==" saltValue="GXItmF4v0+YRfJ/XPpLgEQ==" spinCount="100000" sheet="1" selectLockedCells="1"/>
  <mergeCells count="28">
    <mergeCell ref="B47:AK55"/>
    <mergeCell ref="B2:AH2"/>
    <mergeCell ref="B3:AH3"/>
    <mergeCell ref="B5:C5"/>
    <mergeCell ref="N5:AH10"/>
    <mergeCell ref="AG14:AH14"/>
    <mergeCell ref="B7:C7"/>
    <mergeCell ref="D7:M7"/>
    <mergeCell ref="B8:C8"/>
    <mergeCell ref="D8:M8"/>
    <mergeCell ref="B10:C10"/>
    <mergeCell ref="D10:I10"/>
    <mergeCell ref="J10:K10"/>
    <mergeCell ref="L10:M10"/>
    <mergeCell ref="B12:B13"/>
    <mergeCell ref="C12:D12"/>
    <mergeCell ref="E12:F12"/>
    <mergeCell ref="B4:AH4"/>
    <mergeCell ref="AG12:AH13"/>
    <mergeCell ref="B6:C6"/>
    <mergeCell ref="D6:M6"/>
    <mergeCell ref="K5:M5"/>
    <mergeCell ref="D5:I5"/>
    <mergeCell ref="AL12:AL13"/>
    <mergeCell ref="AM12:AM13"/>
    <mergeCell ref="AN12:AN13"/>
    <mergeCell ref="AL27:AN28"/>
    <mergeCell ref="AL29:AN30"/>
  </mergeCells>
  <conditionalFormatting sqref="B14:N44">
    <cfRule type="expression" dxfId="11" priority="1">
      <formula>OR(WEEKDAY($B14)=7,WEEKDAY($B14)=1)</formula>
    </cfRule>
  </conditionalFormatting>
  <printOptions horizontalCentered="1" verticalCentered="1"/>
  <pageMargins left="0.19685039370078741" right="0.19685039370078741" top="0.19685039370078741" bottom="0.19685039370078741" header="0.43307086614173229" footer="0.51181102362204722"/>
  <pageSetup paperSize="9" scale="57" orientation="landscape" verticalDpi="0" r:id="rId1"/>
  <headerFooter>
    <oddFooter>&amp;C&amp;P</oddFooter>
  </headerFooter>
  <ignoredErrors>
    <ignoredError sqref="G15:G44" unlockedFormula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39F7D-4FCD-4623-867B-6AAB1994E569}">
  <sheetPr>
    <pageSetUpPr fitToPage="1"/>
  </sheetPr>
  <dimension ref="B1:AN55"/>
  <sheetViews>
    <sheetView showGridLines="0" showRowColHeaders="0" zoomScale="80" zoomScaleNormal="80" workbookViewId="0">
      <selection activeCell="D5" sqref="D5:I5"/>
    </sheetView>
  </sheetViews>
  <sheetFormatPr baseColWidth="10" defaultColWidth="11.42578125" defaultRowHeight="14.25" x14ac:dyDescent="0.2"/>
  <cols>
    <col min="1" max="1" width="2.42578125" style="11" customWidth="1"/>
    <col min="2" max="4" width="16.7109375" style="11" customWidth="1"/>
    <col min="5" max="6" width="10.7109375" style="11" customWidth="1"/>
    <col min="7" max="14" width="16.7109375" style="11" customWidth="1"/>
    <col min="15" max="15" width="4.140625" style="11" hidden="1" customWidth="1"/>
    <col min="16" max="21" width="7.5703125" style="11" hidden="1" customWidth="1"/>
    <col min="22" max="31" width="10.28515625" style="11" hidden="1" customWidth="1"/>
    <col min="32" max="32" width="1.7109375" style="11" customWidth="1"/>
    <col min="33" max="33" width="28.28515625" style="11" customWidth="1"/>
    <col min="34" max="34" width="18.7109375" style="11" customWidth="1"/>
    <col min="35" max="35" width="2.28515625" style="11" customWidth="1"/>
    <col min="36" max="36" width="3.85546875" style="11" customWidth="1"/>
    <col min="37" max="37" width="1.28515625" style="11" customWidth="1"/>
    <col min="38" max="38" width="36.42578125" style="11" customWidth="1"/>
    <col min="39" max="39" width="11.5703125" style="11" customWidth="1"/>
    <col min="40" max="16384" width="11.42578125" style="11"/>
  </cols>
  <sheetData>
    <row r="1" spans="2:40" x14ac:dyDescent="0.2">
      <c r="B1" s="147" t="str">
        <f>Januar!B1</f>
        <v>Letzte Aktualisierung: 01.01.2026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8"/>
      <c r="AG1" s="148"/>
      <c r="AH1" s="148"/>
    </row>
    <row r="2" spans="2:40" ht="42" customHeight="1" x14ac:dyDescent="0.2">
      <c r="B2" s="108" t="s">
        <v>0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10"/>
    </row>
    <row r="3" spans="2:40" ht="16.5" customHeight="1" x14ac:dyDescent="0.2"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3"/>
    </row>
    <row r="4" spans="2:40" x14ac:dyDescent="0.2"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</row>
    <row r="5" spans="2:40" ht="21" customHeight="1" x14ac:dyDescent="0.2">
      <c r="B5" s="114" t="s">
        <v>1</v>
      </c>
      <c r="C5" s="115"/>
      <c r="D5" s="104" t="str">
        <f>IF(Januar!D5&lt;&gt;"",Januar!D5,"")</f>
        <v/>
      </c>
      <c r="E5" s="105"/>
      <c r="F5" s="105"/>
      <c r="G5" s="105"/>
      <c r="H5" s="105"/>
      <c r="I5" s="106"/>
      <c r="J5" s="76" t="s">
        <v>67</v>
      </c>
      <c r="K5" s="104" t="str">
        <f>IF(Januar!K5&lt;&gt;"",Januar!K5,"")</f>
        <v/>
      </c>
      <c r="L5" s="105"/>
      <c r="M5" s="106"/>
      <c r="N5" s="116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117"/>
    </row>
    <row r="6" spans="2:40" ht="21" customHeight="1" x14ac:dyDescent="0.2">
      <c r="B6" s="101" t="s">
        <v>2</v>
      </c>
      <c r="C6" s="102"/>
      <c r="D6" s="103" t="str">
        <f>IF(Januar!D6&lt;&gt;"",Januar!D6,"")</f>
        <v/>
      </c>
      <c r="E6" s="103"/>
      <c r="F6" s="103"/>
      <c r="G6" s="103"/>
      <c r="H6" s="103"/>
      <c r="I6" s="103"/>
      <c r="J6" s="103"/>
      <c r="K6" s="103"/>
      <c r="L6" s="103"/>
      <c r="M6" s="103"/>
      <c r="N6" s="118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20"/>
    </row>
    <row r="7" spans="2:40" ht="21" customHeight="1" x14ac:dyDescent="0.2">
      <c r="B7" s="126" t="s">
        <v>3</v>
      </c>
      <c r="C7" s="127"/>
      <c r="D7" s="128" t="str">
        <f>IF(Januar!D7&lt;&gt;"",Januar!D7,"")</f>
        <v/>
      </c>
      <c r="E7" s="128"/>
      <c r="F7" s="128"/>
      <c r="G7" s="128"/>
      <c r="H7" s="128"/>
      <c r="I7" s="105"/>
      <c r="J7" s="105"/>
      <c r="K7" s="105"/>
      <c r="L7" s="105"/>
      <c r="M7" s="105"/>
      <c r="N7" s="118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20"/>
    </row>
    <row r="8" spans="2:40" ht="21" customHeight="1" x14ac:dyDescent="0.2">
      <c r="B8" s="129" t="s">
        <v>4</v>
      </c>
      <c r="C8" s="130"/>
      <c r="D8" s="131" t="str">
        <f>IF(Januar!D8&lt;&gt;"",Januar!D8,"")</f>
        <v/>
      </c>
      <c r="E8" s="132"/>
      <c r="F8" s="132"/>
      <c r="G8" s="132"/>
      <c r="H8" s="132"/>
      <c r="I8" s="133"/>
      <c r="J8" s="133"/>
      <c r="K8" s="133"/>
      <c r="L8" s="133"/>
      <c r="M8" s="133"/>
      <c r="N8" s="118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20"/>
    </row>
    <row r="9" spans="2:40" ht="7.5" customHeight="1" x14ac:dyDescent="0.2">
      <c r="N9" s="118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20"/>
    </row>
    <row r="10" spans="2:40" ht="21" customHeight="1" x14ac:dyDescent="0.2">
      <c r="B10" s="134" t="s">
        <v>5</v>
      </c>
      <c r="C10" s="135"/>
      <c r="D10" s="136">
        <f>DATE(YEAR([0]!Beginndatum),10,1)</f>
        <v>46296</v>
      </c>
      <c r="E10" s="136"/>
      <c r="F10" s="136"/>
      <c r="G10" s="136"/>
      <c r="H10" s="136"/>
      <c r="I10" s="137"/>
      <c r="J10" s="138" t="s">
        <v>6</v>
      </c>
      <c r="K10" s="139"/>
      <c r="L10" s="140">
        <f>[0]!Stundenlohn_1</f>
        <v>14</v>
      </c>
      <c r="M10" s="141"/>
      <c r="N10" s="121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3"/>
    </row>
    <row r="11" spans="2:40" ht="12.75" customHeight="1" x14ac:dyDescent="0.2"/>
    <row r="12" spans="2:40" ht="21" customHeight="1" x14ac:dyDescent="0.2">
      <c r="B12" s="142" t="s">
        <v>7</v>
      </c>
      <c r="C12" s="95" t="s">
        <v>8</v>
      </c>
      <c r="D12" s="144"/>
      <c r="E12" s="95" t="s">
        <v>11</v>
      </c>
      <c r="F12" s="96"/>
      <c r="G12" s="9" t="s">
        <v>12</v>
      </c>
      <c r="H12" s="9" t="s">
        <v>14</v>
      </c>
      <c r="I12" s="62" t="s">
        <v>16</v>
      </c>
      <c r="J12" s="62" t="s">
        <v>17</v>
      </c>
      <c r="K12" s="62" t="s">
        <v>17</v>
      </c>
      <c r="L12" s="62" t="s">
        <v>18</v>
      </c>
      <c r="M12" s="62" t="s">
        <v>19</v>
      </c>
      <c r="N12" s="10" t="s">
        <v>19</v>
      </c>
      <c r="P12" s="12" t="s">
        <v>21</v>
      </c>
      <c r="Q12" s="12" t="s">
        <v>22</v>
      </c>
      <c r="R12" s="12" t="s">
        <v>23</v>
      </c>
      <c r="S12" s="12" t="s">
        <v>24</v>
      </c>
      <c r="T12" s="12" t="s">
        <v>25</v>
      </c>
      <c r="U12" s="12" t="s">
        <v>26</v>
      </c>
      <c r="V12" s="13" t="s">
        <v>27</v>
      </c>
      <c r="W12" s="13" t="s">
        <v>28</v>
      </c>
      <c r="X12" s="14" t="s">
        <v>29</v>
      </c>
      <c r="Y12" s="15">
        <v>41267</v>
      </c>
      <c r="Z12" s="15">
        <v>41274</v>
      </c>
      <c r="AA12" s="14" t="s">
        <v>30</v>
      </c>
      <c r="AB12" s="14" t="s">
        <v>31</v>
      </c>
      <c r="AC12" s="14" t="s">
        <v>32</v>
      </c>
      <c r="AD12" s="14" t="s">
        <v>33</v>
      </c>
      <c r="AE12" s="14" t="s">
        <v>34</v>
      </c>
      <c r="AG12" s="98" t="s">
        <v>36</v>
      </c>
      <c r="AH12" s="99"/>
      <c r="AL12" s="77" t="s">
        <v>38</v>
      </c>
      <c r="AM12" s="79">
        <f>YEAR(Beginndatum_1)</f>
        <v>2026</v>
      </c>
      <c r="AN12" s="81" t="s">
        <v>39</v>
      </c>
    </row>
    <row r="13" spans="2:40" ht="21" customHeight="1" x14ac:dyDescent="0.2">
      <c r="B13" s="143"/>
      <c r="C13" s="16" t="s">
        <v>9</v>
      </c>
      <c r="D13" s="16" t="s">
        <v>10</v>
      </c>
      <c r="E13" s="16" t="s">
        <v>9</v>
      </c>
      <c r="F13" s="16" t="s">
        <v>10</v>
      </c>
      <c r="G13" s="16" t="s">
        <v>13</v>
      </c>
      <c r="H13" s="16" t="s">
        <v>15</v>
      </c>
      <c r="I13" s="17" t="s">
        <v>20</v>
      </c>
      <c r="J13" s="74">
        <v>0.25</v>
      </c>
      <c r="K13" s="74">
        <v>0.4</v>
      </c>
      <c r="L13" s="74">
        <v>0.5</v>
      </c>
      <c r="M13" s="74">
        <v>1.25</v>
      </c>
      <c r="N13" s="75">
        <v>1.5</v>
      </c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G13" s="78"/>
      <c r="AH13" s="100"/>
      <c r="AL13" s="78"/>
      <c r="AM13" s="80"/>
      <c r="AN13" s="82"/>
    </row>
    <row r="14" spans="2:40" ht="21" customHeight="1" x14ac:dyDescent="0.2">
      <c r="B14" s="19">
        <f>Beginndatum_1</f>
        <v>46296</v>
      </c>
      <c r="C14" s="1"/>
      <c r="D14" s="1"/>
      <c r="E14" s="1"/>
      <c r="F14" s="1"/>
      <c r="G14" s="4" t="str">
        <f t="shared" ref="G14:G44" ca="1" si="0">IF(OR(C14&lt;&gt;"",D14&lt;&gt;"",E14&lt;&gt;"",F14&lt;&gt;""),TODAY(),"")</f>
        <v/>
      </c>
      <c r="H14" s="2"/>
      <c r="I14" s="60" t="str">
        <f>IF(P14=1,+(S14-R14)-(U14-T14), "")</f>
        <v/>
      </c>
      <c r="J14" s="60" t="str">
        <f t="shared" ref="J14:J44" si="1">IF(P14=1,IF(Q14=1,
+MAX(0,MIN(S14,6/24)-MAX(R14,0)) - MAX(0,MIN(U14,6/24)-MAX(T14,0))
+MAX(0,MIN(S14,24/24)-MAX(R14,20/24)) - MAX(0,MIN(U14,24/24)-MAX(T14,20/24))
+MAX(0,MIN(S14,1+6/24)-MAX(R14,1+4/24)) - MAX(0,MIN(U14,1+6/24)-MAX(T14,1+4/24))
+MAX(0,MIN(S14,1+24/24)-MAX(R14,1+20/24)) - MAX(0,MIN(U14,1+24/24)-MAX(T14,1+20/24))
+0,0),"")</f>
        <v/>
      </c>
      <c r="K14" s="60" t="str">
        <f t="shared" ref="K14:K44" si="2">IF(P14=1,IF(Q14=1,
+MAX(0,MIN(S14,1+4/24)-MAX(R14,24/24)) - MAX(0,MIN(U14,1+4/24)-MAX(T14,24/24))
+0,0),"")</f>
        <v/>
      </c>
      <c r="L14" s="60" t="str">
        <f t="shared" ref="L14:L44" si="3">IF(P14=1,IF(Q14=1,
+IF(AND(V14=1,W14=0,X14=0), MAX(0,MIN(S14,14/24)-MAX(R14,0/24)) - MAX(0,MIN(U14,14/24)-MAX(T14,0/24)),0)
+IF(AND(V14=1,W14=0,X14=0,Y14=0,Z14=0), MAX(0,MIN(S14,24/24)-MAX(R14,14/24)) - MAX(0,MIN(U14,24/24)-MAX(T14,14/24)),0)
+IF(AND(OR(V14=1,AA14=1),W14=0,X14=0,Y14=0,Z14=0,AB14=0,AC14=0), MAX(0,MIN(S14,1+4/24)-MAX(R14,24/24)) - MAX(0,MIN(U14,1+4/24)-MAX(T14,24/24)),0)
+IF(AND(AA14=1,AB14=0,AC14=0), MAX(0,MIN(S14,1+14/24)-MAX(R14,1+4/24)) - MAX(0,MIN(U14,1+14/24)-MAX(T14,1+4/24)),0)
+IF(AND(AA14=1,AB14=0,AC14=0,AD14=0,AE14=0), MAX(0,MIN(S14,1+24/24)-MAX(R14,1+14/24)) - MAX(0,MIN(U14,1+24/24)-MAX(T14,1+14/24)),0)
+0,0),"")</f>
        <v/>
      </c>
      <c r="M14" s="60" t="str">
        <f t="shared" ref="M14:M44" si="4">IF(P14=1,IF(Q14=1,
+IF(AND(W14=1,X14=0), MAX(0,MIN(S14,14/24)-MAX(R14,0/24)) - MAX(0,MIN(U14,14/24)-MAX(T14,0/24)),0)
+IF(AND(OR(W14=1,Z14=1),X14=0,Y14=0), MAX(0,MIN(S14,24/24)-MAX(R14,14/24)) - MAX(0,MIN(U14,24/24)-MAX(T14,14/24)),0)
+IF(AND(OR(W14=1,Z14=1,AB14=1),X14=0,Y14=0,AC14=0), MAX(0,MIN(S14,1+4/24)-MAX(R14,24/24)) - MAX(0,MIN(U14,1+4/24)-MAX(T14,24/24)),0)
+IF(AND(AB14=1,AC14=0), MAX(0,MIN(S14,1+14/24)-MAX(R14,1+4/24)) - MAX(0,MIN(U14,1+14/24)-MAX(T14,1+4/24)),0)
+IF(AND(OR(AB14=1,AE14=1),AC14=0,AD14=0), MAX(0,MIN(S14,1+24/24)-MAX(R14,1+14/24)) - MAX(0,MIN(U14,1+24/24)-MAX(T14,1+14/24)),0)
+0,0),"")</f>
        <v/>
      </c>
      <c r="N14" s="60" t="str">
        <f t="shared" ref="N14:N44" si="5">IF(P14=1,IF(Q14=1,
+IF(X14=1, MAX(0,MIN(S14,14/24)-MAX(R14,0/24)) - MAX(0,MIN(U14,14/24)-MAX(T14,0/24)),0)
+IF(OR(X14=1,Y14=1), MAX(0,MIN(S14,24/24)-MAX(R14,14/24)) - MAX(0,MIN(U14,24/24)-MAX(T14,14/24)),0)
+IF(OR(X14=1,Y14=1,AC14=1), MAX(0,MIN(S14,1+4/24)-MAX(R14,24/24)) - MAX(0,MIN(U14,1+4/24)-MAX(T14,24/24)),0)
+IF(AC14=1, MAX(0,MIN(S14,1+14/24)-MAX(R14,1+4/24)) - MAX(0,MIN(U14,1+14/24)-MAX(T14,1+4/24)),0)
+IF(OR(AC14=1,AD14=1), MAX(0,MIN(S14,1+24/24)-MAX(R14,1+14/24)) - MAX(0,MIN(U14,1+24/24)-MAX(T14,1+14/24)),0)
+0,0),"")</f>
        <v/>
      </c>
      <c r="P14" s="63">
        <f>IF(AND(B14&lt;&gt;"",C14&lt;&gt;"",D14&lt;&gt;""),1,0)</f>
        <v>0</v>
      </c>
      <c r="Q14" s="63">
        <f>IF(H14&lt;&gt;"",0,1)</f>
        <v>1</v>
      </c>
      <c r="R14" s="64">
        <f t="shared" ref="R14:R44" si="6">MOD(C14,1)</f>
        <v>0</v>
      </c>
      <c r="S14" s="64">
        <f>IF(D14="",0,IF(MOD(D14,1)&gt;R14,MOD(D14,1),MOD(D14,1)+1))</f>
        <v>0</v>
      </c>
      <c r="T14" s="64">
        <f>IF(MOD(E14,1)&gt;R14,MIN(MAX(MOD(E14,1),R14),S14),MIN(MAX(MOD(E14,1)+1,R14),S14))</f>
        <v>0</v>
      </c>
      <c r="U14" s="64">
        <f>IF(MOD(F14,1)&gt;T14,MIN(MAX(MOD(F14,1),T14),S14),MIN(MAX(MOD(F14,1)+1,T14),S14))</f>
        <v>0</v>
      </c>
      <c r="V14" s="63">
        <f t="shared" ref="V14:V44" si="7">IF(ISNUMBER(B14),IF(WEEKDAY(B14,1)=1,1,0),0)</f>
        <v>0</v>
      </c>
      <c r="W14" s="65">
        <f t="shared" ref="W14:W44" si="8">IF(ISNUMBER(B14),IF(OR(B14=Neujahr_1,B14=Karfreitag_1,B14=Allerheiligen_1, B14=Refomationstag_1,B14=Buss_Bettag_1, B14=Ostersonntag_1,  B14=Ostermontag_1,B14=Christi_Himmelfahrt_1,B14=Pfingstmontag_1,B14=Tag_der_Einheit_1, B14=Maria_Himmelfahrt_1,B14=HL_3_Koenige,B14=Fronleichnam_1,B14=Friedensfest_1),1,0),0)</f>
        <v>0</v>
      </c>
      <c r="X14" s="65">
        <f t="shared" ref="X14:X44" si="9">IF(ISNUMBER(B14),IF(OR(B14=Weihnachtstag_1_1,B14=Weihnachtstag_2_1,B14=Tag_der_Arbeit_1),1,0),0)</f>
        <v>0</v>
      </c>
      <c r="Y14" s="65">
        <f t="shared" ref="Y14:Y44" si="10">IF(ISNUMBER(B14),IF(B14=Heiligabend_1,1,0),0)</f>
        <v>0</v>
      </c>
      <c r="Z14" s="65">
        <f t="shared" ref="Z14:Z44" si="11">IF(ISNUMBER(B14),IF(B14=Sylvester_1,1,0),0)</f>
        <v>0</v>
      </c>
      <c r="AA14" s="65">
        <f t="shared" ref="AA14:AA44" si="12">IF(ISNUMBER(B14),IF(WEEKDAY(B14+1,1)=1,1,0),0)</f>
        <v>0</v>
      </c>
      <c r="AB14" s="65">
        <f t="shared" ref="AB14:AB44" si="13">IF(ISNUMBER(B14),IF(OR(B14=Sylvester_1,B14+1=Karfreitag_1,B14+1=Allerheiligen_1, B14+1=Refomationstag_1,B14+1=Buss_Bettag_1, B14+1=Ostersonntag_1,  B14+1=Ostermontag_1,B14+1=Christi_Himmelfahrt_1,B14+1=Pfingstmontag_1,B14+1=Tag_der_Einheit_1, B14+1=Maria_Himmelfahrt_1,B14+1=HL_3_Koenige,B14+1=Fronleichnam_1,B14+1=Friedensfest_1),1,0),0)</f>
        <v>0</v>
      </c>
      <c r="AC14" s="66">
        <f t="shared" ref="AC14:AC44" si="14">IF(ISNUMBER(B14),IF(OR(B14+1=Weihnachtstag_1_1,B14+1=Weihnachtstag_2_1,B14+1=Tag_der_Arbeit_1),1,0),0)</f>
        <v>0</v>
      </c>
      <c r="AD14" s="66">
        <f t="shared" ref="AD14:AD44" si="15">IF(ISNUMBER(B14),IF(B14+1=Heiligabend_1,1,0),0)</f>
        <v>0</v>
      </c>
      <c r="AE14" s="66">
        <f t="shared" ref="AE14:AE44" si="16">IF(ISNUMBER(B14),IF(B14+1=Sylvester_1,1,0),0)</f>
        <v>0</v>
      </c>
      <c r="AG14" s="124"/>
      <c r="AH14" s="125"/>
      <c r="AL14" s="29" t="s">
        <v>40</v>
      </c>
      <c r="AM14" s="30">
        <f>DATE(AM12,1,1)</f>
        <v>46023</v>
      </c>
      <c r="AN14" s="31">
        <v>125</v>
      </c>
    </row>
    <row r="15" spans="2:40" ht="21" customHeight="1" x14ac:dyDescent="0.2">
      <c r="B15" s="20">
        <f t="shared" ref="B15:B44" si="17">IF(B14&lt;&gt;"",IF(MONTH(Beginndatum_1)=MONTH(B14+1),B14+1,""),"")</f>
        <v>46297</v>
      </c>
      <c r="C15" s="3"/>
      <c r="D15" s="3"/>
      <c r="E15" s="3"/>
      <c r="F15" s="3"/>
      <c r="G15" s="4" t="str">
        <f t="shared" ca="1" si="0"/>
        <v/>
      </c>
      <c r="H15" s="5"/>
      <c r="I15" s="60" t="str">
        <f t="shared" ref="I15:I44" si="18">IF(P15=1,+(S15-R15)-(U15-T15), "")</f>
        <v/>
      </c>
      <c r="J15" s="60" t="str">
        <f t="shared" si="1"/>
        <v/>
      </c>
      <c r="K15" s="60" t="str">
        <f t="shared" si="2"/>
        <v/>
      </c>
      <c r="L15" s="60" t="str">
        <f t="shared" si="3"/>
        <v/>
      </c>
      <c r="M15" s="60" t="str">
        <f t="shared" si="4"/>
        <v/>
      </c>
      <c r="N15" s="60" t="str">
        <f t="shared" si="5"/>
        <v/>
      </c>
      <c r="P15" s="63">
        <f t="shared" ref="P15:P44" si="19">IF(AND(B15&lt;&gt;"",C15&lt;&gt;"",OR(D15&lt;&gt;"",E15&lt;&gt;"")),1,0)</f>
        <v>0</v>
      </c>
      <c r="Q15" s="63">
        <f>IF(H15&lt;&gt;"",0,1)</f>
        <v>1</v>
      </c>
      <c r="R15" s="64">
        <f t="shared" si="6"/>
        <v>0</v>
      </c>
      <c r="S15" s="64">
        <f>IF(D15="",0,IF(MOD(D15,1)&gt;R15,MOD(D15,1),MOD(D15,1)+1))</f>
        <v>0</v>
      </c>
      <c r="T15" s="64">
        <f>IF(MOD(E15,1)&gt;R15,MIN(MAX(MOD(E15,1),R15),S15),MIN(MAX(MOD(E15,1)+1,R15),S15))</f>
        <v>0</v>
      </c>
      <c r="U15" s="64">
        <f>IF(MOD(F15,1)&gt;T15,MIN(MAX(MOD(F15,1),T15),S15),MIN(MAX(MOD(F15,1)+1,T15),S15))</f>
        <v>0</v>
      </c>
      <c r="V15" s="63">
        <f t="shared" si="7"/>
        <v>0</v>
      </c>
      <c r="W15" s="65">
        <f t="shared" si="8"/>
        <v>0</v>
      </c>
      <c r="X15" s="65">
        <f t="shared" si="9"/>
        <v>0</v>
      </c>
      <c r="Y15" s="65">
        <f t="shared" si="10"/>
        <v>0</v>
      </c>
      <c r="Z15" s="65">
        <f t="shared" si="11"/>
        <v>0</v>
      </c>
      <c r="AA15" s="65">
        <f t="shared" si="12"/>
        <v>0</v>
      </c>
      <c r="AB15" s="65">
        <f t="shared" si="13"/>
        <v>1</v>
      </c>
      <c r="AC15" s="66">
        <f t="shared" si="14"/>
        <v>0</v>
      </c>
      <c r="AD15" s="66">
        <f t="shared" si="15"/>
        <v>0</v>
      </c>
      <c r="AE15" s="66">
        <f t="shared" si="16"/>
        <v>0</v>
      </c>
      <c r="AG15" s="47" t="s">
        <v>37</v>
      </c>
      <c r="AH15" s="48">
        <f>(Stunden_1)*Stundenlohn_1</f>
        <v>0</v>
      </c>
      <c r="AL15" s="32" t="s">
        <v>41</v>
      </c>
      <c r="AM15" s="33">
        <f>Ostersonntag_1-2</f>
        <v>46115</v>
      </c>
      <c r="AN15" s="34">
        <v>125</v>
      </c>
    </row>
    <row r="16" spans="2:40" ht="21" customHeight="1" x14ac:dyDescent="0.2">
      <c r="B16" s="20">
        <f t="shared" si="17"/>
        <v>46298</v>
      </c>
      <c r="C16" s="3"/>
      <c r="D16" s="3"/>
      <c r="E16" s="3"/>
      <c r="F16" s="3"/>
      <c r="G16" s="4" t="str">
        <f t="shared" ca="1" si="0"/>
        <v/>
      </c>
      <c r="H16" s="5"/>
      <c r="I16" s="60" t="str">
        <f t="shared" si="18"/>
        <v/>
      </c>
      <c r="J16" s="60" t="str">
        <f t="shared" si="1"/>
        <v/>
      </c>
      <c r="K16" s="60" t="str">
        <f t="shared" si="2"/>
        <v/>
      </c>
      <c r="L16" s="60" t="str">
        <f t="shared" si="3"/>
        <v/>
      </c>
      <c r="M16" s="60" t="str">
        <f t="shared" si="4"/>
        <v/>
      </c>
      <c r="N16" s="60" t="str">
        <f t="shared" si="5"/>
        <v/>
      </c>
      <c r="P16" s="63">
        <f t="shared" si="19"/>
        <v>0</v>
      </c>
      <c r="Q16" s="63">
        <f t="shared" ref="Q16:Q44" si="20">IF(H16&lt;&gt;"",0,1)</f>
        <v>1</v>
      </c>
      <c r="R16" s="64">
        <f t="shared" si="6"/>
        <v>0</v>
      </c>
      <c r="S16" s="64">
        <f t="shared" ref="S16:S44" si="21">IF(D16="",0,IF(MOD(D16,1)&gt;R16,MOD(D16,1),MOD(D16,1)+1))</f>
        <v>0</v>
      </c>
      <c r="T16" s="64">
        <f t="shared" ref="T16:T44" si="22">IF(MOD(E16,1)&gt;R16,MIN(MAX(MOD(E16,1),R16),S16),MIN(MAX(MOD(E16,1)+1,R16),S16))</f>
        <v>0</v>
      </c>
      <c r="U16" s="64">
        <f t="shared" ref="U16:U44" si="23">IF(MOD(F16,1)&gt;T16,MIN(MAX(MOD(F16,1),T16),S16),MIN(MAX(MOD(F16,1)+1,T16),S16))</f>
        <v>0</v>
      </c>
      <c r="V16" s="63">
        <f t="shared" si="7"/>
        <v>0</v>
      </c>
      <c r="W16" s="65">
        <f t="shared" si="8"/>
        <v>1</v>
      </c>
      <c r="X16" s="65">
        <f t="shared" si="9"/>
        <v>0</v>
      </c>
      <c r="Y16" s="65">
        <f t="shared" si="10"/>
        <v>0</v>
      </c>
      <c r="Z16" s="65">
        <f t="shared" si="11"/>
        <v>0</v>
      </c>
      <c r="AA16" s="65">
        <f t="shared" si="12"/>
        <v>1</v>
      </c>
      <c r="AB16" s="65">
        <f t="shared" si="13"/>
        <v>0</v>
      </c>
      <c r="AC16" s="66">
        <f t="shared" si="14"/>
        <v>0</v>
      </c>
      <c r="AD16" s="66">
        <f t="shared" si="15"/>
        <v>0</v>
      </c>
      <c r="AE16" s="66">
        <f t="shared" si="16"/>
        <v>0</v>
      </c>
      <c r="AG16" s="49" t="str">
        <f>Januar!AG16</f>
        <v>Nachtstunden zu 25 %</v>
      </c>
      <c r="AH16" s="50">
        <f>(Nachtstd_25_1)*(Stundenlohn_1*25%)</f>
        <v>0</v>
      </c>
      <c r="AL16" s="32" t="s">
        <v>42</v>
      </c>
      <c r="AM16" s="33">
        <f>Ostersonntag_1+1</f>
        <v>46118</v>
      </c>
      <c r="AN16" s="34">
        <v>125</v>
      </c>
    </row>
    <row r="17" spans="2:40" ht="21" customHeight="1" x14ac:dyDescent="0.2">
      <c r="B17" s="20">
        <f t="shared" si="17"/>
        <v>46299</v>
      </c>
      <c r="C17" s="3"/>
      <c r="D17" s="3"/>
      <c r="E17" s="3"/>
      <c r="F17" s="3"/>
      <c r="G17" s="4" t="str">
        <f t="shared" ca="1" si="0"/>
        <v/>
      </c>
      <c r="H17" s="5"/>
      <c r="I17" s="60" t="str">
        <f t="shared" si="18"/>
        <v/>
      </c>
      <c r="J17" s="60" t="str">
        <f t="shared" si="1"/>
        <v/>
      </c>
      <c r="K17" s="60" t="str">
        <f t="shared" si="2"/>
        <v/>
      </c>
      <c r="L17" s="60" t="str">
        <f t="shared" si="3"/>
        <v/>
      </c>
      <c r="M17" s="60" t="str">
        <f t="shared" si="4"/>
        <v/>
      </c>
      <c r="N17" s="60" t="str">
        <f t="shared" si="5"/>
        <v/>
      </c>
      <c r="P17" s="63">
        <f t="shared" si="19"/>
        <v>0</v>
      </c>
      <c r="Q17" s="63">
        <f t="shared" si="20"/>
        <v>1</v>
      </c>
      <c r="R17" s="64">
        <f t="shared" si="6"/>
        <v>0</v>
      </c>
      <c r="S17" s="64">
        <f t="shared" si="21"/>
        <v>0</v>
      </c>
      <c r="T17" s="64">
        <f t="shared" si="22"/>
        <v>0</v>
      </c>
      <c r="U17" s="64">
        <f t="shared" si="23"/>
        <v>0</v>
      </c>
      <c r="V17" s="63">
        <f t="shared" si="7"/>
        <v>1</v>
      </c>
      <c r="W17" s="65">
        <f t="shared" si="8"/>
        <v>0</v>
      </c>
      <c r="X17" s="65">
        <f t="shared" si="9"/>
        <v>0</v>
      </c>
      <c r="Y17" s="65">
        <f t="shared" si="10"/>
        <v>0</v>
      </c>
      <c r="Z17" s="65">
        <f t="shared" si="11"/>
        <v>0</v>
      </c>
      <c r="AA17" s="65">
        <f t="shared" si="12"/>
        <v>0</v>
      </c>
      <c r="AB17" s="65">
        <f t="shared" si="13"/>
        <v>0</v>
      </c>
      <c r="AC17" s="66">
        <f t="shared" si="14"/>
        <v>0</v>
      </c>
      <c r="AD17" s="66">
        <f t="shared" si="15"/>
        <v>0</v>
      </c>
      <c r="AE17" s="66">
        <f t="shared" si="16"/>
        <v>0</v>
      </c>
      <c r="AG17" s="49" t="str">
        <f>Januar!AG17</f>
        <v>Nachtstunden zu 40 %</v>
      </c>
      <c r="AH17" s="50">
        <f>(Nachtstd_40_1)*(Stundenlohn_1*40%)</f>
        <v>0</v>
      </c>
      <c r="AL17" s="32" t="s">
        <v>43</v>
      </c>
      <c r="AM17" s="33">
        <f>DATE(AM12,5,1)</f>
        <v>46143</v>
      </c>
      <c r="AN17" s="34">
        <v>150</v>
      </c>
    </row>
    <row r="18" spans="2:40" ht="21" customHeight="1" x14ac:dyDescent="0.2">
      <c r="B18" s="20">
        <f t="shared" si="17"/>
        <v>46300</v>
      </c>
      <c r="C18" s="3"/>
      <c r="D18" s="3"/>
      <c r="E18" s="3"/>
      <c r="F18" s="3"/>
      <c r="G18" s="4" t="str">
        <f t="shared" ca="1" si="0"/>
        <v/>
      </c>
      <c r="H18" s="5"/>
      <c r="I18" s="60" t="str">
        <f t="shared" si="18"/>
        <v/>
      </c>
      <c r="J18" s="60" t="str">
        <f t="shared" si="1"/>
        <v/>
      </c>
      <c r="K18" s="60" t="str">
        <f t="shared" si="2"/>
        <v/>
      </c>
      <c r="L18" s="60" t="str">
        <f t="shared" si="3"/>
        <v/>
      </c>
      <c r="M18" s="60" t="str">
        <f t="shared" si="4"/>
        <v/>
      </c>
      <c r="N18" s="60" t="str">
        <f t="shared" si="5"/>
        <v/>
      </c>
      <c r="P18" s="63">
        <f t="shared" si="19"/>
        <v>0</v>
      </c>
      <c r="Q18" s="63">
        <f t="shared" si="20"/>
        <v>1</v>
      </c>
      <c r="R18" s="64">
        <f t="shared" si="6"/>
        <v>0</v>
      </c>
      <c r="S18" s="64">
        <f t="shared" si="21"/>
        <v>0</v>
      </c>
      <c r="T18" s="64">
        <f t="shared" si="22"/>
        <v>0</v>
      </c>
      <c r="U18" s="64">
        <f t="shared" si="23"/>
        <v>0</v>
      </c>
      <c r="V18" s="63">
        <f t="shared" si="7"/>
        <v>0</v>
      </c>
      <c r="W18" s="65">
        <f t="shared" si="8"/>
        <v>0</v>
      </c>
      <c r="X18" s="65">
        <f t="shared" si="9"/>
        <v>0</v>
      </c>
      <c r="Y18" s="65">
        <f t="shared" si="10"/>
        <v>0</v>
      </c>
      <c r="Z18" s="65">
        <f t="shared" si="11"/>
        <v>0</v>
      </c>
      <c r="AA18" s="65">
        <f t="shared" si="12"/>
        <v>0</v>
      </c>
      <c r="AB18" s="65">
        <f t="shared" si="13"/>
        <v>0</v>
      </c>
      <c r="AC18" s="66">
        <f t="shared" si="14"/>
        <v>0</v>
      </c>
      <c r="AD18" s="66">
        <f t="shared" si="15"/>
        <v>0</v>
      </c>
      <c r="AE18" s="66">
        <f t="shared" si="16"/>
        <v>0</v>
      </c>
      <c r="AG18" s="49" t="str">
        <f>Januar!AG18</f>
        <v>Sonntagsstunden zu 50 %</v>
      </c>
      <c r="AH18" s="50">
        <f>(Sonntagsstd_1)*(Stundenlohn_1*50%)</f>
        <v>0</v>
      </c>
      <c r="AL18" s="32" t="s">
        <v>44</v>
      </c>
      <c r="AM18" s="33">
        <f>Ostersonntag_1+39</f>
        <v>46156</v>
      </c>
      <c r="AN18" s="34">
        <v>125</v>
      </c>
    </row>
    <row r="19" spans="2:40" ht="21" customHeight="1" x14ac:dyDescent="0.2">
      <c r="B19" s="20">
        <f t="shared" si="17"/>
        <v>46301</v>
      </c>
      <c r="C19" s="3"/>
      <c r="D19" s="3"/>
      <c r="E19" s="3"/>
      <c r="F19" s="3"/>
      <c r="G19" s="4" t="str">
        <f t="shared" ca="1" si="0"/>
        <v/>
      </c>
      <c r="H19" s="5"/>
      <c r="I19" s="60" t="str">
        <f t="shared" si="18"/>
        <v/>
      </c>
      <c r="J19" s="60" t="str">
        <f t="shared" si="1"/>
        <v/>
      </c>
      <c r="K19" s="60" t="str">
        <f t="shared" si="2"/>
        <v/>
      </c>
      <c r="L19" s="60" t="str">
        <f t="shared" si="3"/>
        <v/>
      </c>
      <c r="M19" s="60" t="str">
        <f t="shared" si="4"/>
        <v/>
      </c>
      <c r="N19" s="60" t="str">
        <f t="shared" si="5"/>
        <v/>
      </c>
      <c r="P19" s="63">
        <f t="shared" si="19"/>
        <v>0</v>
      </c>
      <c r="Q19" s="63">
        <f t="shared" si="20"/>
        <v>1</v>
      </c>
      <c r="R19" s="64">
        <f t="shared" si="6"/>
        <v>0</v>
      </c>
      <c r="S19" s="64">
        <f t="shared" si="21"/>
        <v>0</v>
      </c>
      <c r="T19" s="64">
        <f t="shared" si="22"/>
        <v>0</v>
      </c>
      <c r="U19" s="64">
        <f t="shared" si="23"/>
        <v>0</v>
      </c>
      <c r="V19" s="63">
        <f t="shared" si="7"/>
        <v>0</v>
      </c>
      <c r="W19" s="65">
        <f t="shared" si="8"/>
        <v>0</v>
      </c>
      <c r="X19" s="65">
        <f t="shared" si="9"/>
        <v>0</v>
      </c>
      <c r="Y19" s="65">
        <f t="shared" si="10"/>
        <v>0</v>
      </c>
      <c r="Z19" s="65">
        <f t="shared" si="11"/>
        <v>0</v>
      </c>
      <c r="AA19" s="65">
        <f t="shared" si="12"/>
        <v>0</v>
      </c>
      <c r="AB19" s="65">
        <f t="shared" si="13"/>
        <v>0</v>
      </c>
      <c r="AC19" s="66">
        <f t="shared" si="14"/>
        <v>0</v>
      </c>
      <c r="AD19" s="66">
        <f t="shared" si="15"/>
        <v>0</v>
      </c>
      <c r="AE19" s="66">
        <f t="shared" si="16"/>
        <v>0</v>
      </c>
      <c r="AG19" s="49" t="str">
        <f>Januar!AG19</f>
        <v>Feiertagsstunden zu 125 %</v>
      </c>
      <c r="AH19" s="50">
        <f>(Feiertagsstd_125_1)*(Stundenlohn_1*125%)</f>
        <v>0</v>
      </c>
      <c r="AL19" s="32" t="s">
        <v>45</v>
      </c>
      <c r="AM19" s="33">
        <f>Ostersonntag_1+50</f>
        <v>46167</v>
      </c>
      <c r="AN19" s="34">
        <v>125</v>
      </c>
    </row>
    <row r="20" spans="2:40" ht="21" customHeight="1" x14ac:dyDescent="0.2">
      <c r="B20" s="20">
        <f t="shared" si="17"/>
        <v>46302</v>
      </c>
      <c r="C20" s="3"/>
      <c r="D20" s="3"/>
      <c r="E20" s="3"/>
      <c r="F20" s="3"/>
      <c r="G20" s="4" t="str">
        <f t="shared" ca="1" si="0"/>
        <v/>
      </c>
      <c r="H20" s="5"/>
      <c r="I20" s="60" t="str">
        <f t="shared" si="18"/>
        <v/>
      </c>
      <c r="J20" s="60" t="str">
        <f t="shared" si="1"/>
        <v/>
      </c>
      <c r="K20" s="60" t="str">
        <f t="shared" si="2"/>
        <v/>
      </c>
      <c r="L20" s="60" t="str">
        <f t="shared" si="3"/>
        <v/>
      </c>
      <c r="M20" s="60" t="str">
        <f t="shared" si="4"/>
        <v/>
      </c>
      <c r="N20" s="60" t="str">
        <f t="shared" si="5"/>
        <v/>
      </c>
      <c r="P20" s="63">
        <f t="shared" si="19"/>
        <v>0</v>
      </c>
      <c r="Q20" s="63">
        <f t="shared" si="20"/>
        <v>1</v>
      </c>
      <c r="R20" s="64">
        <f t="shared" si="6"/>
        <v>0</v>
      </c>
      <c r="S20" s="64">
        <f t="shared" si="21"/>
        <v>0</v>
      </c>
      <c r="T20" s="64">
        <f t="shared" si="22"/>
        <v>0</v>
      </c>
      <c r="U20" s="64">
        <f t="shared" si="23"/>
        <v>0</v>
      </c>
      <c r="V20" s="63">
        <f t="shared" si="7"/>
        <v>0</v>
      </c>
      <c r="W20" s="65">
        <f t="shared" si="8"/>
        <v>0</v>
      </c>
      <c r="X20" s="65">
        <f t="shared" si="9"/>
        <v>0</v>
      </c>
      <c r="Y20" s="65">
        <f t="shared" si="10"/>
        <v>0</v>
      </c>
      <c r="Z20" s="65">
        <f t="shared" si="11"/>
        <v>0</v>
      </c>
      <c r="AA20" s="65">
        <f t="shared" si="12"/>
        <v>0</v>
      </c>
      <c r="AB20" s="65">
        <f t="shared" si="13"/>
        <v>0</v>
      </c>
      <c r="AC20" s="66">
        <f t="shared" si="14"/>
        <v>0</v>
      </c>
      <c r="AD20" s="66">
        <f t="shared" si="15"/>
        <v>0</v>
      </c>
      <c r="AE20" s="66">
        <f t="shared" si="16"/>
        <v>0</v>
      </c>
      <c r="AG20" s="49" t="str">
        <f>Januar!AG20</f>
        <v>Feiertagsstunden zu 150 %</v>
      </c>
      <c r="AH20" s="52">
        <f>(Feiertagsstd_150_1)*(Stundenlohn_1*150%)</f>
        <v>0</v>
      </c>
      <c r="AL20" s="32" t="s">
        <v>46</v>
      </c>
      <c r="AM20" s="33">
        <f>DATE(AM12,10,3)</f>
        <v>46298</v>
      </c>
      <c r="AN20" s="34">
        <v>125</v>
      </c>
    </row>
    <row r="21" spans="2:40" ht="21" customHeight="1" x14ac:dyDescent="0.2">
      <c r="B21" s="20">
        <f t="shared" si="17"/>
        <v>46303</v>
      </c>
      <c r="C21" s="3"/>
      <c r="D21" s="3"/>
      <c r="E21" s="3"/>
      <c r="F21" s="3"/>
      <c r="G21" s="4" t="str">
        <f t="shared" ca="1" si="0"/>
        <v/>
      </c>
      <c r="H21" s="5"/>
      <c r="I21" s="60" t="str">
        <f t="shared" si="18"/>
        <v/>
      </c>
      <c r="J21" s="60" t="str">
        <f t="shared" si="1"/>
        <v/>
      </c>
      <c r="K21" s="60" t="str">
        <f t="shared" si="2"/>
        <v/>
      </c>
      <c r="L21" s="60" t="str">
        <f t="shared" si="3"/>
        <v/>
      </c>
      <c r="M21" s="60" t="str">
        <f t="shared" si="4"/>
        <v/>
      </c>
      <c r="N21" s="60" t="str">
        <f t="shared" si="5"/>
        <v/>
      </c>
      <c r="P21" s="63">
        <f t="shared" si="19"/>
        <v>0</v>
      </c>
      <c r="Q21" s="63">
        <f t="shared" si="20"/>
        <v>1</v>
      </c>
      <c r="R21" s="64">
        <f t="shared" si="6"/>
        <v>0</v>
      </c>
      <c r="S21" s="64">
        <f t="shared" si="21"/>
        <v>0</v>
      </c>
      <c r="T21" s="64">
        <f t="shared" si="22"/>
        <v>0</v>
      </c>
      <c r="U21" s="64">
        <f t="shared" si="23"/>
        <v>0</v>
      </c>
      <c r="V21" s="63">
        <f t="shared" si="7"/>
        <v>0</v>
      </c>
      <c r="W21" s="65">
        <f t="shared" si="8"/>
        <v>0</v>
      </c>
      <c r="X21" s="65">
        <f t="shared" si="9"/>
        <v>0</v>
      </c>
      <c r="Y21" s="65">
        <f t="shared" si="10"/>
        <v>0</v>
      </c>
      <c r="Z21" s="65">
        <f t="shared" si="11"/>
        <v>0</v>
      </c>
      <c r="AA21" s="65">
        <f t="shared" si="12"/>
        <v>0</v>
      </c>
      <c r="AB21" s="65">
        <f t="shared" si="13"/>
        <v>0</v>
      </c>
      <c r="AC21" s="66">
        <f t="shared" si="14"/>
        <v>0</v>
      </c>
      <c r="AD21" s="66">
        <f t="shared" si="15"/>
        <v>0</v>
      </c>
      <c r="AE21" s="66">
        <f t="shared" si="16"/>
        <v>0</v>
      </c>
      <c r="AG21" s="53"/>
      <c r="AH21" s="54"/>
      <c r="AL21" s="35" t="s">
        <v>47</v>
      </c>
      <c r="AM21" s="36">
        <f>DATE(AM12,12,24)</f>
        <v>46380</v>
      </c>
      <c r="AN21" s="34">
        <v>150</v>
      </c>
    </row>
    <row r="22" spans="2:40" ht="21" customHeight="1" x14ac:dyDescent="0.2">
      <c r="B22" s="20">
        <f t="shared" si="17"/>
        <v>46304</v>
      </c>
      <c r="C22" s="3"/>
      <c r="D22" s="3"/>
      <c r="E22" s="3"/>
      <c r="F22" s="3"/>
      <c r="G22" s="4" t="str">
        <f t="shared" ca="1" si="0"/>
        <v/>
      </c>
      <c r="H22" s="5"/>
      <c r="I22" s="60" t="str">
        <f t="shared" si="18"/>
        <v/>
      </c>
      <c r="J22" s="60" t="str">
        <f t="shared" si="1"/>
        <v/>
      </c>
      <c r="K22" s="60" t="str">
        <f t="shared" si="2"/>
        <v/>
      </c>
      <c r="L22" s="60" t="str">
        <f t="shared" si="3"/>
        <v/>
      </c>
      <c r="M22" s="60" t="str">
        <f t="shared" si="4"/>
        <v/>
      </c>
      <c r="N22" s="60" t="str">
        <f t="shared" si="5"/>
        <v/>
      </c>
      <c r="P22" s="63">
        <f t="shared" si="19"/>
        <v>0</v>
      </c>
      <c r="Q22" s="63">
        <f t="shared" si="20"/>
        <v>1</v>
      </c>
      <c r="R22" s="64">
        <f t="shared" si="6"/>
        <v>0</v>
      </c>
      <c r="S22" s="64">
        <f t="shared" si="21"/>
        <v>0</v>
      </c>
      <c r="T22" s="64">
        <f t="shared" si="22"/>
        <v>0</v>
      </c>
      <c r="U22" s="64">
        <f t="shared" si="23"/>
        <v>0</v>
      </c>
      <c r="V22" s="63">
        <f t="shared" si="7"/>
        <v>0</v>
      </c>
      <c r="W22" s="65">
        <f t="shared" si="8"/>
        <v>0</v>
      </c>
      <c r="X22" s="65">
        <f t="shared" si="9"/>
        <v>0</v>
      </c>
      <c r="Y22" s="65">
        <f t="shared" si="10"/>
        <v>0</v>
      </c>
      <c r="Z22" s="65">
        <f t="shared" si="11"/>
        <v>0</v>
      </c>
      <c r="AA22" s="65">
        <f t="shared" si="12"/>
        <v>0</v>
      </c>
      <c r="AB22" s="65">
        <f t="shared" si="13"/>
        <v>0</v>
      </c>
      <c r="AC22" s="66">
        <f t="shared" si="14"/>
        <v>0</v>
      </c>
      <c r="AD22" s="66">
        <f t="shared" si="15"/>
        <v>0</v>
      </c>
      <c r="AE22" s="66">
        <f t="shared" si="16"/>
        <v>0</v>
      </c>
      <c r="AG22" s="55"/>
      <c r="AH22" s="56"/>
      <c r="AL22" s="32" t="s">
        <v>48</v>
      </c>
      <c r="AM22" s="33">
        <f>DATE(AM12,12,25)</f>
        <v>46381</v>
      </c>
      <c r="AN22" s="34">
        <v>150</v>
      </c>
    </row>
    <row r="23" spans="2:40" ht="21" customHeight="1" x14ac:dyDescent="0.2">
      <c r="B23" s="20">
        <f t="shared" si="17"/>
        <v>46305</v>
      </c>
      <c r="C23" s="3"/>
      <c r="D23" s="3"/>
      <c r="E23" s="3"/>
      <c r="F23" s="3"/>
      <c r="G23" s="4" t="str">
        <f t="shared" ca="1" si="0"/>
        <v/>
      </c>
      <c r="H23" s="5"/>
      <c r="I23" s="60" t="str">
        <f t="shared" si="18"/>
        <v/>
      </c>
      <c r="J23" s="60" t="str">
        <f t="shared" si="1"/>
        <v/>
      </c>
      <c r="K23" s="60" t="str">
        <f t="shared" si="2"/>
        <v/>
      </c>
      <c r="L23" s="60" t="str">
        <f t="shared" si="3"/>
        <v/>
      </c>
      <c r="M23" s="60" t="str">
        <f t="shared" si="4"/>
        <v/>
      </c>
      <c r="N23" s="60" t="str">
        <f t="shared" si="5"/>
        <v/>
      </c>
      <c r="P23" s="63">
        <f t="shared" si="19"/>
        <v>0</v>
      </c>
      <c r="Q23" s="63">
        <f t="shared" si="20"/>
        <v>1</v>
      </c>
      <c r="R23" s="64">
        <f t="shared" si="6"/>
        <v>0</v>
      </c>
      <c r="S23" s="64">
        <f t="shared" si="21"/>
        <v>0</v>
      </c>
      <c r="T23" s="64">
        <f t="shared" si="22"/>
        <v>0</v>
      </c>
      <c r="U23" s="64">
        <f t="shared" si="23"/>
        <v>0</v>
      </c>
      <c r="V23" s="63">
        <f t="shared" si="7"/>
        <v>0</v>
      </c>
      <c r="W23" s="65">
        <f t="shared" si="8"/>
        <v>0</v>
      </c>
      <c r="X23" s="65">
        <f t="shared" si="9"/>
        <v>0</v>
      </c>
      <c r="Y23" s="65">
        <f t="shared" si="10"/>
        <v>0</v>
      </c>
      <c r="Z23" s="65">
        <f t="shared" si="11"/>
        <v>0</v>
      </c>
      <c r="AA23" s="65">
        <f t="shared" si="12"/>
        <v>1</v>
      </c>
      <c r="AB23" s="65">
        <f t="shared" si="13"/>
        <v>0</v>
      </c>
      <c r="AC23" s="66">
        <f t="shared" si="14"/>
        <v>0</v>
      </c>
      <c r="AD23" s="66">
        <f t="shared" si="15"/>
        <v>0</v>
      </c>
      <c r="AE23" s="66">
        <f t="shared" si="16"/>
        <v>0</v>
      </c>
      <c r="AG23" s="55"/>
      <c r="AH23" s="56"/>
      <c r="AL23" s="32" t="s">
        <v>49</v>
      </c>
      <c r="AM23" s="33">
        <f>DATE(AM12,12,26)</f>
        <v>46382</v>
      </c>
      <c r="AN23" s="34">
        <v>150</v>
      </c>
    </row>
    <row r="24" spans="2:40" ht="21" customHeight="1" x14ac:dyDescent="0.2">
      <c r="B24" s="20">
        <f t="shared" si="17"/>
        <v>46306</v>
      </c>
      <c r="C24" s="3"/>
      <c r="D24" s="3"/>
      <c r="E24" s="3"/>
      <c r="F24" s="3"/>
      <c r="G24" s="4" t="str">
        <f t="shared" ca="1" si="0"/>
        <v/>
      </c>
      <c r="H24" s="5"/>
      <c r="I24" s="60" t="str">
        <f t="shared" si="18"/>
        <v/>
      </c>
      <c r="J24" s="60" t="str">
        <f t="shared" si="1"/>
        <v/>
      </c>
      <c r="K24" s="60" t="str">
        <f t="shared" si="2"/>
        <v/>
      </c>
      <c r="L24" s="60" t="str">
        <f t="shared" si="3"/>
        <v/>
      </c>
      <c r="M24" s="60" t="str">
        <f t="shared" si="4"/>
        <v/>
      </c>
      <c r="N24" s="60" t="str">
        <f t="shared" si="5"/>
        <v/>
      </c>
      <c r="P24" s="63">
        <f t="shared" si="19"/>
        <v>0</v>
      </c>
      <c r="Q24" s="63">
        <f t="shared" si="20"/>
        <v>1</v>
      </c>
      <c r="R24" s="64">
        <f t="shared" si="6"/>
        <v>0</v>
      </c>
      <c r="S24" s="64">
        <f t="shared" si="21"/>
        <v>0</v>
      </c>
      <c r="T24" s="64">
        <f t="shared" si="22"/>
        <v>0</v>
      </c>
      <c r="U24" s="64">
        <f t="shared" si="23"/>
        <v>0</v>
      </c>
      <c r="V24" s="63">
        <f t="shared" si="7"/>
        <v>1</v>
      </c>
      <c r="W24" s="65">
        <f t="shared" si="8"/>
        <v>0</v>
      </c>
      <c r="X24" s="65">
        <f t="shared" si="9"/>
        <v>0</v>
      </c>
      <c r="Y24" s="65">
        <f t="shared" si="10"/>
        <v>0</v>
      </c>
      <c r="Z24" s="65">
        <f t="shared" si="11"/>
        <v>0</v>
      </c>
      <c r="AA24" s="65">
        <f t="shared" si="12"/>
        <v>0</v>
      </c>
      <c r="AB24" s="65">
        <f t="shared" si="13"/>
        <v>0</v>
      </c>
      <c r="AC24" s="66">
        <f t="shared" si="14"/>
        <v>0</v>
      </c>
      <c r="AD24" s="66">
        <f t="shared" si="15"/>
        <v>0</v>
      </c>
      <c r="AE24" s="66">
        <f t="shared" si="16"/>
        <v>0</v>
      </c>
      <c r="AG24" s="55"/>
      <c r="AH24" s="56"/>
      <c r="AL24" s="37" t="s">
        <v>50</v>
      </c>
      <c r="AM24" s="38">
        <f>DATE(AM12,12,31)</f>
        <v>46387</v>
      </c>
      <c r="AN24" s="39">
        <v>125</v>
      </c>
    </row>
    <row r="25" spans="2:40" ht="21" customHeight="1" x14ac:dyDescent="0.2">
      <c r="B25" s="20">
        <f t="shared" si="17"/>
        <v>46307</v>
      </c>
      <c r="C25" s="3"/>
      <c r="D25" s="3"/>
      <c r="E25" s="3"/>
      <c r="F25" s="3"/>
      <c r="G25" s="4" t="str">
        <f t="shared" ca="1" si="0"/>
        <v/>
      </c>
      <c r="H25" s="5"/>
      <c r="I25" s="60" t="str">
        <f t="shared" si="18"/>
        <v/>
      </c>
      <c r="J25" s="60" t="str">
        <f t="shared" si="1"/>
        <v/>
      </c>
      <c r="K25" s="60" t="str">
        <f t="shared" si="2"/>
        <v/>
      </c>
      <c r="L25" s="60" t="str">
        <f t="shared" si="3"/>
        <v/>
      </c>
      <c r="M25" s="60" t="str">
        <f t="shared" si="4"/>
        <v/>
      </c>
      <c r="N25" s="60" t="str">
        <f t="shared" si="5"/>
        <v/>
      </c>
      <c r="P25" s="63">
        <f t="shared" si="19"/>
        <v>0</v>
      </c>
      <c r="Q25" s="63">
        <f t="shared" si="20"/>
        <v>1</v>
      </c>
      <c r="R25" s="64">
        <f t="shared" si="6"/>
        <v>0</v>
      </c>
      <c r="S25" s="64">
        <f t="shared" si="21"/>
        <v>0</v>
      </c>
      <c r="T25" s="64">
        <f t="shared" si="22"/>
        <v>0</v>
      </c>
      <c r="U25" s="64">
        <f t="shared" si="23"/>
        <v>0</v>
      </c>
      <c r="V25" s="63">
        <f t="shared" si="7"/>
        <v>0</v>
      </c>
      <c r="W25" s="65">
        <f t="shared" si="8"/>
        <v>0</v>
      </c>
      <c r="X25" s="65">
        <f t="shared" si="9"/>
        <v>0</v>
      </c>
      <c r="Y25" s="65">
        <f t="shared" si="10"/>
        <v>0</v>
      </c>
      <c r="Z25" s="65">
        <f t="shared" si="11"/>
        <v>0</v>
      </c>
      <c r="AA25" s="65">
        <f t="shared" si="12"/>
        <v>0</v>
      </c>
      <c r="AB25" s="65">
        <f t="shared" si="13"/>
        <v>0</v>
      </c>
      <c r="AC25" s="66">
        <f t="shared" si="14"/>
        <v>0</v>
      </c>
      <c r="AD25" s="66">
        <f t="shared" si="15"/>
        <v>0</v>
      </c>
      <c r="AE25" s="66">
        <f t="shared" si="16"/>
        <v>0</v>
      </c>
      <c r="AG25" s="55"/>
      <c r="AH25" s="56"/>
    </row>
    <row r="26" spans="2:40" ht="21" customHeight="1" x14ac:dyDescent="0.2">
      <c r="B26" s="20">
        <f t="shared" si="17"/>
        <v>46308</v>
      </c>
      <c r="C26" s="3"/>
      <c r="D26" s="3"/>
      <c r="E26" s="3"/>
      <c r="F26" s="3"/>
      <c r="G26" s="4" t="str">
        <f t="shared" ca="1" si="0"/>
        <v/>
      </c>
      <c r="H26" s="5"/>
      <c r="I26" s="60" t="str">
        <f t="shared" si="18"/>
        <v/>
      </c>
      <c r="J26" s="60" t="str">
        <f t="shared" si="1"/>
        <v/>
      </c>
      <c r="K26" s="60" t="str">
        <f t="shared" si="2"/>
        <v/>
      </c>
      <c r="L26" s="60" t="str">
        <f t="shared" si="3"/>
        <v/>
      </c>
      <c r="M26" s="60" t="str">
        <f t="shared" si="4"/>
        <v/>
      </c>
      <c r="N26" s="60" t="str">
        <f t="shared" si="5"/>
        <v/>
      </c>
      <c r="P26" s="63">
        <f t="shared" si="19"/>
        <v>0</v>
      </c>
      <c r="Q26" s="63">
        <f t="shared" si="20"/>
        <v>1</v>
      </c>
      <c r="R26" s="64">
        <f t="shared" si="6"/>
        <v>0</v>
      </c>
      <c r="S26" s="64">
        <f t="shared" si="21"/>
        <v>0</v>
      </c>
      <c r="T26" s="64">
        <f t="shared" si="22"/>
        <v>0</v>
      </c>
      <c r="U26" s="64">
        <f t="shared" si="23"/>
        <v>0</v>
      </c>
      <c r="V26" s="63">
        <f t="shared" si="7"/>
        <v>0</v>
      </c>
      <c r="W26" s="65">
        <f t="shared" si="8"/>
        <v>0</v>
      </c>
      <c r="X26" s="65">
        <f t="shared" si="9"/>
        <v>0</v>
      </c>
      <c r="Y26" s="65">
        <f t="shared" si="10"/>
        <v>0</v>
      </c>
      <c r="Z26" s="65">
        <f t="shared" si="11"/>
        <v>0</v>
      </c>
      <c r="AA26" s="65">
        <f t="shared" si="12"/>
        <v>0</v>
      </c>
      <c r="AB26" s="65">
        <f t="shared" si="13"/>
        <v>0</v>
      </c>
      <c r="AC26" s="66">
        <f t="shared" si="14"/>
        <v>0</v>
      </c>
      <c r="AD26" s="66">
        <f t="shared" si="15"/>
        <v>0</v>
      </c>
      <c r="AE26" s="66">
        <f t="shared" si="16"/>
        <v>0</v>
      </c>
      <c r="AG26" s="55"/>
      <c r="AH26" s="56"/>
      <c r="AL26" s="40" t="s">
        <v>51</v>
      </c>
      <c r="AM26" s="41">
        <f>YEAR(Beginndatum_1)</f>
        <v>2026</v>
      </c>
      <c r="AN26" s="42" t="s">
        <v>39</v>
      </c>
    </row>
    <row r="27" spans="2:40" ht="21" customHeight="1" x14ac:dyDescent="0.2">
      <c r="B27" s="20">
        <f t="shared" si="17"/>
        <v>46309</v>
      </c>
      <c r="C27" s="3"/>
      <c r="D27" s="3"/>
      <c r="E27" s="3"/>
      <c r="F27" s="3"/>
      <c r="G27" s="4" t="str">
        <f t="shared" ca="1" si="0"/>
        <v/>
      </c>
      <c r="H27" s="5"/>
      <c r="I27" s="60" t="str">
        <f t="shared" si="18"/>
        <v/>
      </c>
      <c r="J27" s="60" t="str">
        <f t="shared" si="1"/>
        <v/>
      </c>
      <c r="K27" s="60" t="str">
        <f t="shared" si="2"/>
        <v/>
      </c>
      <c r="L27" s="60" t="str">
        <f t="shared" si="3"/>
        <v/>
      </c>
      <c r="M27" s="60" t="str">
        <f t="shared" si="4"/>
        <v/>
      </c>
      <c r="N27" s="60" t="str">
        <f t="shared" si="5"/>
        <v/>
      </c>
      <c r="P27" s="63">
        <f t="shared" si="19"/>
        <v>0</v>
      </c>
      <c r="Q27" s="63">
        <f t="shared" si="20"/>
        <v>1</v>
      </c>
      <c r="R27" s="64">
        <f t="shared" si="6"/>
        <v>0</v>
      </c>
      <c r="S27" s="64">
        <f t="shared" si="21"/>
        <v>0</v>
      </c>
      <c r="T27" s="64">
        <f t="shared" si="22"/>
        <v>0</v>
      </c>
      <c r="U27" s="64">
        <f t="shared" si="23"/>
        <v>0</v>
      </c>
      <c r="V27" s="63">
        <f t="shared" si="7"/>
        <v>0</v>
      </c>
      <c r="W27" s="65">
        <f t="shared" si="8"/>
        <v>0</v>
      </c>
      <c r="X27" s="65">
        <f t="shared" si="9"/>
        <v>0</v>
      </c>
      <c r="Y27" s="65">
        <f t="shared" si="10"/>
        <v>0</v>
      </c>
      <c r="Z27" s="65">
        <f t="shared" si="11"/>
        <v>0</v>
      </c>
      <c r="AA27" s="65">
        <f t="shared" si="12"/>
        <v>0</v>
      </c>
      <c r="AB27" s="65">
        <f t="shared" si="13"/>
        <v>0</v>
      </c>
      <c r="AC27" s="66">
        <f t="shared" si="14"/>
        <v>0</v>
      </c>
      <c r="AD27" s="66">
        <f t="shared" si="15"/>
        <v>0</v>
      </c>
      <c r="AE27" s="66">
        <f t="shared" si="16"/>
        <v>0</v>
      </c>
      <c r="AG27" s="55"/>
      <c r="AH27" s="56"/>
      <c r="AL27" s="83" t="s">
        <v>60</v>
      </c>
      <c r="AM27" s="84"/>
      <c r="AN27" s="85"/>
    </row>
    <row r="28" spans="2:40" ht="21" customHeight="1" x14ac:dyDescent="0.2">
      <c r="B28" s="20">
        <f t="shared" si="17"/>
        <v>46310</v>
      </c>
      <c r="C28" s="3"/>
      <c r="D28" s="3"/>
      <c r="E28" s="3"/>
      <c r="F28" s="3"/>
      <c r="G28" s="4" t="str">
        <f t="shared" ca="1" si="0"/>
        <v/>
      </c>
      <c r="H28" s="5"/>
      <c r="I28" s="60" t="str">
        <f t="shared" si="18"/>
        <v/>
      </c>
      <c r="J28" s="60" t="str">
        <f t="shared" si="1"/>
        <v/>
      </c>
      <c r="K28" s="60" t="str">
        <f t="shared" si="2"/>
        <v/>
      </c>
      <c r="L28" s="60" t="str">
        <f t="shared" si="3"/>
        <v/>
      </c>
      <c r="M28" s="60" t="str">
        <f t="shared" si="4"/>
        <v/>
      </c>
      <c r="N28" s="60" t="str">
        <f t="shared" si="5"/>
        <v/>
      </c>
      <c r="P28" s="63">
        <f t="shared" si="19"/>
        <v>0</v>
      </c>
      <c r="Q28" s="63">
        <f t="shared" si="20"/>
        <v>1</v>
      </c>
      <c r="R28" s="64">
        <f t="shared" si="6"/>
        <v>0</v>
      </c>
      <c r="S28" s="64">
        <f t="shared" si="21"/>
        <v>0</v>
      </c>
      <c r="T28" s="64">
        <f t="shared" si="22"/>
        <v>0</v>
      </c>
      <c r="U28" s="64">
        <f t="shared" si="23"/>
        <v>0</v>
      </c>
      <c r="V28" s="63">
        <f t="shared" si="7"/>
        <v>0</v>
      </c>
      <c r="W28" s="65">
        <f t="shared" si="8"/>
        <v>0</v>
      </c>
      <c r="X28" s="65">
        <f t="shared" si="9"/>
        <v>0</v>
      </c>
      <c r="Y28" s="65">
        <f t="shared" si="10"/>
        <v>0</v>
      </c>
      <c r="Z28" s="65">
        <f t="shared" si="11"/>
        <v>0</v>
      </c>
      <c r="AA28" s="65">
        <f t="shared" si="12"/>
        <v>0</v>
      </c>
      <c r="AB28" s="65">
        <f t="shared" si="13"/>
        <v>0</v>
      </c>
      <c r="AC28" s="66">
        <f t="shared" si="14"/>
        <v>0</v>
      </c>
      <c r="AD28" s="66">
        <f t="shared" si="15"/>
        <v>0</v>
      </c>
      <c r="AE28" s="66">
        <f t="shared" si="16"/>
        <v>0</v>
      </c>
      <c r="AG28" s="55"/>
      <c r="AH28" s="56"/>
      <c r="AL28" s="86"/>
      <c r="AM28" s="87"/>
      <c r="AN28" s="88"/>
    </row>
    <row r="29" spans="2:40" ht="21" customHeight="1" x14ac:dyDescent="0.2">
      <c r="B29" s="20">
        <f t="shared" si="17"/>
        <v>46311</v>
      </c>
      <c r="C29" s="3"/>
      <c r="D29" s="3"/>
      <c r="E29" s="3"/>
      <c r="F29" s="3"/>
      <c r="G29" s="4" t="str">
        <f t="shared" ca="1" si="0"/>
        <v/>
      </c>
      <c r="H29" s="5"/>
      <c r="I29" s="60" t="str">
        <f t="shared" si="18"/>
        <v/>
      </c>
      <c r="J29" s="60" t="str">
        <f t="shared" si="1"/>
        <v/>
      </c>
      <c r="K29" s="60" t="str">
        <f t="shared" si="2"/>
        <v/>
      </c>
      <c r="L29" s="60" t="str">
        <f t="shared" si="3"/>
        <v/>
      </c>
      <c r="M29" s="60" t="str">
        <f t="shared" si="4"/>
        <v/>
      </c>
      <c r="N29" s="60" t="str">
        <f t="shared" si="5"/>
        <v/>
      </c>
      <c r="P29" s="63">
        <f t="shared" si="19"/>
        <v>0</v>
      </c>
      <c r="Q29" s="63">
        <f t="shared" si="20"/>
        <v>1</v>
      </c>
      <c r="R29" s="64">
        <f t="shared" si="6"/>
        <v>0</v>
      </c>
      <c r="S29" s="64">
        <f t="shared" si="21"/>
        <v>0</v>
      </c>
      <c r="T29" s="64">
        <f t="shared" si="22"/>
        <v>0</v>
      </c>
      <c r="U29" s="64">
        <f t="shared" si="23"/>
        <v>0</v>
      </c>
      <c r="V29" s="63">
        <f t="shared" si="7"/>
        <v>0</v>
      </c>
      <c r="W29" s="65">
        <f t="shared" si="8"/>
        <v>0</v>
      </c>
      <c r="X29" s="65">
        <f t="shared" si="9"/>
        <v>0</v>
      </c>
      <c r="Y29" s="65">
        <f t="shared" si="10"/>
        <v>0</v>
      </c>
      <c r="Z29" s="65">
        <f t="shared" si="11"/>
        <v>0</v>
      </c>
      <c r="AA29" s="65">
        <f t="shared" si="12"/>
        <v>0</v>
      </c>
      <c r="AB29" s="65">
        <f t="shared" si="13"/>
        <v>0</v>
      </c>
      <c r="AC29" s="66">
        <f t="shared" si="14"/>
        <v>0</v>
      </c>
      <c r="AD29" s="66">
        <f t="shared" si="15"/>
        <v>0</v>
      </c>
      <c r="AE29" s="66">
        <f t="shared" si="16"/>
        <v>0</v>
      </c>
      <c r="AG29" s="55"/>
      <c r="AH29" s="56"/>
      <c r="AL29" s="89" t="s">
        <v>61</v>
      </c>
      <c r="AM29" s="90"/>
      <c r="AN29" s="91"/>
    </row>
    <row r="30" spans="2:40" ht="21" customHeight="1" x14ac:dyDescent="0.2">
      <c r="B30" s="20">
        <f t="shared" si="17"/>
        <v>46312</v>
      </c>
      <c r="C30" s="3"/>
      <c r="D30" s="3"/>
      <c r="E30" s="3"/>
      <c r="F30" s="3"/>
      <c r="G30" s="4" t="str">
        <f t="shared" ca="1" si="0"/>
        <v/>
      </c>
      <c r="H30" s="5"/>
      <c r="I30" s="60" t="str">
        <f t="shared" si="18"/>
        <v/>
      </c>
      <c r="J30" s="60" t="str">
        <f t="shared" si="1"/>
        <v/>
      </c>
      <c r="K30" s="60" t="str">
        <f t="shared" si="2"/>
        <v/>
      </c>
      <c r="L30" s="60" t="str">
        <f t="shared" si="3"/>
        <v/>
      </c>
      <c r="M30" s="60" t="str">
        <f t="shared" si="4"/>
        <v/>
      </c>
      <c r="N30" s="60" t="str">
        <f t="shared" si="5"/>
        <v/>
      </c>
      <c r="P30" s="63">
        <f t="shared" si="19"/>
        <v>0</v>
      </c>
      <c r="Q30" s="63">
        <f t="shared" si="20"/>
        <v>1</v>
      </c>
      <c r="R30" s="64">
        <f t="shared" si="6"/>
        <v>0</v>
      </c>
      <c r="S30" s="64">
        <f t="shared" si="21"/>
        <v>0</v>
      </c>
      <c r="T30" s="64">
        <f t="shared" si="22"/>
        <v>0</v>
      </c>
      <c r="U30" s="64">
        <f t="shared" si="23"/>
        <v>0</v>
      </c>
      <c r="V30" s="63">
        <f t="shared" si="7"/>
        <v>0</v>
      </c>
      <c r="W30" s="65">
        <f t="shared" si="8"/>
        <v>0</v>
      </c>
      <c r="X30" s="65">
        <f t="shared" si="9"/>
        <v>0</v>
      </c>
      <c r="Y30" s="65">
        <f t="shared" si="10"/>
        <v>0</v>
      </c>
      <c r="Z30" s="65">
        <f t="shared" si="11"/>
        <v>0</v>
      </c>
      <c r="AA30" s="65">
        <f t="shared" si="12"/>
        <v>1</v>
      </c>
      <c r="AB30" s="65">
        <f t="shared" si="13"/>
        <v>0</v>
      </c>
      <c r="AC30" s="66">
        <f t="shared" si="14"/>
        <v>0</v>
      </c>
      <c r="AD30" s="66">
        <f t="shared" si="15"/>
        <v>0</v>
      </c>
      <c r="AE30" s="66">
        <f t="shared" si="16"/>
        <v>0</v>
      </c>
      <c r="AG30" s="55"/>
      <c r="AH30" s="56"/>
      <c r="AL30" s="92"/>
      <c r="AM30" s="93"/>
      <c r="AN30" s="94"/>
    </row>
    <row r="31" spans="2:40" ht="21" customHeight="1" x14ac:dyDescent="0.2">
      <c r="B31" s="20">
        <f t="shared" si="17"/>
        <v>46313</v>
      </c>
      <c r="C31" s="3"/>
      <c r="D31" s="3"/>
      <c r="E31" s="3"/>
      <c r="F31" s="3"/>
      <c r="G31" s="4" t="str">
        <f t="shared" ca="1" si="0"/>
        <v/>
      </c>
      <c r="H31" s="5"/>
      <c r="I31" s="60" t="str">
        <f t="shared" si="18"/>
        <v/>
      </c>
      <c r="J31" s="60" t="str">
        <f t="shared" si="1"/>
        <v/>
      </c>
      <c r="K31" s="60" t="str">
        <f t="shared" si="2"/>
        <v/>
      </c>
      <c r="L31" s="60" t="str">
        <f t="shared" si="3"/>
        <v/>
      </c>
      <c r="M31" s="60" t="str">
        <f t="shared" si="4"/>
        <v/>
      </c>
      <c r="N31" s="60" t="str">
        <f t="shared" si="5"/>
        <v/>
      </c>
      <c r="P31" s="63">
        <f t="shared" si="19"/>
        <v>0</v>
      </c>
      <c r="Q31" s="63">
        <f t="shared" si="20"/>
        <v>1</v>
      </c>
      <c r="R31" s="64">
        <f t="shared" si="6"/>
        <v>0</v>
      </c>
      <c r="S31" s="64">
        <f t="shared" si="21"/>
        <v>0</v>
      </c>
      <c r="T31" s="64">
        <f t="shared" si="22"/>
        <v>0</v>
      </c>
      <c r="U31" s="64">
        <f t="shared" si="23"/>
        <v>0</v>
      </c>
      <c r="V31" s="63">
        <f t="shared" si="7"/>
        <v>1</v>
      </c>
      <c r="W31" s="65">
        <f t="shared" si="8"/>
        <v>0</v>
      </c>
      <c r="X31" s="65">
        <f t="shared" si="9"/>
        <v>0</v>
      </c>
      <c r="Y31" s="65">
        <f t="shared" si="10"/>
        <v>0</v>
      </c>
      <c r="Z31" s="65">
        <f t="shared" si="11"/>
        <v>0</v>
      </c>
      <c r="AA31" s="65">
        <f t="shared" si="12"/>
        <v>0</v>
      </c>
      <c r="AB31" s="65">
        <f t="shared" si="13"/>
        <v>0</v>
      </c>
      <c r="AC31" s="66">
        <f t="shared" si="14"/>
        <v>0</v>
      </c>
      <c r="AD31" s="66">
        <f t="shared" si="15"/>
        <v>0</v>
      </c>
      <c r="AE31" s="66">
        <f t="shared" si="16"/>
        <v>0</v>
      </c>
      <c r="AG31" s="55"/>
      <c r="AH31" s="56"/>
      <c r="AL31" s="43" t="s">
        <v>52</v>
      </c>
      <c r="AM31" s="44">
        <f>IF([0]!HL_3_Koenige&lt;&gt;"",[0]!HL_3_Koenige," ")</f>
        <v>46028</v>
      </c>
      <c r="AN31" s="31">
        <v>125</v>
      </c>
    </row>
    <row r="32" spans="2:40" ht="21" customHeight="1" x14ac:dyDescent="0.2">
      <c r="B32" s="20">
        <f t="shared" si="17"/>
        <v>46314</v>
      </c>
      <c r="C32" s="3"/>
      <c r="D32" s="3"/>
      <c r="E32" s="3"/>
      <c r="F32" s="3"/>
      <c r="G32" s="4" t="str">
        <f t="shared" ca="1" si="0"/>
        <v/>
      </c>
      <c r="H32" s="5"/>
      <c r="I32" s="60" t="str">
        <f t="shared" si="18"/>
        <v/>
      </c>
      <c r="J32" s="60" t="str">
        <f t="shared" si="1"/>
        <v/>
      </c>
      <c r="K32" s="60" t="str">
        <f t="shared" si="2"/>
        <v/>
      </c>
      <c r="L32" s="60" t="str">
        <f t="shared" si="3"/>
        <v/>
      </c>
      <c r="M32" s="60" t="str">
        <f t="shared" si="4"/>
        <v/>
      </c>
      <c r="N32" s="60" t="str">
        <f t="shared" si="5"/>
        <v/>
      </c>
      <c r="P32" s="63">
        <f t="shared" si="19"/>
        <v>0</v>
      </c>
      <c r="Q32" s="63">
        <f t="shared" si="20"/>
        <v>1</v>
      </c>
      <c r="R32" s="64">
        <f t="shared" si="6"/>
        <v>0</v>
      </c>
      <c r="S32" s="64">
        <f t="shared" si="21"/>
        <v>0</v>
      </c>
      <c r="T32" s="64">
        <f t="shared" si="22"/>
        <v>0</v>
      </c>
      <c r="U32" s="64">
        <f t="shared" si="23"/>
        <v>0</v>
      </c>
      <c r="V32" s="63">
        <f t="shared" si="7"/>
        <v>0</v>
      </c>
      <c r="W32" s="65">
        <f t="shared" si="8"/>
        <v>0</v>
      </c>
      <c r="X32" s="65">
        <f t="shared" si="9"/>
        <v>0</v>
      </c>
      <c r="Y32" s="65">
        <f t="shared" si="10"/>
        <v>0</v>
      </c>
      <c r="Z32" s="65">
        <f t="shared" si="11"/>
        <v>0</v>
      </c>
      <c r="AA32" s="65">
        <f t="shared" si="12"/>
        <v>0</v>
      </c>
      <c r="AB32" s="65">
        <f t="shared" si="13"/>
        <v>0</v>
      </c>
      <c r="AC32" s="66">
        <f t="shared" si="14"/>
        <v>0</v>
      </c>
      <c r="AD32" s="66">
        <f t="shared" si="15"/>
        <v>0</v>
      </c>
      <c r="AE32" s="66">
        <f t="shared" si="16"/>
        <v>0</v>
      </c>
      <c r="AG32" s="55"/>
      <c r="AH32" s="56"/>
      <c r="AL32" s="35" t="s">
        <v>53</v>
      </c>
      <c r="AM32" s="36">
        <f>IF([0]!Fronleichnam_1&lt;&gt;"",[0]!Fronleichnam_1," ")</f>
        <v>46177</v>
      </c>
      <c r="AN32" s="34">
        <v>125</v>
      </c>
    </row>
    <row r="33" spans="2:40" ht="21" customHeight="1" x14ac:dyDescent="0.2">
      <c r="B33" s="20">
        <f t="shared" si="17"/>
        <v>46315</v>
      </c>
      <c r="C33" s="3"/>
      <c r="D33" s="3"/>
      <c r="E33" s="3"/>
      <c r="F33" s="3"/>
      <c r="G33" s="4" t="str">
        <f t="shared" ca="1" si="0"/>
        <v/>
      </c>
      <c r="H33" s="5"/>
      <c r="I33" s="60" t="str">
        <f t="shared" si="18"/>
        <v/>
      </c>
      <c r="J33" s="60" t="str">
        <f t="shared" si="1"/>
        <v/>
      </c>
      <c r="K33" s="60" t="str">
        <f t="shared" si="2"/>
        <v/>
      </c>
      <c r="L33" s="60" t="str">
        <f t="shared" si="3"/>
        <v/>
      </c>
      <c r="M33" s="60" t="str">
        <f t="shared" si="4"/>
        <v/>
      </c>
      <c r="N33" s="60" t="str">
        <f t="shared" si="5"/>
        <v/>
      </c>
      <c r="P33" s="63">
        <f t="shared" si="19"/>
        <v>0</v>
      </c>
      <c r="Q33" s="63">
        <f t="shared" si="20"/>
        <v>1</v>
      </c>
      <c r="R33" s="64">
        <f t="shared" si="6"/>
        <v>0</v>
      </c>
      <c r="S33" s="64">
        <f t="shared" si="21"/>
        <v>0</v>
      </c>
      <c r="T33" s="64">
        <f t="shared" si="22"/>
        <v>0</v>
      </c>
      <c r="U33" s="64">
        <f t="shared" si="23"/>
        <v>0</v>
      </c>
      <c r="V33" s="63">
        <f t="shared" si="7"/>
        <v>0</v>
      </c>
      <c r="W33" s="65">
        <f t="shared" si="8"/>
        <v>0</v>
      </c>
      <c r="X33" s="65">
        <f t="shared" si="9"/>
        <v>0</v>
      </c>
      <c r="Y33" s="65">
        <f t="shared" si="10"/>
        <v>0</v>
      </c>
      <c r="Z33" s="65">
        <f t="shared" si="11"/>
        <v>0</v>
      </c>
      <c r="AA33" s="65">
        <f t="shared" si="12"/>
        <v>0</v>
      </c>
      <c r="AB33" s="65">
        <f t="shared" si="13"/>
        <v>0</v>
      </c>
      <c r="AC33" s="66">
        <f t="shared" si="14"/>
        <v>0</v>
      </c>
      <c r="AD33" s="66">
        <f t="shared" si="15"/>
        <v>0</v>
      </c>
      <c r="AE33" s="66">
        <f t="shared" si="16"/>
        <v>0</v>
      </c>
      <c r="AG33" s="55"/>
      <c r="AH33" s="56"/>
      <c r="AL33" s="35" t="s">
        <v>54</v>
      </c>
      <c r="AM33" s="36">
        <f>IF([0]!Friedensfest_1&lt;&gt;"",[0]!Friedensfest_1," ")</f>
        <v>46242</v>
      </c>
      <c r="AN33" s="34">
        <v>125</v>
      </c>
    </row>
    <row r="34" spans="2:40" ht="21" customHeight="1" x14ac:dyDescent="0.2">
      <c r="B34" s="20">
        <f t="shared" si="17"/>
        <v>46316</v>
      </c>
      <c r="C34" s="3"/>
      <c r="D34" s="3"/>
      <c r="E34" s="3"/>
      <c r="F34" s="3"/>
      <c r="G34" s="4" t="str">
        <f t="shared" ca="1" si="0"/>
        <v/>
      </c>
      <c r="H34" s="5"/>
      <c r="I34" s="60" t="str">
        <f t="shared" si="18"/>
        <v/>
      </c>
      <c r="J34" s="60" t="str">
        <f t="shared" si="1"/>
        <v/>
      </c>
      <c r="K34" s="60" t="str">
        <f t="shared" si="2"/>
        <v/>
      </c>
      <c r="L34" s="60" t="str">
        <f t="shared" si="3"/>
        <v/>
      </c>
      <c r="M34" s="60" t="str">
        <f t="shared" si="4"/>
        <v/>
      </c>
      <c r="N34" s="60" t="str">
        <f t="shared" si="5"/>
        <v/>
      </c>
      <c r="P34" s="63">
        <f t="shared" si="19"/>
        <v>0</v>
      </c>
      <c r="Q34" s="63">
        <f t="shared" si="20"/>
        <v>1</v>
      </c>
      <c r="R34" s="64">
        <f t="shared" si="6"/>
        <v>0</v>
      </c>
      <c r="S34" s="64">
        <f t="shared" si="21"/>
        <v>0</v>
      </c>
      <c r="T34" s="64">
        <f t="shared" si="22"/>
        <v>0</v>
      </c>
      <c r="U34" s="64">
        <f t="shared" si="23"/>
        <v>0</v>
      </c>
      <c r="V34" s="63">
        <f t="shared" si="7"/>
        <v>0</v>
      </c>
      <c r="W34" s="65">
        <f t="shared" si="8"/>
        <v>0</v>
      </c>
      <c r="X34" s="65">
        <f t="shared" si="9"/>
        <v>0</v>
      </c>
      <c r="Y34" s="65">
        <f t="shared" si="10"/>
        <v>0</v>
      </c>
      <c r="Z34" s="65">
        <f t="shared" si="11"/>
        <v>0</v>
      </c>
      <c r="AA34" s="65">
        <f t="shared" si="12"/>
        <v>0</v>
      </c>
      <c r="AB34" s="65">
        <f t="shared" si="13"/>
        <v>0</v>
      </c>
      <c r="AC34" s="66">
        <f t="shared" si="14"/>
        <v>0</v>
      </c>
      <c r="AD34" s="66">
        <f t="shared" si="15"/>
        <v>0</v>
      </c>
      <c r="AE34" s="66">
        <f t="shared" si="16"/>
        <v>0</v>
      </c>
      <c r="AG34" s="55"/>
      <c r="AH34" s="56"/>
      <c r="AL34" s="35" t="s">
        <v>55</v>
      </c>
      <c r="AM34" s="36">
        <f>IF([0]!Maria_Himmelfahrt_1&lt;&gt;"",[0]!Maria_Himmelfahrt_1," ")</f>
        <v>46249</v>
      </c>
      <c r="AN34" s="34">
        <v>125</v>
      </c>
    </row>
    <row r="35" spans="2:40" ht="21" customHeight="1" x14ac:dyDescent="0.2">
      <c r="B35" s="20">
        <f t="shared" si="17"/>
        <v>46317</v>
      </c>
      <c r="C35" s="3"/>
      <c r="D35" s="3"/>
      <c r="E35" s="3"/>
      <c r="F35" s="3"/>
      <c r="G35" s="4" t="str">
        <f t="shared" ca="1" si="0"/>
        <v/>
      </c>
      <c r="H35" s="5"/>
      <c r="I35" s="60" t="str">
        <f t="shared" si="18"/>
        <v/>
      </c>
      <c r="J35" s="60" t="str">
        <f t="shared" si="1"/>
        <v/>
      </c>
      <c r="K35" s="60" t="str">
        <f t="shared" si="2"/>
        <v/>
      </c>
      <c r="L35" s="60" t="str">
        <f t="shared" si="3"/>
        <v/>
      </c>
      <c r="M35" s="60" t="str">
        <f t="shared" si="4"/>
        <v/>
      </c>
      <c r="N35" s="60" t="str">
        <f t="shared" si="5"/>
        <v/>
      </c>
      <c r="P35" s="63">
        <f t="shared" si="19"/>
        <v>0</v>
      </c>
      <c r="Q35" s="63">
        <f t="shared" si="20"/>
        <v>1</v>
      </c>
      <c r="R35" s="64">
        <f t="shared" si="6"/>
        <v>0</v>
      </c>
      <c r="S35" s="64">
        <f t="shared" si="21"/>
        <v>0</v>
      </c>
      <c r="T35" s="64">
        <f t="shared" si="22"/>
        <v>0</v>
      </c>
      <c r="U35" s="64">
        <f t="shared" si="23"/>
        <v>0</v>
      </c>
      <c r="V35" s="63">
        <f t="shared" si="7"/>
        <v>0</v>
      </c>
      <c r="W35" s="65">
        <f t="shared" si="8"/>
        <v>0</v>
      </c>
      <c r="X35" s="65">
        <f t="shared" si="9"/>
        <v>0</v>
      </c>
      <c r="Y35" s="65">
        <f t="shared" si="10"/>
        <v>0</v>
      </c>
      <c r="Z35" s="65">
        <f t="shared" si="11"/>
        <v>0</v>
      </c>
      <c r="AA35" s="65">
        <f t="shared" si="12"/>
        <v>0</v>
      </c>
      <c r="AB35" s="65">
        <f t="shared" si="13"/>
        <v>0</v>
      </c>
      <c r="AC35" s="66">
        <f t="shared" si="14"/>
        <v>0</v>
      </c>
      <c r="AD35" s="66">
        <f t="shared" si="15"/>
        <v>0</v>
      </c>
      <c r="AE35" s="66">
        <f t="shared" si="16"/>
        <v>0</v>
      </c>
      <c r="AG35" s="55"/>
      <c r="AH35" s="56"/>
      <c r="AL35" s="35" t="s">
        <v>56</v>
      </c>
      <c r="AM35" s="36" cm="1">
        <f t="array" ref="AM35">IF([0]!Reformationstag_1&lt;&gt;"",[0]!Reformationstag_1," ")</f>
        <v>46326</v>
      </c>
      <c r="AN35" s="34">
        <v>125</v>
      </c>
    </row>
    <row r="36" spans="2:40" ht="21" customHeight="1" x14ac:dyDescent="0.2">
      <c r="B36" s="20">
        <f t="shared" si="17"/>
        <v>46318</v>
      </c>
      <c r="C36" s="3"/>
      <c r="D36" s="3"/>
      <c r="E36" s="3"/>
      <c r="F36" s="3"/>
      <c r="G36" s="4" t="str">
        <f t="shared" ca="1" si="0"/>
        <v/>
      </c>
      <c r="H36" s="5"/>
      <c r="I36" s="60" t="str">
        <f t="shared" si="18"/>
        <v/>
      </c>
      <c r="J36" s="60" t="str">
        <f t="shared" si="1"/>
        <v/>
      </c>
      <c r="K36" s="60" t="str">
        <f t="shared" si="2"/>
        <v/>
      </c>
      <c r="L36" s="60" t="str">
        <f t="shared" si="3"/>
        <v/>
      </c>
      <c r="M36" s="60" t="str">
        <f t="shared" si="4"/>
        <v/>
      </c>
      <c r="N36" s="60" t="str">
        <f t="shared" si="5"/>
        <v/>
      </c>
      <c r="P36" s="63">
        <f t="shared" si="19"/>
        <v>0</v>
      </c>
      <c r="Q36" s="63">
        <f t="shared" si="20"/>
        <v>1</v>
      </c>
      <c r="R36" s="64">
        <f t="shared" si="6"/>
        <v>0</v>
      </c>
      <c r="S36" s="64">
        <f t="shared" si="21"/>
        <v>0</v>
      </c>
      <c r="T36" s="64">
        <f t="shared" si="22"/>
        <v>0</v>
      </c>
      <c r="U36" s="64">
        <f t="shared" si="23"/>
        <v>0</v>
      </c>
      <c r="V36" s="63">
        <f t="shared" si="7"/>
        <v>0</v>
      </c>
      <c r="W36" s="65">
        <f t="shared" si="8"/>
        <v>0</v>
      </c>
      <c r="X36" s="65">
        <f t="shared" si="9"/>
        <v>0</v>
      </c>
      <c r="Y36" s="65">
        <f t="shared" si="10"/>
        <v>0</v>
      </c>
      <c r="Z36" s="65">
        <f t="shared" si="11"/>
        <v>0</v>
      </c>
      <c r="AA36" s="65">
        <f t="shared" si="12"/>
        <v>0</v>
      </c>
      <c r="AB36" s="65">
        <f t="shared" si="13"/>
        <v>0</v>
      </c>
      <c r="AC36" s="66">
        <f t="shared" si="14"/>
        <v>0</v>
      </c>
      <c r="AD36" s="66">
        <f t="shared" si="15"/>
        <v>0</v>
      </c>
      <c r="AE36" s="66">
        <f t="shared" si="16"/>
        <v>0</v>
      </c>
      <c r="AG36" s="57"/>
      <c r="AH36" s="56"/>
      <c r="AL36" s="35" t="s">
        <v>57</v>
      </c>
      <c r="AM36" s="36">
        <f>IF([0]!Allerheiligen_1&lt;&gt;"",[0]!Allerheiligen_1," ")</f>
        <v>46327</v>
      </c>
      <c r="AN36" s="34">
        <v>125</v>
      </c>
    </row>
    <row r="37" spans="2:40" ht="21" customHeight="1" x14ac:dyDescent="0.2">
      <c r="B37" s="20">
        <f t="shared" si="17"/>
        <v>46319</v>
      </c>
      <c r="C37" s="3"/>
      <c r="D37" s="3"/>
      <c r="E37" s="3"/>
      <c r="F37" s="3"/>
      <c r="G37" s="4" t="str">
        <f t="shared" ca="1" si="0"/>
        <v/>
      </c>
      <c r="H37" s="5"/>
      <c r="I37" s="60" t="str">
        <f t="shared" si="18"/>
        <v/>
      </c>
      <c r="J37" s="60" t="str">
        <f t="shared" si="1"/>
        <v/>
      </c>
      <c r="K37" s="60" t="str">
        <f t="shared" si="2"/>
        <v/>
      </c>
      <c r="L37" s="60" t="str">
        <f t="shared" si="3"/>
        <v/>
      </c>
      <c r="M37" s="60" t="str">
        <f t="shared" si="4"/>
        <v/>
      </c>
      <c r="N37" s="60" t="str">
        <f t="shared" si="5"/>
        <v/>
      </c>
      <c r="P37" s="63">
        <f t="shared" si="19"/>
        <v>0</v>
      </c>
      <c r="Q37" s="63">
        <f t="shared" si="20"/>
        <v>1</v>
      </c>
      <c r="R37" s="64">
        <f t="shared" si="6"/>
        <v>0</v>
      </c>
      <c r="S37" s="64">
        <f t="shared" si="21"/>
        <v>0</v>
      </c>
      <c r="T37" s="64">
        <f t="shared" si="22"/>
        <v>0</v>
      </c>
      <c r="U37" s="64">
        <f t="shared" si="23"/>
        <v>0</v>
      </c>
      <c r="V37" s="63">
        <f t="shared" si="7"/>
        <v>0</v>
      </c>
      <c r="W37" s="65">
        <f t="shared" si="8"/>
        <v>0</v>
      </c>
      <c r="X37" s="65">
        <f t="shared" si="9"/>
        <v>0</v>
      </c>
      <c r="Y37" s="65">
        <f t="shared" si="10"/>
        <v>0</v>
      </c>
      <c r="Z37" s="65">
        <f t="shared" si="11"/>
        <v>0</v>
      </c>
      <c r="AA37" s="65">
        <f t="shared" si="12"/>
        <v>1</v>
      </c>
      <c r="AB37" s="65">
        <f t="shared" si="13"/>
        <v>0</v>
      </c>
      <c r="AC37" s="66">
        <f t="shared" si="14"/>
        <v>0</v>
      </c>
      <c r="AD37" s="66">
        <f t="shared" si="15"/>
        <v>0</v>
      </c>
      <c r="AE37" s="66">
        <f t="shared" si="16"/>
        <v>0</v>
      </c>
      <c r="AG37" s="57"/>
      <c r="AH37" s="56"/>
      <c r="AL37" s="37" t="s">
        <v>58</v>
      </c>
      <c r="AM37" s="38">
        <f>IF([0]!Buss_Bettag_1&lt;&gt;"",[0]!Buss_Bettag_1," ")</f>
        <v>46344</v>
      </c>
      <c r="AN37" s="39">
        <v>125</v>
      </c>
    </row>
    <row r="38" spans="2:40" ht="21" customHeight="1" x14ac:dyDescent="0.2">
      <c r="B38" s="20">
        <f t="shared" si="17"/>
        <v>46320</v>
      </c>
      <c r="C38" s="3"/>
      <c r="D38" s="3"/>
      <c r="E38" s="3"/>
      <c r="F38" s="3"/>
      <c r="G38" s="4" t="str">
        <f t="shared" ca="1" si="0"/>
        <v/>
      </c>
      <c r="H38" s="5"/>
      <c r="I38" s="60" t="str">
        <f t="shared" si="18"/>
        <v/>
      </c>
      <c r="J38" s="60" t="str">
        <f t="shared" si="1"/>
        <v/>
      </c>
      <c r="K38" s="60" t="str">
        <f t="shared" si="2"/>
        <v/>
      </c>
      <c r="L38" s="60" t="str">
        <f t="shared" si="3"/>
        <v/>
      </c>
      <c r="M38" s="60" t="str">
        <f t="shared" si="4"/>
        <v/>
      </c>
      <c r="N38" s="60" t="str">
        <f t="shared" si="5"/>
        <v/>
      </c>
      <c r="P38" s="63">
        <f t="shared" si="19"/>
        <v>0</v>
      </c>
      <c r="Q38" s="63">
        <f t="shared" si="20"/>
        <v>1</v>
      </c>
      <c r="R38" s="64">
        <f t="shared" si="6"/>
        <v>0</v>
      </c>
      <c r="S38" s="64">
        <f t="shared" si="21"/>
        <v>0</v>
      </c>
      <c r="T38" s="64">
        <f t="shared" si="22"/>
        <v>0</v>
      </c>
      <c r="U38" s="64">
        <f t="shared" si="23"/>
        <v>0</v>
      </c>
      <c r="V38" s="63">
        <f t="shared" si="7"/>
        <v>1</v>
      </c>
      <c r="W38" s="65">
        <f t="shared" si="8"/>
        <v>0</v>
      </c>
      <c r="X38" s="65">
        <f t="shared" si="9"/>
        <v>0</v>
      </c>
      <c r="Y38" s="65">
        <f t="shared" si="10"/>
        <v>0</v>
      </c>
      <c r="Z38" s="65">
        <f t="shared" si="11"/>
        <v>0</v>
      </c>
      <c r="AA38" s="65">
        <f t="shared" si="12"/>
        <v>0</v>
      </c>
      <c r="AB38" s="65">
        <f t="shared" si="13"/>
        <v>0</v>
      </c>
      <c r="AC38" s="66">
        <f t="shared" si="14"/>
        <v>0</v>
      </c>
      <c r="AD38" s="66">
        <f t="shared" si="15"/>
        <v>0</v>
      </c>
      <c r="AE38" s="66">
        <f t="shared" si="16"/>
        <v>0</v>
      </c>
      <c r="AG38" s="57"/>
      <c r="AH38" s="56"/>
      <c r="AM38" s="45">
        <f>DATE(AM12,3,1)+MOD((255-11*MOD(AM12,19)-21),30)+21+(MOD((255-11*MOD(AM12,19)-21),30) + 21&gt;48)+6-MOD(AM12+INT(AM12/4)+MOD((255- 11*MOD(AM12,19)- 21),30)+21+(MOD((255-11*MOD(AM12,19)-21),30)+21&gt;48)+1,7)</f>
        <v>46117</v>
      </c>
    </row>
    <row r="39" spans="2:40" ht="21" customHeight="1" x14ac:dyDescent="0.2">
      <c r="B39" s="20">
        <f t="shared" si="17"/>
        <v>46321</v>
      </c>
      <c r="C39" s="3"/>
      <c r="D39" s="3"/>
      <c r="E39" s="3"/>
      <c r="F39" s="3"/>
      <c r="G39" s="4" t="str">
        <f t="shared" ca="1" si="0"/>
        <v/>
      </c>
      <c r="H39" s="5"/>
      <c r="I39" s="60" t="str">
        <f t="shared" si="18"/>
        <v/>
      </c>
      <c r="J39" s="60" t="str">
        <f t="shared" si="1"/>
        <v/>
      </c>
      <c r="K39" s="60" t="str">
        <f t="shared" si="2"/>
        <v/>
      </c>
      <c r="L39" s="60" t="str">
        <f t="shared" si="3"/>
        <v/>
      </c>
      <c r="M39" s="60" t="str">
        <f t="shared" si="4"/>
        <v/>
      </c>
      <c r="N39" s="60" t="str">
        <f t="shared" si="5"/>
        <v/>
      </c>
      <c r="P39" s="63">
        <f t="shared" si="19"/>
        <v>0</v>
      </c>
      <c r="Q39" s="63">
        <f t="shared" si="20"/>
        <v>1</v>
      </c>
      <c r="R39" s="64">
        <f t="shared" si="6"/>
        <v>0</v>
      </c>
      <c r="S39" s="64">
        <f t="shared" si="21"/>
        <v>0</v>
      </c>
      <c r="T39" s="64">
        <f t="shared" si="22"/>
        <v>0</v>
      </c>
      <c r="U39" s="64">
        <f t="shared" si="23"/>
        <v>0</v>
      </c>
      <c r="V39" s="63">
        <f t="shared" si="7"/>
        <v>0</v>
      </c>
      <c r="W39" s="65">
        <f t="shared" si="8"/>
        <v>0</v>
      </c>
      <c r="X39" s="65">
        <f t="shared" si="9"/>
        <v>0</v>
      </c>
      <c r="Y39" s="65">
        <f t="shared" si="10"/>
        <v>0</v>
      </c>
      <c r="Z39" s="65">
        <f t="shared" si="11"/>
        <v>0</v>
      </c>
      <c r="AA39" s="65">
        <f t="shared" si="12"/>
        <v>0</v>
      </c>
      <c r="AB39" s="65">
        <f t="shared" si="13"/>
        <v>0</v>
      </c>
      <c r="AC39" s="66">
        <f t="shared" si="14"/>
        <v>0</v>
      </c>
      <c r="AD39" s="66">
        <f t="shared" si="15"/>
        <v>0</v>
      </c>
      <c r="AE39" s="66">
        <f t="shared" si="16"/>
        <v>0</v>
      </c>
      <c r="AG39" s="55"/>
      <c r="AH39" s="56"/>
      <c r="AM39" s="46">
        <f>AM38+49</f>
        <v>46166</v>
      </c>
    </row>
    <row r="40" spans="2:40" ht="21" customHeight="1" x14ac:dyDescent="0.2">
      <c r="B40" s="20">
        <f t="shared" si="17"/>
        <v>46322</v>
      </c>
      <c r="C40" s="3"/>
      <c r="D40" s="3"/>
      <c r="E40" s="3"/>
      <c r="F40" s="3"/>
      <c r="G40" s="4" t="str">
        <f t="shared" ca="1" si="0"/>
        <v/>
      </c>
      <c r="H40" s="5"/>
      <c r="I40" s="60" t="str">
        <f t="shared" si="18"/>
        <v/>
      </c>
      <c r="J40" s="60" t="str">
        <f t="shared" si="1"/>
        <v/>
      </c>
      <c r="K40" s="60" t="str">
        <f t="shared" si="2"/>
        <v/>
      </c>
      <c r="L40" s="60" t="str">
        <f t="shared" si="3"/>
        <v/>
      </c>
      <c r="M40" s="60" t="str">
        <f t="shared" si="4"/>
        <v/>
      </c>
      <c r="N40" s="60" t="str">
        <f t="shared" si="5"/>
        <v/>
      </c>
      <c r="P40" s="63">
        <f t="shared" si="19"/>
        <v>0</v>
      </c>
      <c r="Q40" s="63">
        <f t="shared" si="20"/>
        <v>1</v>
      </c>
      <c r="R40" s="64">
        <f t="shared" si="6"/>
        <v>0</v>
      </c>
      <c r="S40" s="64">
        <f t="shared" si="21"/>
        <v>0</v>
      </c>
      <c r="T40" s="64">
        <f t="shared" si="22"/>
        <v>0</v>
      </c>
      <c r="U40" s="64">
        <f t="shared" si="23"/>
        <v>0</v>
      </c>
      <c r="V40" s="63">
        <f t="shared" si="7"/>
        <v>0</v>
      </c>
      <c r="W40" s="65">
        <f t="shared" si="8"/>
        <v>0</v>
      </c>
      <c r="X40" s="65">
        <f t="shared" si="9"/>
        <v>0</v>
      </c>
      <c r="Y40" s="65">
        <f t="shared" si="10"/>
        <v>0</v>
      </c>
      <c r="Z40" s="65">
        <f t="shared" si="11"/>
        <v>0</v>
      </c>
      <c r="AA40" s="65">
        <f t="shared" si="12"/>
        <v>0</v>
      </c>
      <c r="AB40" s="65">
        <f t="shared" si="13"/>
        <v>0</v>
      </c>
      <c r="AC40" s="66">
        <f t="shared" si="14"/>
        <v>0</v>
      </c>
      <c r="AD40" s="66">
        <f t="shared" si="15"/>
        <v>0</v>
      </c>
      <c r="AE40" s="66">
        <f t="shared" si="16"/>
        <v>0</v>
      </c>
      <c r="AG40" s="55"/>
      <c r="AH40" s="56"/>
    </row>
    <row r="41" spans="2:40" ht="21" customHeight="1" x14ac:dyDescent="0.2">
      <c r="B41" s="20">
        <f t="shared" si="17"/>
        <v>46323</v>
      </c>
      <c r="C41" s="3"/>
      <c r="D41" s="3"/>
      <c r="E41" s="3"/>
      <c r="F41" s="3"/>
      <c r="G41" s="4" t="str">
        <f t="shared" ca="1" si="0"/>
        <v/>
      </c>
      <c r="H41" s="5"/>
      <c r="I41" s="60" t="str">
        <f t="shared" si="18"/>
        <v/>
      </c>
      <c r="J41" s="60" t="str">
        <f t="shared" si="1"/>
        <v/>
      </c>
      <c r="K41" s="60" t="str">
        <f t="shared" si="2"/>
        <v/>
      </c>
      <c r="L41" s="60" t="str">
        <f t="shared" si="3"/>
        <v/>
      </c>
      <c r="M41" s="60" t="str">
        <f t="shared" si="4"/>
        <v/>
      </c>
      <c r="N41" s="60" t="str">
        <f t="shared" si="5"/>
        <v/>
      </c>
      <c r="P41" s="63">
        <f t="shared" si="19"/>
        <v>0</v>
      </c>
      <c r="Q41" s="63">
        <f t="shared" si="20"/>
        <v>1</v>
      </c>
      <c r="R41" s="64">
        <f t="shared" si="6"/>
        <v>0</v>
      </c>
      <c r="S41" s="64">
        <f t="shared" si="21"/>
        <v>0</v>
      </c>
      <c r="T41" s="64">
        <f t="shared" si="22"/>
        <v>0</v>
      </c>
      <c r="U41" s="64">
        <f t="shared" si="23"/>
        <v>0</v>
      </c>
      <c r="V41" s="63">
        <f t="shared" si="7"/>
        <v>0</v>
      </c>
      <c r="W41" s="65">
        <f t="shared" si="8"/>
        <v>0</v>
      </c>
      <c r="X41" s="65">
        <f t="shared" si="9"/>
        <v>0</v>
      </c>
      <c r="Y41" s="65">
        <f t="shared" si="10"/>
        <v>0</v>
      </c>
      <c r="Z41" s="65">
        <f t="shared" si="11"/>
        <v>0</v>
      </c>
      <c r="AA41" s="65">
        <f t="shared" si="12"/>
        <v>0</v>
      </c>
      <c r="AB41" s="65">
        <f t="shared" si="13"/>
        <v>0</v>
      </c>
      <c r="AC41" s="66">
        <f t="shared" si="14"/>
        <v>0</v>
      </c>
      <c r="AD41" s="66">
        <f t="shared" si="15"/>
        <v>0</v>
      </c>
      <c r="AE41" s="66">
        <f t="shared" si="16"/>
        <v>0</v>
      </c>
      <c r="AG41" s="55"/>
      <c r="AH41" s="56"/>
      <c r="AM41" s="67"/>
    </row>
    <row r="42" spans="2:40" ht="21" customHeight="1" x14ac:dyDescent="0.2">
      <c r="B42" s="20">
        <f t="shared" si="17"/>
        <v>46324</v>
      </c>
      <c r="C42" s="3"/>
      <c r="D42" s="3"/>
      <c r="E42" s="3"/>
      <c r="F42" s="3"/>
      <c r="G42" s="4" t="str">
        <f t="shared" ca="1" si="0"/>
        <v/>
      </c>
      <c r="H42" s="5"/>
      <c r="I42" s="60" t="str">
        <f t="shared" si="18"/>
        <v/>
      </c>
      <c r="J42" s="60" t="str">
        <f t="shared" si="1"/>
        <v/>
      </c>
      <c r="K42" s="60" t="str">
        <f t="shared" si="2"/>
        <v/>
      </c>
      <c r="L42" s="60" t="str">
        <f t="shared" si="3"/>
        <v/>
      </c>
      <c r="M42" s="60" t="str">
        <f t="shared" si="4"/>
        <v/>
      </c>
      <c r="N42" s="60" t="str">
        <f t="shared" si="5"/>
        <v/>
      </c>
      <c r="P42" s="63">
        <f t="shared" si="19"/>
        <v>0</v>
      </c>
      <c r="Q42" s="63">
        <f t="shared" si="20"/>
        <v>1</v>
      </c>
      <c r="R42" s="64">
        <f t="shared" si="6"/>
        <v>0</v>
      </c>
      <c r="S42" s="64">
        <f t="shared" si="21"/>
        <v>0</v>
      </c>
      <c r="T42" s="64">
        <f t="shared" si="22"/>
        <v>0</v>
      </c>
      <c r="U42" s="64">
        <f t="shared" si="23"/>
        <v>0</v>
      </c>
      <c r="V42" s="63">
        <f t="shared" si="7"/>
        <v>0</v>
      </c>
      <c r="W42" s="65">
        <f t="shared" si="8"/>
        <v>0</v>
      </c>
      <c r="X42" s="65">
        <f t="shared" si="9"/>
        <v>0</v>
      </c>
      <c r="Y42" s="65">
        <f t="shared" si="10"/>
        <v>0</v>
      </c>
      <c r="Z42" s="65">
        <f t="shared" si="11"/>
        <v>0</v>
      </c>
      <c r="AA42" s="65">
        <f t="shared" si="12"/>
        <v>0</v>
      </c>
      <c r="AB42" s="65">
        <f t="shared" si="13"/>
        <v>0</v>
      </c>
      <c r="AC42" s="66">
        <f t="shared" si="14"/>
        <v>0</v>
      </c>
      <c r="AD42" s="66">
        <f t="shared" si="15"/>
        <v>0</v>
      </c>
      <c r="AE42" s="66">
        <f t="shared" si="16"/>
        <v>0</v>
      </c>
      <c r="AG42" s="55"/>
      <c r="AH42" s="56"/>
    </row>
    <row r="43" spans="2:40" ht="21" customHeight="1" x14ac:dyDescent="0.2">
      <c r="B43" s="20">
        <f t="shared" si="17"/>
        <v>46325</v>
      </c>
      <c r="C43" s="3"/>
      <c r="D43" s="3"/>
      <c r="E43" s="3"/>
      <c r="F43" s="3"/>
      <c r="G43" s="4" t="str">
        <f t="shared" ca="1" si="0"/>
        <v/>
      </c>
      <c r="H43" s="5"/>
      <c r="I43" s="60" t="str">
        <f t="shared" si="18"/>
        <v/>
      </c>
      <c r="J43" s="60" t="str">
        <f t="shared" si="1"/>
        <v/>
      </c>
      <c r="K43" s="60" t="str">
        <f t="shared" si="2"/>
        <v/>
      </c>
      <c r="L43" s="60" t="str">
        <f t="shared" si="3"/>
        <v/>
      </c>
      <c r="M43" s="60" t="str">
        <f t="shared" si="4"/>
        <v/>
      </c>
      <c r="N43" s="60" t="str">
        <f t="shared" si="5"/>
        <v/>
      </c>
      <c r="P43" s="63">
        <f t="shared" si="19"/>
        <v>0</v>
      </c>
      <c r="Q43" s="63">
        <f t="shared" si="20"/>
        <v>1</v>
      </c>
      <c r="R43" s="64">
        <f t="shared" si="6"/>
        <v>0</v>
      </c>
      <c r="S43" s="64">
        <f t="shared" si="21"/>
        <v>0</v>
      </c>
      <c r="T43" s="64">
        <f t="shared" si="22"/>
        <v>0</v>
      </c>
      <c r="U43" s="64">
        <f t="shared" si="23"/>
        <v>0</v>
      </c>
      <c r="V43" s="63">
        <f t="shared" si="7"/>
        <v>0</v>
      </c>
      <c r="W43" s="65">
        <f t="shared" si="8"/>
        <v>0</v>
      </c>
      <c r="X43" s="65">
        <f t="shared" si="9"/>
        <v>0</v>
      </c>
      <c r="Y43" s="65">
        <f t="shared" si="10"/>
        <v>0</v>
      </c>
      <c r="Z43" s="65">
        <f t="shared" si="11"/>
        <v>0</v>
      </c>
      <c r="AA43" s="65">
        <f t="shared" si="12"/>
        <v>0</v>
      </c>
      <c r="AB43" s="65">
        <f t="shared" si="13"/>
        <v>1</v>
      </c>
      <c r="AC43" s="66">
        <f t="shared" si="14"/>
        <v>0</v>
      </c>
      <c r="AD43" s="66">
        <f t="shared" si="15"/>
        <v>0</v>
      </c>
      <c r="AE43" s="66">
        <f t="shared" si="16"/>
        <v>0</v>
      </c>
      <c r="AG43" s="55"/>
      <c r="AH43" s="56"/>
    </row>
    <row r="44" spans="2:40" ht="21" customHeight="1" x14ac:dyDescent="0.2">
      <c r="B44" s="21">
        <f t="shared" si="17"/>
        <v>46326</v>
      </c>
      <c r="C44" s="6"/>
      <c r="D44" s="6"/>
      <c r="E44" s="6"/>
      <c r="F44" s="6"/>
      <c r="G44" s="7" t="str">
        <f t="shared" ca="1" si="0"/>
        <v/>
      </c>
      <c r="H44" s="8"/>
      <c r="I44" s="61" t="str">
        <f t="shared" si="18"/>
        <v/>
      </c>
      <c r="J44" s="61" t="str">
        <f t="shared" si="1"/>
        <v/>
      </c>
      <c r="K44" s="61" t="str">
        <f t="shared" si="2"/>
        <v/>
      </c>
      <c r="L44" s="61" t="str">
        <f t="shared" si="3"/>
        <v/>
      </c>
      <c r="M44" s="61" t="str">
        <f t="shared" si="4"/>
        <v/>
      </c>
      <c r="N44" s="61" t="str">
        <f t="shared" si="5"/>
        <v/>
      </c>
      <c r="P44" s="63">
        <f t="shared" si="19"/>
        <v>0</v>
      </c>
      <c r="Q44" s="63">
        <f t="shared" si="20"/>
        <v>1</v>
      </c>
      <c r="R44" s="64">
        <f t="shared" si="6"/>
        <v>0</v>
      </c>
      <c r="S44" s="64">
        <f t="shared" si="21"/>
        <v>0</v>
      </c>
      <c r="T44" s="64">
        <f t="shared" si="22"/>
        <v>0</v>
      </c>
      <c r="U44" s="64">
        <f t="shared" si="23"/>
        <v>0</v>
      </c>
      <c r="V44" s="63">
        <f t="shared" si="7"/>
        <v>0</v>
      </c>
      <c r="W44" s="65">
        <f t="shared" si="8"/>
        <v>1</v>
      </c>
      <c r="X44" s="65">
        <f t="shared" si="9"/>
        <v>0</v>
      </c>
      <c r="Y44" s="65">
        <f t="shared" si="10"/>
        <v>0</v>
      </c>
      <c r="Z44" s="65">
        <f t="shared" si="11"/>
        <v>0</v>
      </c>
      <c r="AA44" s="65">
        <f t="shared" si="12"/>
        <v>1</v>
      </c>
      <c r="AB44" s="65">
        <f t="shared" si="13"/>
        <v>1</v>
      </c>
      <c r="AC44" s="66">
        <f t="shared" si="14"/>
        <v>0</v>
      </c>
      <c r="AD44" s="66">
        <f t="shared" si="15"/>
        <v>0</v>
      </c>
      <c r="AE44" s="66">
        <f t="shared" si="16"/>
        <v>0</v>
      </c>
      <c r="AG44" s="58"/>
      <c r="AH44" s="59"/>
    </row>
    <row r="45" spans="2:40" ht="21" customHeight="1" x14ac:dyDescent="0.2">
      <c r="B45" s="22" t="s">
        <v>35</v>
      </c>
      <c r="C45" s="23"/>
      <c r="D45" s="24"/>
      <c r="E45" s="24"/>
      <c r="F45" s="24"/>
      <c r="G45" s="24"/>
      <c r="H45" s="25"/>
      <c r="I45" s="73">
        <f t="shared" ref="I45:N45" si="24">SUM(I14:I44)*24</f>
        <v>0</v>
      </c>
      <c r="J45" s="73">
        <f t="shared" si="24"/>
        <v>0</v>
      </c>
      <c r="K45" s="73">
        <f t="shared" si="24"/>
        <v>0</v>
      </c>
      <c r="L45" s="73">
        <f t="shared" si="24"/>
        <v>0</v>
      </c>
      <c r="M45" s="73">
        <f t="shared" si="24"/>
        <v>0</v>
      </c>
      <c r="N45" s="73">
        <f t="shared" si="24"/>
        <v>0</v>
      </c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G45" s="27" t="s">
        <v>59</v>
      </c>
      <c r="AH45" s="28">
        <f>SUM(AH14:AH44)</f>
        <v>0</v>
      </c>
    </row>
    <row r="46" spans="2:40" ht="12" customHeight="1" x14ac:dyDescent="0.2"/>
    <row r="47" spans="2:40" x14ac:dyDescent="0.2"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  <c r="AK47" s="107"/>
    </row>
    <row r="48" spans="2:40" x14ac:dyDescent="0.2"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  <c r="AK48" s="107"/>
    </row>
    <row r="49" spans="2:37" x14ac:dyDescent="0.2"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</row>
    <row r="50" spans="2:37" x14ac:dyDescent="0.2">
      <c r="B50" s="107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</row>
    <row r="51" spans="2:37" x14ac:dyDescent="0.2"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</row>
    <row r="52" spans="2:37" x14ac:dyDescent="0.2"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  <c r="AK52" s="107"/>
    </row>
    <row r="53" spans="2:37" x14ac:dyDescent="0.2"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</row>
    <row r="54" spans="2:37" x14ac:dyDescent="0.2"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  <c r="AK54" s="107"/>
    </row>
    <row r="55" spans="2:37" x14ac:dyDescent="0.2"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  <c r="AK55" s="107"/>
    </row>
  </sheetData>
  <sheetProtection algorithmName="SHA-512" hashValue="A12nes9qBlQRytwSiAXVdm4ZBZSLpx3jJiXhn/R6QMuKjnxRi4iEYI7ZiEHMBjkv4IxdbShUIScBgNaceMItDw==" saltValue="UKk23VVkDj7/1F5QimXA+Q==" spinCount="100000" sheet="1" selectLockedCells="1"/>
  <mergeCells count="29">
    <mergeCell ref="D5:I5"/>
    <mergeCell ref="K5:M5"/>
    <mergeCell ref="B1:AH1"/>
    <mergeCell ref="B2:AH2"/>
    <mergeCell ref="B3:AH3"/>
    <mergeCell ref="B4:AH4"/>
    <mergeCell ref="B5:C5"/>
    <mergeCell ref="N5:AH10"/>
    <mergeCell ref="B6:C6"/>
    <mergeCell ref="D6:M6"/>
    <mergeCell ref="B7:C7"/>
    <mergeCell ref="D7:M7"/>
    <mergeCell ref="B8:C8"/>
    <mergeCell ref="D8:M8"/>
    <mergeCell ref="B10:C10"/>
    <mergeCell ref="D10:I10"/>
    <mergeCell ref="J10:K10"/>
    <mergeCell ref="L10:M10"/>
    <mergeCell ref="AN12:AN13"/>
    <mergeCell ref="AG14:AH14"/>
    <mergeCell ref="AL27:AN28"/>
    <mergeCell ref="AL29:AN30"/>
    <mergeCell ref="AL12:AL13"/>
    <mergeCell ref="AM12:AM13"/>
    <mergeCell ref="B47:AK55"/>
    <mergeCell ref="B12:B13"/>
    <mergeCell ref="C12:D12"/>
    <mergeCell ref="E12:F12"/>
    <mergeCell ref="AG12:AH13"/>
  </mergeCells>
  <conditionalFormatting sqref="B14:N44">
    <cfRule type="expression" dxfId="2" priority="1">
      <formula>OR(WEEKDAY($B14)=7,WEEKDAY($B14)=1)</formula>
    </cfRule>
  </conditionalFormatting>
  <printOptions horizontalCentered="1" verticalCentered="1"/>
  <pageMargins left="0.19685039370078741" right="0.19685039370078741" top="0.19685039370078741" bottom="0.19685039370078741" header="0.43307086614173229" footer="0.51181102362204722"/>
  <pageSetup paperSize="9" scale="57" orientation="landscape" verticalDpi="0" r:id="rId1"/>
  <headerFooter>
    <oddFooter>&amp;C&amp;P</oddFooter>
  </headerFooter>
  <ignoredErrors>
    <ignoredError sqref="G15:G44" unlockedFormula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E1A59-1326-430D-926B-1FF1AA5753FB}">
  <sheetPr>
    <pageSetUpPr fitToPage="1"/>
  </sheetPr>
  <dimension ref="B1:AN55"/>
  <sheetViews>
    <sheetView showGridLines="0" showRowColHeaders="0" zoomScale="80" zoomScaleNormal="80" workbookViewId="0">
      <selection activeCell="D5" sqref="D5:I5"/>
    </sheetView>
  </sheetViews>
  <sheetFormatPr baseColWidth="10" defaultColWidth="11.42578125" defaultRowHeight="14.25" x14ac:dyDescent="0.2"/>
  <cols>
    <col min="1" max="1" width="2.42578125" style="11" customWidth="1"/>
    <col min="2" max="4" width="16.7109375" style="11" customWidth="1"/>
    <col min="5" max="6" width="10.7109375" style="11" customWidth="1"/>
    <col min="7" max="14" width="16.7109375" style="11" customWidth="1"/>
    <col min="15" max="15" width="4.140625" style="11" hidden="1" customWidth="1"/>
    <col min="16" max="21" width="7.5703125" style="11" hidden="1" customWidth="1"/>
    <col min="22" max="31" width="10.28515625" style="11" hidden="1" customWidth="1"/>
    <col min="32" max="32" width="1.7109375" style="11" customWidth="1"/>
    <col min="33" max="33" width="28.28515625" style="11" customWidth="1"/>
    <col min="34" max="34" width="18.7109375" style="11" customWidth="1"/>
    <col min="35" max="35" width="2.28515625" style="11" customWidth="1"/>
    <col min="36" max="36" width="3.85546875" style="11" customWidth="1"/>
    <col min="37" max="37" width="1.28515625" style="11" customWidth="1"/>
    <col min="38" max="38" width="36.42578125" style="11" customWidth="1"/>
    <col min="39" max="39" width="11.5703125" style="11" customWidth="1"/>
    <col min="40" max="16384" width="11.42578125" style="11"/>
  </cols>
  <sheetData>
    <row r="1" spans="2:40" x14ac:dyDescent="0.2">
      <c r="B1" s="147" t="str">
        <f>Januar!B1</f>
        <v>Letzte Aktualisierung: 01.01.2026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8"/>
      <c r="AG1" s="148"/>
      <c r="AH1" s="148"/>
    </row>
    <row r="2" spans="2:40" ht="42" customHeight="1" x14ac:dyDescent="0.2">
      <c r="B2" s="108" t="s">
        <v>0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10"/>
    </row>
    <row r="3" spans="2:40" ht="16.5" customHeight="1" x14ac:dyDescent="0.2"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3"/>
    </row>
    <row r="4" spans="2:40" x14ac:dyDescent="0.2"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</row>
    <row r="5" spans="2:40" ht="21" customHeight="1" x14ac:dyDescent="0.2">
      <c r="B5" s="114" t="s">
        <v>1</v>
      </c>
      <c r="C5" s="115"/>
      <c r="D5" s="104" t="str">
        <f>IF(Januar!D5&lt;&gt;"",Januar!D5,"")</f>
        <v/>
      </c>
      <c r="E5" s="105"/>
      <c r="F5" s="105"/>
      <c r="G5" s="105"/>
      <c r="H5" s="105"/>
      <c r="I5" s="106"/>
      <c r="J5" s="76" t="s">
        <v>67</v>
      </c>
      <c r="K5" s="104" t="str">
        <f>IF(Januar!K5&lt;&gt;"",Januar!K5,"")</f>
        <v/>
      </c>
      <c r="L5" s="105"/>
      <c r="M5" s="106"/>
      <c r="N5" s="116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117"/>
    </row>
    <row r="6" spans="2:40" ht="21" customHeight="1" x14ac:dyDescent="0.2">
      <c r="B6" s="101" t="s">
        <v>2</v>
      </c>
      <c r="C6" s="102"/>
      <c r="D6" s="103" t="str">
        <f>IF(Januar!D6&lt;&gt;"",Januar!D6,"")</f>
        <v/>
      </c>
      <c r="E6" s="103"/>
      <c r="F6" s="103"/>
      <c r="G6" s="103"/>
      <c r="H6" s="103"/>
      <c r="I6" s="103"/>
      <c r="J6" s="103"/>
      <c r="K6" s="103"/>
      <c r="L6" s="103"/>
      <c r="M6" s="103"/>
      <c r="N6" s="118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20"/>
    </row>
    <row r="7" spans="2:40" ht="21" customHeight="1" x14ac:dyDescent="0.2">
      <c r="B7" s="126" t="s">
        <v>3</v>
      </c>
      <c r="C7" s="127"/>
      <c r="D7" s="128" t="str">
        <f>IF(Januar!D7&lt;&gt;"",Januar!D7,"")</f>
        <v/>
      </c>
      <c r="E7" s="128"/>
      <c r="F7" s="128"/>
      <c r="G7" s="128"/>
      <c r="H7" s="128"/>
      <c r="I7" s="105"/>
      <c r="J7" s="105"/>
      <c r="K7" s="105"/>
      <c r="L7" s="105"/>
      <c r="M7" s="105"/>
      <c r="N7" s="118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20"/>
    </row>
    <row r="8" spans="2:40" ht="21" customHeight="1" x14ac:dyDescent="0.2">
      <c r="B8" s="129" t="s">
        <v>4</v>
      </c>
      <c r="C8" s="130"/>
      <c r="D8" s="131" t="str">
        <f>IF(Januar!D8&lt;&gt;"",Januar!D8,"")</f>
        <v/>
      </c>
      <c r="E8" s="132"/>
      <c r="F8" s="132"/>
      <c r="G8" s="132"/>
      <c r="H8" s="132"/>
      <c r="I8" s="133"/>
      <c r="J8" s="133"/>
      <c r="K8" s="133"/>
      <c r="L8" s="133"/>
      <c r="M8" s="133"/>
      <c r="N8" s="118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20"/>
    </row>
    <row r="9" spans="2:40" ht="7.5" customHeight="1" x14ac:dyDescent="0.2">
      <c r="N9" s="118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20"/>
    </row>
    <row r="10" spans="2:40" ht="21" customHeight="1" x14ac:dyDescent="0.2">
      <c r="B10" s="134" t="s">
        <v>5</v>
      </c>
      <c r="C10" s="135"/>
      <c r="D10" s="136">
        <f>DATE(YEAR([0]!Beginndatum),11,1)</f>
        <v>46327</v>
      </c>
      <c r="E10" s="136"/>
      <c r="F10" s="136"/>
      <c r="G10" s="136"/>
      <c r="H10" s="136"/>
      <c r="I10" s="137"/>
      <c r="J10" s="138" t="s">
        <v>6</v>
      </c>
      <c r="K10" s="139"/>
      <c r="L10" s="140">
        <f>[0]!Stundenlohn_1</f>
        <v>14</v>
      </c>
      <c r="M10" s="141"/>
      <c r="N10" s="121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3"/>
    </row>
    <row r="11" spans="2:40" ht="12.75" customHeight="1" x14ac:dyDescent="0.2"/>
    <row r="12" spans="2:40" ht="21" customHeight="1" x14ac:dyDescent="0.2">
      <c r="B12" s="142" t="s">
        <v>7</v>
      </c>
      <c r="C12" s="95" t="s">
        <v>8</v>
      </c>
      <c r="D12" s="144"/>
      <c r="E12" s="95" t="s">
        <v>11</v>
      </c>
      <c r="F12" s="96"/>
      <c r="G12" s="9" t="s">
        <v>12</v>
      </c>
      <c r="H12" s="9" t="s">
        <v>14</v>
      </c>
      <c r="I12" s="62" t="s">
        <v>16</v>
      </c>
      <c r="J12" s="62" t="s">
        <v>17</v>
      </c>
      <c r="K12" s="62" t="s">
        <v>17</v>
      </c>
      <c r="L12" s="62" t="s">
        <v>18</v>
      </c>
      <c r="M12" s="62" t="s">
        <v>19</v>
      </c>
      <c r="N12" s="10" t="s">
        <v>19</v>
      </c>
      <c r="P12" s="12" t="s">
        <v>21</v>
      </c>
      <c r="Q12" s="12" t="s">
        <v>22</v>
      </c>
      <c r="R12" s="12" t="s">
        <v>23</v>
      </c>
      <c r="S12" s="12" t="s">
        <v>24</v>
      </c>
      <c r="T12" s="12" t="s">
        <v>25</v>
      </c>
      <c r="U12" s="12" t="s">
        <v>26</v>
      </c>
      <c r="V12" s="13" t="s">
        <v>27</v>
      </c>
      <c r="W12" s="13" t="s">
        <v>28</v>
      </c>
      <c r="X12" s="14" t="s">
        <v>29</v>
      </c>
      <c r="Y12" s="15">
        <v>41267</v>
      </c>
      <c r="Z12" s="15">
        <v>41274</v>
      </c>
      <c r="AA12" s="14" t="s">
        <v>30</v>
      </c>
      <c r="AB12" s="14" t="s">
        <v>31</v>
      </c>
      <c r="AC12" s="14" t="s">
        <v>32</v>
      </c>
      <c r="AD12" s="14" t="s">
        <v>33</v>
      </c>
      <c r="AE12" s="14" t="s">
        <v>34</v>
      </c>
      <c r="AG12" s="98" t="s">
        <v>36</v>
      </c>
      <c r="AH12" s="99"/>
      <c r="AL12" s="77" t="s">
        <v>38</v>
      </c>
      <c r="AM12" s="79">
        <f>YEAR(Beginndatum_1)</f>
        <v>2026</v>
      </c>
      <c r="AN12" s="81" t="s">
        <v>39</v>
      </c>
    </row>
    <row r="13" spans="2:40" ht="21" customHeight="1" x14ac:dyDescent="0.2">
      <c r="B13" s="143"/>
      <c r="C13" s="16" t="s">
        <v>9</v>
      </c>
      <c r="D13" s="16" t="s">
        <v>10</v>
      </c>
      <c r="E13" s="16" t="s">
        <v>9</v>
      </c>
      <c r="F13" s="16" t="s">
        <v>10</v>
      </c>
      <c r="G13" s="16" t="s">
        <v>13</v>
      </c>
      <c r="H13" s="16" t="s">
        <v>15</v>
      </c>
      <c r="I13" s="17" t="s">
        <v>20</v>
      </c>
      <c r="J13" s="74">
        <v>0.25</v>
      </c>
      <c r="K13" s="74">
        <v>0.4</v>
      </c>
      <c r="L13" s="74">
        <v>0.5</v>
      </c>
      <c r="M13" s="74">
        <v>1.25</v>
      </c>
      <c r="N13" s="75">
        <v>1.5</v>
      </c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G13" s="78"/>
      <c r="AH13" s="100"/>
      <c r="AL13" s="78"/>
      <c r="AM13" s="80"/>
      <c r="AN13" s="82"/>
    </row>
    <row r="14" spans="2:40" ht="21" customHeight="1" x14ac:dyDescent="0.2">
      <c r="B14" s="19">
        <f>Beginndatum_1</f>
        <v>46327</v>
      </c>
      <c r="C14" s="1"/>
      <c r="D14" s="1"/>
      <c r="E14" s="1"/>
      <c r="F14" s="1"/>
      <c r="G14" s="4" t="str">
        <f t="shared" ref="G14:G44" ca="1" si="0">IF(OR(C14&lt;&gt;"",D14&lt;&gt;"",E14&lt;&gt;"",F14&lt;&gt;""),TODAY(),"")</f>
        <v/>
      </c>
      <c r="H14" s="2"/>
      <c r="I14" s="60" t="str">
        <f>IF(P14=1,+(S14-R14)-(U14-T14), "")</f>
        <v/>
      </c>
      <c r="J14" s="60" t="str">
        <f t="shared" ref="J14:J44" si="1">IF(P14=1,IF(Q14=1,
+MAX(0,MIN(S14,6/24)-MAX(R14,0)) - MAX(0,MIN(U14,6/24)-MAX(T14,0))
+MAX(0,MIN(S14,24/24)-MAX(R14,20/24)) - MAX(0,MIN(U14,24/24)-MAX(T14,20/24))
+MAX(0,MIN(S14,1+6/24)-MAX(R14,1+4/24)) - MAX(0,MIN(U14,1+6/24)-MAX(T14,1+4/24))
+MAX(0,MIN(S14,1+24/24)-MAX(R14,1+20/24)) - MAX(0,MIN(U14,1+24/24)-MAX(T14,1+20/24))
+0,0),"")</f>
        <v/>
      </c>
      <c r="K14" s="60" t="str">
        <f t="shared" ref="K14:K44" si="2">IF(P14=1,IF(Q14=1,
+MAX(0,MIN(S14,1+4/24)-MAX(R14,24/24)) - MAX(0,MIN(U14,1+4/24)-MAX(T14,24/24))
+0,0),"")</f>
        <v/>
      </c>
      <c r="L14" s="60" t="str">
        <f t="shared" ref="L14:L44" si="3">IF(P14=1,IF(Q14=1,
+IF(AND(V14=1,W14=0,X14=0), MAX(0,MIN(S14,14/24)-MAX(R14,0/24)) - MAX(0,MIN(U14,14/24)-MAX(T14,0/24)),0)
+IF(AND(V14=1,W14=0,X14=0,Y14=0,Z14=0), MAX(0,MIN(S14,24/24)-MAX(R14,14/24)) - MAX(0,MIN(U14,24/24)-MAX(T14,14/24)),0)
+IF(AND(OR(V14=1,AA14=1),W14=0,X14=0,Y14=0,Z14=0,AB14=0,AC14=0), MAX(0,MIN(S14,1+4/24)-MAX(R14,24/24)) - MAX(0,MIN(U14,1+4/24)-MAX(T14,24/24)),0)
+IF(AND(AA14=1,AB14=0,AC14=0), MAX(0,MIN(S14,1+14/24)-MAX(R14,1+4/24)) - MAX(0,MIN(U14,1+14/24)-MAX(T14,1+4/24)),0)
+IF(AND(AA14=1,AB14=0,AC14=0,AD14=0,AE14=0), MAX(0,MIN(S14,1+24/24)-MAX(R14,1+14/24)) - MAX(0,MIN(U14,1+24/24)-MAX(T14,1+14/24)),0)
+0,0),"")</f>
        <v/>
      </c>
      <c r="M14" s="60" t="str">
        <f t="shared" ref="M14:M44" si="4">IF(P14=1,IF(Q14=1,
+IF(AND(W14=1,X14=0), MAX(0,MIN(S14,14/24)-MAX(R14,0/24)) - MAX(0,MIN(U14,14/24)-MAX(T14,0/24)),0)
+IF(AND(OR(W14=1,Z14=1),X14=0,Y14=0), MAX(0,MIN(S14,24/24)-MAX(R14,14/24)) - MAX(0,MIN(U14,24/24)-MAX(T14,14/24)),0)
+IF(AND(OR(W14=1,Z14=1,AB14=1),X14=0,Y14=0,AC14=0), MAX(0,MIN(S14,1+4/24)-MAX(R14,24/24)) - MAX(0,MIN(U14,1+4/24)-MAX(T14,24/24)),0)
+IF(AND(AB14=1,AC14=0), MAX(0,MIN(S14,1+14/24)-MAX(R14,1+4/24)) - MAX(0,MIN(U14,1+14/24)-MAX(T14,1+4/24)),0)
+IF(AND(OR(AB14=1,AE14=1),AC14=0,AD14=0), MAX(0,MIN(S14,1+24/24)-MAX(R14,1+14/24)) - MAX(0,MIN(U14,1+24/24)-MAX(T14,1+14/24)),0)
+0,0),"")</f>
        <v/>
      </c>
      <c r="N14" s="60" t="str">
        <f t="shared" ref="N14:N44" si="5">IF(P14=1,IF(Q14=1,
+IF(X14=1, MAX(0,MIN(S14,14/24)-MAX(R14,0/24)) - MAX(0,MIN(U14,14/24)-MAX(T14,0/24)),0)
+IF(OR(X14=1,Y14=1), MAX(0,MIN(S14,24/24)-MAX(R14,14/24)) - MAX(0,MIN(U14,24/24)-MAX(T14,14/24)),0)
+IF(OR(X14=1,Y14=1,AC14=1), MAX(0,MIN(S14,1+4/24)-MAX(R14,24/24)) - MAX(0,MIN(U14,1+4/24)-MAX(T14,24/24)),0)
+IF(AC14=1, MAX(0,MIN(S14,1+14/24)-MAX(R14,1+4/24)) - MAX(0,MIN(U14,1+14/24)-MAX(T14,1+4/24)),0)
+IF(OR(AC14=1,AD14=1), MAX(0,MIN(S14,1+24/24)-MAX(R14,1+14/24)) - MAX(0,MIN(U14,1+24/24)-MAX(T14,1+14/24)),0)
+0,0),"")</f>
        <v/>
      </c>
      <c r="P14" s="63">
        <f>IF(AND(B14&lt;&gt;"",C14&lt;&gt;"",D14&lt;&gt;""),1,0)</f>
        <v>0</v>
      </c>
      <c r="Q14" s="63">
        <f>IF(H14&lt;&gt;"",0,1)</f>
        <v>1</v>
      </c>
      <c r="R14" s="64">
        <f t="shared" ref="R14:R44" si="6">MOD(C14,1)</f>
        <v>0</v>
      </c>
      <c r="S14" s="64">
        <f>IF(D14="",0,IF(MOD(D14,1)&gt;R14,MOD(D14,1),MOD(D14,1)+1))</f>
        <v>0</v>
      </c>
      <c r="T14" s="64">
        <f>IF(MOD(E14,1)&gt;R14,MIN(MAX(MOD(E14,1),R14),S14),MIN(MAX(MOD(E14,1)+1,R14),S14))</f>
        <v>0</v>
      </c>
      <c r="U14" s="64">
        <f>IF(MOD(F14,1)&gt;T14,MIN(MAX(MOD(F14,1),T14),S14),MIN(MAX(MOD(F14,1)+1,T14),S14))</f>
        <v>0</v>
      </c>
      <c r="V14" s="63">
        <f t="shared" ref="V14:V44" si="7">IF(ISNUMBER(B14),IF(WEEKDAY(B14,1)=1,1,0),0)</f>
        <v>1</v>
      </c>
      <c r="W14" s="65">
        <f t="shared" ref="W14:W44" si="8">IF(ISNUMBER(B14),IF(OR(B14=Neujahr_1,B14=Karfreitag_1,B14=Allerheiligen_1, B14=Refomationstag_1,B14=Buss_Bettag_1, B14=Ostersonntag_1,  B14=Ostermontag_1,B14=Christi_Himmelfahrt_1,B14=Pfingstmontag_1,B14=Tag_der_Einheit_1, B14=Maria_Himmelfahrt_1,B14=HL_3_Koenige,B14=Fronleichnam_1,B14=Friedensfest_1),1,0),0)</f>
        <v>1</v>
      </c>
      <c r="X14" s="65">
        <f t="shared" ref="X14:X44" si="9">IF(ISNUMBER(B14),IF(OR(B14=Weihnachtstag_1_1,B14=Weihnachtstag_2_1,B14=Tag_der_Arbeit_1),1,0),0)</f>
        <v>0</v>
      </c>
      <c r="Y14" s="65">
        <f t="shared" ref="Y14:Y44" si="10">IF(ISNUMBER(B14),IF(B14=Heiligabend_1,1,0),0)</f>
        <v>0</v>
      </c>
      <c r="Z14" s="65">
        <f t="shared" ref="Z14:Z44" si="11">IF(ISNUMBER(B14),IF(B14=Sylvester_1,1,0),0)</f>
        <v>0</v>
      </c>
      <c r="AA14" s="65">
        <f t="shared" ref="AA14:AA44" si="12">IF(ISNUMBER(B14),IF(WEEKDAY(B14+1,1)=1,1,0),0)</f>
        <v>0</v>
      </c>
      <c r="AB14" s="65">
        <f t="shared" ref="AB14:AB44" si="13">IF(ISNUMBER(B14),IF(OR(B14=Sylvester_1,B14+1=Karfreitag_1,B14+1=Allerheiligen_1, B14+1=Refomationstag_1,B14+1=Buss_Bettag_1, B14+1=Ostersonntag_1,  B14+1=Ostermontag_1,B14+1=Christi_Himmelfahrt_1,B14+1=Pfingstmontag_1,B14+1=Tag_der_Einheit_1, B14+1=Maria_Himmelfahrt_1,B14+1=HL_3_Koenige,B14+1=Fronleichnam_1,B14+1=Friedensfest_1),1,0),0)</f>
        <v>0</v>
      </c>
      <c r="AC14" s="66">
        <f t="shared" ref="AC14:AC44" si="14">IF(ISNUMBER(B14),IF(OR(B14+1=Weihnachtstag_1_1,B14+1=Weihnachtstag_2_1,B14+1=Tag_der_Arbeit_1),1,0),0)</f>
        <v>0</v>
      </c>
      <c r="AD14" s="66">
        <f t="shared" ref="AD14:AD44" si="15">IF(ISNUMBER(B14),IF(B14+1=Heiligabend_1,1,0),0)</f>
        <v>0</v>
      </c>
      <c r="AE14" s="66">
        <f t="shared" ref="AE14:AE44" si="16">IF(ISNUMBER(B14),IF(B14+1=Sylvester_1,1,0),0)</f>
        <v>0</v>
      </c>
      <c r="AG14" s="124"/>
      <c r="AH14" s="125"/>
      <c r="AL14" s="29" t="s">
        <v>40</v>
      </c>
      <c r="AM14" s="30">
        <f>DATE(AM12,1,1)</f>
        <v>46023</v>
      </c>
      <c r="AN14" s="31">
        <v>125</v>
      </c>
    </row>
    <row r="15" spans="2:40" ht="21" customHeight="1" x14ac:dyDescent="0.2">
      <c r="B15" s="20">
        <f t="shared" ref="B15:B44" si="17">IF(B14&lt;&gt;"",IF(MONTH(Beginndatum_1)=MONTH(B14+1),B14+1,""),"")</f>
        <v>46328</v>
      </c>
      <c r="C15" s="3"/>
      <c r="D15" s="3"/>
      <c r="E15" s="3"/>
      <c r="F15" s="3"/>
      <c r="G15" s="4" t="str">
        <f t="shared" ca="1" si="0"/>
        <v/>
      </c>
      <c r="H15" s="5"/>
      <c r="I15" s="60" t="str">
        <f t="shared" ref="I15:I44" si="18">IF(P15=1,+(S15-R15)-(U15-T15), "")</f>
        <v/>
      </c>
      <c r="J15" s="60" t="str">
        <f t="shared" si="1"/>
        <v/>
      </c>
      <c r="K15" s="60" t="str">
        <f t="shared" si="2"/>
        <v/>
      </c>
      <c r="L15" s="60" t="str">
        <f t="shared" si="3"/>
        <v/>
      </c>
      <c r="M15" s="60" t="str">
        <f t="shared" si="4"/>
        <v/>
      </c>
      <c r="N15" s="60" t="str">
        <f t="shared" si="5"/>
        <v/>
      </c>
      <c r="P15" s="63">
        <f t="shared" ref="P15:P44" si="19">IF(AND(B15&lt;&gt;"",C15&lt;&gt;"",OR(D15&lt;&gt;"",E15&lt;&gt;"")),1,0)</f>
        <v>0</v>
      </c>
      <c r="Q15" s="63">
        <f>IF(H15&lt;&gt;"",0,1)</f>
        <v>1</v>
      </c>
      <c r="R15" s="64">
        <f t="shared" si="6"/>
        <v>0</v>
      </c>
      <c r="S15" s="64">
        <f>IF(D15="",0,IF(MOD(D15,1)&gt;R15,MOD(D15,1),MOD(D15,1)+1))</f>
        <v>0</v>
      </c>
      <c r="T15" s="64">
        <f>IF(MOD(E15,1)&gt;R15,MIN(MAX(MOD(E15,1),R15),S15),MIN(MAX(MOD(E15,1)+1,R15),S15))</f>
        <v>0</v>
      </c>
      <c r="U15" s="64">
        <f>IF(MOD(F15,1)&gt;T15,MIN(MAX(MOD(F15,1),T15),S15),MIN(MAX(MOD(F15,1)+1,T15),S15))</f>
        <v>0</v>
      </c>
      <c r="V15" s="63">
        <f t="shared" si="7"/>
        <v>0</v>
      </c>
      <c r="W15" s="65">
        <f t="shared" si="8"/>
        <v>0</v>
      </c>
      <c r="X15" s="65">
        <f t="shared" si="9"/>
        <v>0</v>
      </c>
      <c r="Y15" s="65">
        <f t="shared" si="10"/>
        <v>0</v>
      </c>
      <c r="Z15" s="65">
        <f t="shared" si="11"/>
        <v>0</v>
      </c>
      <c r="AA15" s="65">
        <f t="shared" si="12"/>
        <v>0</v>
      </c>
      <c r="AB15" s="65">
        <f t="shared" si="13"/>
        <v>0</v>
      </c>
      <c r="AC15" s="66">
        <f t="shared" si="14"/>
        <v>0</v>
      </c>
      <c r="AD15" s="66">
        <f t="shared" si="15"/>
        <v>0</v>
      </c>
      <c r="AE15" s="66">
        <f t="shared" si="16"/>
        <v>0</v>
      </c>
      <c r="AG15" s="47" t="s">
        <v>37</v>
      </c>
      <c r="AH15" s="48">
        <f>(Stunden_1)*Stundenlohn_1</f>
        <v>0</v>
      </c>
      <c r="AL15" s="32" t="s">
        <v>41</v>
      </c>
      <c r="AM15" s="33">
        <f>Ostersonntag_1-2</f>
        <v>46115</v>
      </c>
      <c r="AN15" s="34">
        <v>125</v>
      </c>
    </row>
    <row r="16" spans="2:40" ht="21" customHeight="1" x14ac:dyDescent="0.2">
      <c r="B16" s="20">
        <f t="shared" si="17"/>
        <v>46329</v>
      </c>
      <c r="C16" s="3"/>
      <c r="D16" s="3"/>
      <c r="E16" s="3"/>
      <c r="F16" s="3"/>
      <c r="G16" s="4" t="str">
        <f t="shared" ca="1" si="0"/>
        <v/>
      </c>
      <c r="H16" s="5"/>
      <c r="I16" s="60" t="str">
        <f t="shared" si="18"/>
        <v/>
      </c>
      <c r="J16" s="60" t="str">
        <f t="shared" si="1"/>
        <v/>
      </c>
      <c r="K16" s="60" t="str">
        <f t="shared" si="2"/>
        <v/>
      </c>
      <c r="L16" s="60" t="str">
        <f t="shared" si="3"/>
        <v/>
      </c>
      <c r="M16" s="60" t="str">
        <f t="shared" si="4"/>
        <v/>
      </c>
      <c r="N16" s="60" t="str">
        <f t="shared" si="5"/>
        <v/>
      </c>
      <c r="P16" s="63">
        <f t="shared" si="19"/>
        <v>0</v>
      </c>
      <c r="Q16" s="63">
        <f t="shared" ref="Q16:Q44" si="20">IF(H16&lt;&gt;"",0,1)</f>
        <v>1</v>
      </c>
      <c r="R16" s="64">
        <f t="shared" si="6"/>
        <v>0</v>
      </c>
      <c r="S16" s="64">
        <f t="shared" ref="S16:S44" si="21">IF(D16="",0,IF(MOD(D16,1)&gt;R16,MOD(D16,1),MOD(D16,1)+1))</f>
        <v>0</v>
      </c>
      <c r="T16" s="64">
        <f t="shared" ref="T16:T44" si="22">IF(MOD(E16,1)&gt;R16,MIN(MAX(MOD(E16,1),R16),S16),MIN(MAX(MOD(E16,1)+1,R16),S16))</f>
        <v>0</v>
      </c>
      <c r="U16" s="64">
        <f t="shared" ref="U16:U44" si="23">IF(MOD(F16,1)&gt;T16,MIN(MAX(MOD(F16,1),T16),S16),MIN(MAX(MOD(F16,1)+1,T16),S16))</f>
        <v>0</v>
      </c>
      <c r="V16" s="63">
        <f t="shared" si="7"/>
        <v>0</v>
      </c>
      <c r="W16" s="65">
        <f t="shared" si="8"/>
        <v>0</v>
      </c>
      <c r="X16" s="65">
        <f t="shared" si="9"/>
        <v>0</v>
      </c>
      <c r="Y16" s="65">
        <f t="shared" si="10"/>
        <v>0</v>
      </c>
      <c r="Z16" s="65">
        <f t="shared" si="11"/>
        <v>0</v>
      </c>
      <c r="AA16" s="65">
        <f t="shared" si="12"/>
        <v>0</v>
      </c>
      <c r="AB16" s="65">
        <f t="shared" si="13"/>
        <v>0</v>
      </c>
      <c r="AC16" s="66">
        <f t="shared" si="14"/>
        <v>0</v>
      </c>
      <c r="AD16" s="66">
        <f t="shared" si="15"/>
        <v>0</v>
      </c>
      <c r="AE16" s="66">
        <f t="shared" si="16"/>
        <v>0</v>
      </c>
      <c r="AG16" s="49" t="str">
        <f>Januar!AG16</f>
        <v>Nachtstunden zu 25 %</v>
      </c>
      <c r="AH16" s="50">
        <f>(Nachtstd_25_1)*(Stundenlohn_1*25%)</f>
        <v>0</v>
      </c>
      <c r="AL16" s="32" t="s">
        <v>42</v>
      </c>
      <c r="AM16" s="33">
        <f>Ostersonntag_1+1</f>
        <v>46118</v>
      </c>
      <c r="AN16" s="34">
        <v>125</v>
      </c>
    </row>
    <row r="17" spans="2:40" ht="21" customHeight="1" x14ac:dyDescent="0.2">
      <c r="B17" s="20">
        <f t="shared" si="17"/>
        <v>46330</v>
      </c>
      <c r="C17" s="3"/>
      <c r="D17" s="3"/>
      <c r="E17" s="3"/>
      <c r="F17" s="3"/>
      <c r="G17" s="4" t="str">
        <f t="shared" ca="1" si="0"/>
        <v/>
      </c>
      <c r="H17" s="5"/>
      <c r="I17" s="60" t="str">
        <f t="shared" si="18"/>
        <v/>
      </c>
      <c r="J17" s="60" t="str">
        <f t="shared" si="1"/>
        <v/>
      </c>
      <c r="K17" s="60" t="str">
        <f t="shared" si="2"/>
        <v/>
      </c>
      <c r="L17" s="60" t="str">
        <f t="shared" si="3"/>
        <v/>
      </c>
      <c r="M17" s="60" t="str">
        <f t="shared" si="4"/>
        <v/>
      </c>
      <c r="N17" s="60" t="str">
        <f t="shared" si="5"/>
        <v/>
      </c>
      <c r="P17" s="63">
        <f t="shared" si="19"/>
        <v>0</v>
      </c>
      <c r="Q17" s="63">
        <f t="shared" si="20"/>
        <v>1</v>
      </c>
      <c r="R17" s="64">
        <f t="shared" si="6"/>
        <v>0</v>
      </c>
      <c r="S17" s="64">
        <f t="shared" si="21"/>
        <v>0</v>
      </c>
      <c r="T17" s="64">
        <f t="shared" si="22"/>
        <v>0</v>
      </c>
      <c r="U17" s="64">
        <f t="shared" si="23"/>
        <v>0</v>
      </c>
      <c r="V17" s="63">
        <f t="shared" si="7"/>
        <v>0</v>
      </c>
      <c r="W17" s="65">
        <f t="shared" si="8"/>
        <v>0</v>
      </c>
      <c r="X17" s="65">
        <f t="shared" si="9"/>
        <v>0</v>
      </c>
      <c r="Y17" s="65">
        <f t="shared" si="10"/>
        <v>0</v>
      </c>
      <c r="Z17" s="65">
        <f t="shared" si="11"/>
        <v>0</v>
      </c>
      <c r="AA17" s="65">
        <f t="shared" si="12"/>
        <v>0</v>
      </c>
      <c r="AB17" s="65">
        <f t="shared" si="13"/>
        <v>0</v>
      </c>
      <c r="AC17" s="66">
        <f t="shared" si="14"/>
        <v>0</v>
      </c>
      <c r="AD17" s="66">
        <f t="shared" si="15"/>
        <v>0</v>
      </c>
      <c r="AE17" s="66">
        <f t="shared" si="16"/>
        <v>0</v>
      </c>
      <c r="AG17" s="49" t="str">
        <f>Januar!AG17</f>
        <v>Nachtstunden zu 40 %</v>
      </c>
      <c r="AH17" s="50">
        <f>(Nachtstd_40_1)*(Stundenlohn_1*40%)</f>
        <v>0</v>
      </c>
      <c r="AL17" s="32" t="s">
        <v>43</v>
      </c>
      <c r="AM17" s="33">
        <f>DATE(AM12,5,1)</f>
        <v>46143</v>
      </c>
      <c r="AN17" s="34">
        <v>150</v>
      </c>
    </row>
    <row r="18" spans="2:40" ht="21" customHeight="1" x14ac:dyDescent="0.2">
      <c r="B18" s="20">
        <f t="shared" si="17"/>
        <v>46331</v>
      </c>
      <c r="C18" s="3"/>
      <c r="D18" s="3"/>
      <c r="E18" s="3"/>
      <c r="F18" s="3"/>
      <c r="G18" s="4" t="str">
        <f t="shared" ca="1" si="0"/>
        <v/>
      </c>
      <c r="H18" s="5"/>
      <c r="I18" s="60" t="str">
        <f t="shared" si="18"/>
        <v/>
      </c>
      <c r="J18" s="60" t="str">
        <f t="shared" si="1"/>
        <v/>
      </c>
      <c r="K18" s="60" t="str">
        <f t="shared" si="2"/>
        <v/>
      </c>
      <c r="L18" s="60" t="str">
        <f t="shared" si="3"/>
        <v/>
      </c>
      <c r="M18" s="60" t="str">
        <f t="shared" si="4"/>
        <v/>
      </c>
      <c r="N18" s="60" t="str">
        <f t="shared" si="5"/>
        <v/>
      </c>
      <c r="P18" s="63">
        <f t="shared" si="19"/>
        <v>0</v>
      </c>
      <c r="Q18" s="63">
        <f t="shared" si="20"/>
        <v>1</v>
      </c>
      <c r="R18" s="64">
        <f t="shared" si="6"/>
        <v>0</v>
      </c>
      <c r="S18" s="64">
        <f t="shared" si="21"/>
        <v>0</v>
      </c>
      <c r="T18" s="64">
        <f t="shared" si="22"/>
        <v>0</v>
      </c>
      <c r="U18" s="64">
        <f t="shared" si="23"/>
        <v>0</v>
      </c>
      <c r="V18" s="63">
        <f t="shared" si="7"/>
        <v>0</v>
      </c>
      <c r="W18" s="65">
        <f t="shared" si="8"/>
        <v>0</v>
      </c>
      <c r="X18" s="65">
        <f t="shared" si="9"/>
        <v>0</v>
      </c>
      <c r="Y18" s="65">
        <f t="shared" si="10"/>
        <v>0</v>
      </c>
      <c r="Z18" s="65">
        <f t="shared" si="11"/>
        <v>0</v>
      </c>
      <c r="AA18" s="65">
        <f t="shared" si="12"/>
        <v>0</v>
      </c>
      <c r="AB18" s="65">
        <f t="shared" si="13"/>
        <v>0</v>
      </c>
      <c r="AC18" s="66">
        <f t="shared" si="14"/>
        <v>0</v>
      </c>
      <c r="AD18" s="66">
        <f t="shared" si="15"/>
        <v>0</v>
      </c>
      <c r="AE18" s="66">
        <f t="shared" si="16"/>
        <v>0</v>
      </c>
      <c r="AG18" s="49" t="str">
        <f>Januar!AG18</f>
        <v>Sonntagsstunden zu 50 %</v>
      </c>
      <c r="AH18" s="50">
        <f>(Sonntagsstd_1)*(Stundenlohn_1*50%)</f>
        <v>0</v>
      </c>
      <c r="AL18" s="32" t="s">
        <v>44</v>
      </c>
      <c r="AM18" s="33">
        <f>Ostersonntag_1+39</f>
        <v>46156</v>
      </c>
      <c r="AN18" s="34">
        <v>125</v>
      </c>
    </row>
    <row r="19" spans="2:40" ht="21" customHeight="1" x14ac:dyDescent="0.2">
      <c r="B19" s="20">
        <f t="shared" si="17"/>
        <v>46332</v>
      </c>
      <c r="C19" s="3"/>
      <c r="D19" s="3"/>
      <c r="E19" s="3"/>
      <c r="F19" s="3"/>
      <c r="G19" s="4" t="str">
        <f t="shared" ca="1" si="0"/>
        <v/>
      </c>
      <c r="H19" s="5"/>
      <c r="I19" s="60" t="str">
        <f t="shared" si="18"/>
        <v/>
      </c>
      <c r="J19" s="60" t="str">
        <f t="shared" si="1"/>
        <v/>
      </c>
      <c r="K19" s="60" t="str">
        <f t="shared" si="2"/>
        <v/>
      </c>
      <c r="L19" s="60" t="str">
        <f t="shared" si="3"/>
        <v/>
      </c>
      <c r="M19" s="60" t="str">
        <f t="shared" si="4"/>
        <v/>
      </c>
      <c r="N19" s="60" t="str">
        <f t="shared" si="5"/>
        <v/>
      </c>
      <c r="P19" s="63">
        <f t="shared" si="19"/>
        <v>0</v>
      </c>
      <c r="Q19" s="63">
        <f t="shared" si="20"/>
        <v>1</v>
      </c>
      <c r="R19" s="64">
        <f t="shared" si="6"/>
        <v>0</v>
      </c>
      <c r="S19" s="64">
        <f t="shared" si="21"/>
        <v>0</v>
      </c>
      <c r="T19" s="64">
        <f t="shared" si="22"/>
        <v>0</v>
      </c>
      <c r="U19" s="64">
        <f t="shared" si="23"/>
        <v>0</v>
      </c>
      <c r="V19" s="63">
        <f t="shared" si="7"/>
        <v>0</v>
      </c>
      <c r="W19" s="65">
        <f t="shared" si="8"/>
        <v>0</v>
      </c>
      <c r="X19" s="65">
        <f t="shared" si="9"/>
        <v>0</v>
      </c>
      <c r="Y19" s="65">
        <f t="shared" si="10"/>
        <v>0</v>
      </c>
      <c r="Z19" s="65">
        <f t="shared" si="11"/>
        <v>0</v>
      </c>
      <c r="AA19" s="65">
        <f t="shared" si="12"/>
        <v>0</v>
      </c>
      <c r="AB19" s="65">
        <f t="shared" si="13"/>
        <v>0</v>
      </c>
      <c r="AC19" s="66">
        <f t="shared" si="14"/>
        <v>0</v>
      </c>
      <c r="AD19" s="66">
        <f t="shared" si="15"/>
        <v>0</v>
      </c>
      <c r="AE19" s="66">
        <f t="shared" si="16"/>
        <v>0</v>
      </c>
      <c r="AG19" s="49" t="str">
        <f>Januar!AG19</f>
        <v>Feiertagsstunden zu 125 %</v>
      </c>
      <c r="AH19" s="50">
        <f>(Feiertagsstd_125_1)*(Stundenlohn_1*125%)</f>
        <v>0</v>
      </c>
      <c r="AL19" s="32" t="s">
        <v>45</v>
      </c>
      <c r="AM19" s="33">
        <f>Ostersonntag_1+50</f>
        <v>46167</v>
      </c>
      <c r="AN19" s="34">
        <v>125</v>
      </c>
    </row>
    <row r="20" spans="2:40" ht="21" customHeight="1" x14ac:dyDescent="0.2">
      <c r="B20" s="20">
        <f t="shared" si="17"/>
        <v>46333</v>
      </c>
      <c r="C20" s="3"/>
      <c r="D20" s="3"/>
      <c r="E20" s="3"/>
      <c r="F20" s="3"/>
      <c r="G20" s="4" t="str">
        <f t="shared" ca="1" si="0"/>
        <v/>
      </c>
      <c r="H20" s="5"/>
      <c r="I20" s="60" t="str">
        <f t="shared" si="18"/>
        <v/>
      </c>
      <c r="J20" s="60" t="str">
        <f t="shared" si="1"/>
        <v/>
      </c>
      <c r="K20" s="60" t="str">
        <f t="shared" si="2"/>
        <v/>
      </c>
      <c r="L20" s="60" t="str">
        <f t="shared" si="3"/>
        <v/>
      </c>
      <c r="M20" s="60" t="str">
        <f t="shared" si="4"/>
        <v/>
      </c>
      <c r="N20" s="60" t="str">
        <f t="shared" si="5"/>
        <v/>
      </c>
      <c r="P20" s="63">
        <f t="shared" si="19"/>
        <v>0</v>
      </c>
      <c r="Q20" s="63">
        <f t="shared" si="20"/>
        <v>1</v>
      </c>
      <c r="R20" s="64">
        <f t="shared" si="6"/>
        <v>0</v>
      </c>
      <c r="S20" s="64">
        <f t="shared" si="21"/>
        <v>0</v>
      </c>
      <c r="T20" s="64">
        <f t="shared" si="22"/>
        <v>0</v>
      </c>
      <c r="U20" s="64">
        <f t="shared" si="23"/>
        <v>0</v>
      </c>
      <c r="V20" s="63">
        <f t="shared" si="7"/>
        <v>0</v>
      </c>
      <c r="W20" s="65">
        <f t="shared" si="8"/>
        <v>0</v>
      </c>
      <c r="X20" s="65">
        <f t="shared" si="9"/>
        <v>0</v>
      </c>
      <c r="Y20" s="65">
        <f t="shared" si="10"/>
        <v>0</v>
      </c>
      <c r="Z20" s="65">
        <f t="shared" si="11"/>
        <v>0</v>
      </c>
      <c r="AA20" s="65">
        <f t="shared" si="12"/>
        <v>1</v>
      </c>
      <c r="AB20" s="65">
        <f t="shared" si="13"/>
        <v>0</v>
      </c>
      <c r="AC20" s="66">
        <f t="shared" si="14"/>
        <v>0</v>
      </c>
      <c r="AD20" s="66">
        <f t="shared" si="15"/>
        <v>0</v>
      </c>
      <c r="AE20" s="66">
        <f t="shared" si="16"/>
        <v>0</v>
      </c>
      <c r="AG20" s="49" t="str">
        <f>Januar!AG20</f>
        <v>Feiertagsstunden zu 150 %</v>
      </c>
      <c r="AH20" s="52">
        <f>(Feiertagsstd_150_1)*(Stundenlohn_1*150%)</f>
        <v>0</v>
      </c>
      <c r="AL20" s="32" t="s">
        <v>46</v>
      </c>
      <c r="AM20" s="33">
        <f>DATE(AM12,10,3)</f>
        <v>46298</v>
      </c>
      <c r="AN20" s="34">
        <v>125</v>
      </c>
    </row>
    <row r="21" spans="2:40" ht="21" customHeight="1" x14ac:dyDescent="0.2">
      <c r="B21" s="20">
        <f t="shared" si="17"/>
        <v>46334</v>
      </c>
      <c r="C21" s="3"/>
      <c r="D21" s="3"/>
      <c r="E21" s="3"/>
      <c r="F21" s="3"/>
      <c r="G21" s="4" t="str">
        <f t="shared" ca="1" si="0"/>
        <v/>
      </c>
      <c r="H21" s="5"/>
      <c r="I21" s="60" t="str">
        <f t="shared" si="18"/>
        <v/>
      </c>
      <c r="J21" s="60" t="str">
        <f t="shared" si="1"/>
        <v/>
      </c>
      <c r="K21" s="60" t="str">
        <f t="shared" si="2"/>
        <v/>
      </c>
      <c r="L21" s="60" t="str">
        <f t="shared" si="3"/>
        <v/>
      </c>
      <c r="M21" s="60" t="str">
        <f t="shared" si="4"/>
        <v/>
      </c>
      <c r="N21" s="60" t="str">
        <f t="shared" si="5"/>
        <v/>
      </c>
      <c r="P21" s="63">
        <f t="shared" si="19"/>
        <v>0</v>
      </c>
      <c r="Q21" s="63">
        <f t="shared" si="20"/>
        <v>1</v>
      </c>
      <c r="R21" s="64">
        <f t="shared" si="6"/>
        <v>0</v>
      </c>
      <c r="S21" s="64">
        <f t="shared" si="21"/>
        <v>0</v>
      </c>
      <c r="T21" s="64">
        <f t="shared" si="22"/>
        <v>0</v>
      </c>
      <c r="U21" s="64">
        <f t="shared" si="23"/>
        <v>0</v>
      </c>
      <c r="V21" s="63">
        <f t="shared" si="7"/>
        <v>1</v>
      </c>
      <c r="W21" s="65">
        <f t="shared" si="8"/>
        <v>0</v>
      </c>
      <c r="X21" s="65">
        <f t="shared" si="9"/>
        <v>0</v>
      </c>
      <c r="Y21" s="65">
        <f t="shared" si="10"/>
        <v>0</v>
      </c>
      <c r="Z21" s="65">
        <f t="shared" si="11"/>
        <v>0</v>
      </c>
      <c r="AA21" s="65">
        <f t="shared" si="12"/>
        <v>0</v>
      </c>
      <c r="AB21" s="65">
        <f t="shared" si="13"/>
        <v>0</v>
      </c>
      <c r="AC21" s="66">
        <f t="shared" si="14"/>
        <v>0</v>
      </c>
      <c r="AD21" s="66">
        <f t="shared" si="15"/>
        <v>0</v>
      </c>
      <c r="AE21" s="66">
        <f t="shared" si="16"/>
        <v>0</v>
      </c>
      <c r="AG21" s="53"/>
      <c r="AH21" s="54"/>
      <c r="AL21" s="35" t="s">
        <v>47</v>
      </c>
      <c r="AM21" s="36">
        <f>DATE(AM12,12,24)</f>
        <v>46380</v>
      </c>
      <c r="AN21" s="34">
        <v>150</v>
      </c>
    </row>
    <row r="22" spans="2:40" ht="21" customHeight="1" x14ac:dyDescent="0.2">
      <c r="B22" s="20">
        <f t="shared" si="17"/>
        <v>46335</v>
      </c>
      <c r="C22" s="3"/>
      <c r="D22" s="3"/>
      <c r="E22" s="3"/>
      <c r="F22" s="3"/>
      <c r="G22" s="4" t="str">
        <f t="shared" ca="1" si="0"/>
        <v/>
      </c>
      <c r="H22" s="5"/>
      <c r="I22" s="60" t="str">
        <f t="shared" si="18"/>
        <v/>
      </c>
      <c r="J22" s="60" t="str">
        <f t="shared" si="1"/>
        <v/>
      </c>
      <c r="K22" s="60" t="str">
        <f t="shared" si="2"/>
        <v/>
      </c>
      <c r="L22" s="60" t="str">
        <f t="shared" si="3"/>
        <v/>
      </c>
      <c r="M22" s="60" t="str">
        <f t="shared" si="4"/>
        <v/>
      </c>
      <c r="N22" s="60" t="str">
        <f t="shared" si="5"/>
        <v/>
      </c>
      <c r="P22" s="63">
        <f t="shared" si="19"/>
        <v>0</v>
      </c>
      <c r="Q22" s="63">
        <f t="shared" si="20"/>
        <v>1</v>
      </c>
      <c r="R22" s="64">
        <f t="shared" si="6"/>
        <v>0</v>
      </c>
      <c r="S22" s="64">
        <f t="shared" si="21"/>
        <v>0</v>
      </c>
      <c r="T22" s="64">
        <f t="shared" si="22"/>
        <v>0</v>
      </c>
      <c r="U22" s="64">
        <f t="shared" si="23"/>
        <v>0</v>
      </c>
      <c r="V22" s="63">
        <f t="shared" si="7"/>
        <v>0</v>
      </c>
      <c r="W22" s="65">
        <f t="shared" si="8"/>
        <v>0</v>
      </c>
      <c r="X22" s="65">
        <f t="shared" si="9"/>
        <v>0</v>
      </c>
      <c r="Y22" s="65">
        <f t="shared" si="10"/>
        <v>0</v>
      </c>
      <c r="Z22" s="65">
        <f t="shared" si="11"/>
        <v>0</v>
      </c>
      <c r="AA22" s="65">
        <f t="shared" si="12"/>
        <v>0</v>
      </c>
      <c r="AB22" s="65">
        <f t="shared" si="13"/>
        <v>0</v>
      </c>
      <c r="AC22" s="66">
        <f t="shared" si="14"/>
        <v>0</v>
      </c>
      <c r="AD22" s="66">
        <f t="shared" si="15"/>
        <v>0</v>
      </c>
      <c r="AE22" s="66">
        <f t="shared" si="16"/>
        <v>0</v>
      </c>
      <c r="AG22" s="55"/>
      <c r="AH22" s="56"/>
      <c r="AL22" s="32" t="s">
        <v>48</v>
      </c>
      <c r="AM22" s="33">
        <f>DATE(AM12,12,25)</f>
        <v>46381</v>
      </c>
      <c r="AN22" s="34">
        <v>150</v>
      </c>
    </row>
    <row r="23" spans="2:40" ht="21" customHeight="1" x14ac:dyDescent="0.2">
      <c r="B23" s="20">
        <f t="shared" si="17"/>
        <v>46336</v>
      </c>
      <c r="C23" s="3"/>
      <c r="D23" s="3"/>
      <c r="E23" s="3"/>
      <c r="F23" s="3"/>
      <c r="G23" s="4" t="str">
        <f t="shared" ca="1" si="0"/>
        <v/>
      </c>
      <c r="H23" s="5"/>
      <c r="I23" s="60" t="str">
        <f t="shared" si="18"/>
        <v/>
      </c>
      <c r="J23" s="60" t="str">
        <f t="shared" si="1"/>
        <v/>
      </c>
      <c r="K23" s="60" t="str">
        <f t="shared" si="2"/>
        <v/>
      </c>
      <c r="L23" s="60" t="str">
        <f t="shared" si="3"/>
        <v/>
      </c>
      <c r="M23" s="60" t="str">
        <f t="shared" si="4"/>
        <v/>
      </c>
      <c r="N23" s="60" t="str">
        <f t="shared" si="5"/>
        <v/>
      </c>
      <c r="P23" s="63">
        <f t="shared" si="19"/>
        <v>0</v>
      </c>
      <c r="Q23" s="63">
        <f t="shared" si="20"/>
        <v>1</v>
      </c>
      <c r="R23" s="64">
        <f t="shared" si="6"/>
        <v>0</v>
      </c>
      <c r="S23" s="64">
        <f t="shared" si="21"/>
        <v>0</v>
      </c>
      <c r="T23" s="64">
        <f t="shared" si="22"/>
        <v>0</v>
      </c>
      <c r="U23" s="64">
        <f t="shared" si="23"/>
        <v>0</v>
      </c>
      <c r="V23" s="63">
        <f t="shared" si="7"/>
        <v>0</v>
      </c>
      <c r="W23" s="65">
        <f t="shared" si="8"/>
        <v>0</v>
      </c>
      <c r="X23" s="65">
        <f t="shared" si="9"/>
        <v>0</v>
      </c>
      <c r="Y23" s="65">
        <f t="shared" si="10"/>
        <v>0</v>
      </c>
      <c r="Z23" s="65">
        <f t="shared" si="11"/>
        <v>0</v>
      </c>
      <c r="AA23" s="65">
        <f t="shared" si="12"/>
        <v>0</v>
      </c>
      <c r="AB23" s="65">
        <f t="shared" si="13"/>
        <v>0</v>
      </c>
      <c r="AC23" s="66">
        <f t="shared" si="14"/>
        <v>0</v>
      </c>
      <c r="AD23" s="66">
        <f t="shared" si="15"/>
        <v>0</v>
      </c>
      <c r="AE23" s="66">
        <f t="shared" si="16"/>
        <v>0</v>
      </c>
      <c r="AG23" s="55"/>
      <c r="AH23" s="56"/>
      <c r="AL23" s="32" t="s">
        <v>49</v>
      </c>
      <c r="AM23" s="33">
        <f>DATE(AM12,12,26)</f>
        <v>46382</v>
      </c>
      <c r="AN23" s="34">
        <v>150</v>
      </c>
    </row>
    <row r="24" spans="2:40" ht="21" customHeight="1" x14ac:dyDescent="0.2">
      <c r="B24" s="20">
        <f t="shared" si="17"/>
        <v>46337</v>
      </c>
      <c r="C24" s="3"/>
      <c r="D24" s="3"/>
      <c r="E24" s="3"/>
      <c r="F24" s="3"/>
      <c r="G24" s="4" t="str">
        <f t="shared" ca="1" si="0"/>
        <v/>
      </c>
      <c r="H24" s="5"/>
      <c r="I24" s="60" t="str">
        <f t="shared" si="18"/>
        <v/>
      </c>
      <c r="J24" s="60" t="str">
        <f t="shared" si="1"/>
        <v/>
      </c>
      <c r="K24" s="60" t="str">
        <f t="shared" si="2"/>
        <v/>
      </c>
      <c r="L24" s="60" t="str">
        <f t="shared" si="3"/>
        <v/>
      </c>
      <c r="M24" s="60" t="str">
        <f t="shared" si="4"/>
        <v/>
      </c>
      <c r="N24" s="60" t="str">
        <f t="shared" si="5"/>
        <v/>
      </c>
      <c r="P24" s="63">
        <f t="shared" si="19"/>
        <v>0</v>
      </c>
      <c r="Q24" s="63">
        <f t="shared" si="20"/>
        <v>1</v>
      </c>
      <c r="R24" s="64">
        <f t="shared" si="6"/>
        <v>0</v>
      </c>
      <c r="S24" s="64">
        <f t="shared" si="21"/>
        <v>0</v>
      </c>
      <c r="T24" s="64">
        <f t="shared" si="22"/>
        <v>0</v>
      </c>
      <c r="U24" s="64">
        <f t="shared" si="23"/>
        <v>0</v>
      </c>
      <c r="V24" s="63">
        <f t="shared" si="7"/>
        <v>0</v>
      </c>
      <c r="W24" s="65">
        <f t="shared" si="8"/>
        <v>0</v>
      </c>
      <c r="X24" s="65">
        <f t="shared" si="9"/>
        <v>0</v>
      </c>
      <c r="Y24" s="65">
        <f t="shared" si="10"/>
        <v>0</v>
      </c>
      <c r="Z24" s="65">
        <f t="shared" si="11"/>
        <v>0</v>
      </c>
      <c r="AA24" s="65">
        <f t="shared" si="12"/>
        <v>0</v>
      </c>
      <c r="AB24" s="65">
        <f t="shared" si="13"/>
        <v>0</v>
      </c>
      <c r="AC24" s="66">
        <f t="shared" si="14"/>
        <v>0</v>
      </c>
      <c r="AD24" s="66">
        <f t="shared" si="15"/>
        <v>0</v>
      </c>
      <c r="AE24" s="66">
        <f t="shared" si="16"/>
        <v>0</v>
      </c>
      <c r="AG24" s="55"/>
      <c r="AH24" s="56"/>
      <c r="AL24" s="37" t="s">
        <v>50</v>
      </c>
      <c r="AM24" s="38">
        <f>DATE(AM12,12,31)</f>
        <v>46387</v>
      </c>
      <c r="AN24" s="39">
        <v>125</v>
      </c>
    </row>
    <row r="25" spans="2:40" ht="21" customHeight="1" x14ac:dyDescent="0.2">
      <c r="B25" s="20">
        <f t="shared" si="17"/>
        <v>46338</v>
      </c>
      <c r="C25" s="3"/>
      <c r="D25" s="3"/>
      <c r="E25" s="3"/>
      <c r="F25" s="3"/>
      <c r="G25" s="4" t="str">
        <f t="shared" ca="1" si="0"/>
        <v/>
      </c>
      <c r="H25" s="5"/>
      <c r="I25" s="60" t="str">
        <f t="shared" si="18"/>
        <v/>
      </c>
      <c r="J25" s="60" t="str">
        <f t="shared" si="1"/>
        <v/>
      </c>
      <c r="K25" s="60" t="str">
        <f t="shared" si="2"/>
        <v/>
      </c>
      <c r="L25" s="60" t="str">
        <f t="shared" si="3"/>
        <v/>
      </c>
      <c r="M25" s="60" t="str">
        <f t="shared" si="4"/>
        <v/>
      </c>
      <c r="N25" s="60" t="str">
        <f t="shared" si="5"/>
        <v/>
      </c>
      <c r="P25" s="63">
        <f t="shared" si="19"/>
        <v>0</v>
      </c>
      <c r="Q25" s="63">
        <f t="shared" si="20"/>
        <v>1</v>
      </c>
      <c r="R25" s="64">
        <f t="shared" si="6"/>
        <v>0</v>
      </c>
      <c r="S25" s="64">
        <f t="shared" si="21"/>
        <v>0</v>
      </c>
      <c r="T25" s="64">
        <f t="shared" si="22"/>
        <v>0</v>
      </c>
      <c r="U25" s="64">
        <f t="shared" si="23"/>
        <v>0</v>
      </c>
      <c r="V25" s="63">
        <f t="shared" si="7"/>
        <v>0</v>
      </c>
      <c r="W25" s="65">
        <f t="shared" si="8"/>
        <v>0</v>
      </c>
      <c r="X25" s="65">
        <f t="shared" si="9"/>
        <v>0</v>
      </c>
      <c r="Y25" s="65">
        <f t="shared" si="10"/>
        <v>0</v>
      </c>
      <c r="Z25" s="65">
        <f t="shared" si="11"/>
        <v>0</v>
      </c>
      <c r="AA25" s="65">
        <f t="shared" si="12"/>
        <v>0</v>
      </c>
      <c r="AB25" s="65">
        <f t="shared" si="13"/>
        <v>0</v>
      </c>
      <c r="AC25" s="66">
        <f t="shared" si="14"/>
        <v>0</v>
      </c>
      <c r="AD25" s="66">
        <f t="shared" si="15"/>
        <v>0</v>
      </c>
      <c r="AE25" s="66">
        <f t="shared" si="16"/>
        <v>0</v>
      </c>
      <c r="AG25" s="55"/>
      <c r="AH25" s="56"/>
    </row>
    <row r="26" spans="2:40" ht="21" customHeight="1" x14ac:dyDescent="0.2">
      <c r="B26" s="20">
        <f t="shared" si="17"/>
        <v>46339</v>
      </c>
      <c r="C26" s="3"/>
      <c r="D26" s="3"/>
      <c r="E26" s="3"/>
      <c r="F26" s="3"/>
      <c r="G26" s="4" t="str">
        <f t="shared" ca="1" si="0"/>
        <v/>
      </c>
      <c r="H26" s="5"/>
      <c r="I26" s="60" t="str">
        <f t="shared" si="18"/>
        <v/>
      </c>
      <c r="J26" s="60" t="str">
        <f t="shared" si="1"/>
        <v/>
      </c>
      <c r="K26" s="60" t="str">
        <f t="shared" si="2"/>
        <v/>
      </c>
      <c r="L26" s="60" t="str">
        <f t="shared" si="3"/>
        <v/>
      </c>
      <c r="M26" s="60" t="str">
        <f t="shared" si="4"/>
        <v/>
      </c>
      <c r="N26" s="60" t="str">
        <f t="shared" si="5"/>
        <v/>
      </c>
      <c r="P26" s="63">
        <f t="shared" si="19"/>
        <v>0</v>
      </c>
      <c r="Q26" s="63">
        <f t="shared" si="20"/>
        <v>1</v>
      </c>
      <c r="R26" s="64">
        <f t="shared" si="6"/>
        <v>0</v>
      </c>
      <c r="S26" s="64">
        <f t="shared" si="21"/>
        <v>0</v>
      </c>
      <c r="T26" s="64">
        <f t="shared" si="22"/>
        <v>0</v>
      </c>
      <c r="U26" s="64">
        <f t="shared" si="23"/>
        <v>0</v>
      </c>
      <c r="V26" s="63">
        <f t="shared" si="7"/>
        <v>0</v>
      </c>
      <c r="W26" s="65">
        <f t="shared" si="8"/>
        <v>0</v>
      </c>
      <c r="X26" s="65">
        <f t="shared" si="9"/>
        <v>0</v>
      </c>
      <c r="Y26" s="65">
        <f t="shared" si="10"/>
        <v>0</v>
      </c>
      <c r="Z26" s="65">
        <f t="shared" si="11"/>
        <v>0</v>
      </c>
      <c r="AA26" s="65">
        <f t="shared" si="12"/>
        <v>0</v>
      </c>
      <c r="AB26" s="65">
        <f t="shared" si="13"/>
        <v>0</v>
      </c>
      <c r="AC26" s="66">
        <f t="shared" si="14"/>
        <v>0</v>
      </c>
      <c r="AD26" s="66">
        <f t="shared" si="15"/>
        <v>0</v>
      </c>
      <c r="AE26" s="66">
        <f t="shared" si="16"/>
        <v>0</v>
      </c>
      <c r="AG26" s="55"/>
      <c r="AH26" s="56"/>
      <c r="AL26" s="40" t="s">
        <v>51</v>
      </c>
      <c r="AM26" s="41">
        <f>YEAR(Beginndatum_1)</f>
        <v>2026</v>
      </c>
      <c r="AN26" s="42" t="s">
        <v>39</v>
      </c>
    </row>
    <row r="27" spans="2:40" ht="21" customHeight="1" x14ac:dyDescent="0.2">
      <c r="B27" s="20">
        <f t="shared" si="17"/>
        <v>46340</v>
      </c>
      <c r="C27" s="3"/>
      <c r="D27" s="3"/>
      <c r="E27" s="3"/>
      <c r="F27" s="3"/>
      <c r="G27" s="4" t="str">
        <f t="shared" ca="1" si="0"/>
        <v/>
      </c>
      <c r="H27" s="5"/>
      <c r="I27" s="60" t="str">
        <f t="shared" si="18"/>
        <v/>
      </c>
      <c r="J27" s="60" t="str">
        <f t="shared" si="1"/>
        <v/>
      </c>
      <c r="K27" s="60" t="str">
        <f t="shared" si="2"/>
        <v/>
      </c>
      <c r="L27" s="60" t="str">
        <f t="shared" si="3"/>
        <v/>
      </c>
      <c r="M27" s="60" t="str">
        <f t="shared" si="4"/>
        <v/>
      </c>
      <c r="N27" s="60" t="str">
        <f t="shared" si="5"/>
        <v/>
      </c>
      <c r="P27" s="63">
        <f t="shared" si="19"/>
        <v>0</v>
      </c>
      <c r="Q27" s="63">
        <f t="shared" si="20"/>
        <v>1</v>
      </c>
      <c r="R27" s="64">
        <f t="shared" si="6"/>
        <v>0</v>
      </c>
      <c r="S27" s="64">
        <f t="shared" si="21"/>
        <v>0</v>
      </c>
      <c r="T27" s="64">
        <f t="shared" si="22"/>
        <v>0</v>
      </c>
      <c r="U27" s="64">
        <f t="shared" si="23"/>
        <v>0</v>
      </c>
      <c r="V27" s="63">
        <f t="shared" si="7"/>
        <v>0</v>
      </c>
      <c r="W27" s="65">
        <f t="shared" si="8"/>
        <v>0</v>
      </c>
      <c r="X27" s="65">
        <f t="shared" si="9"/>
        <v>0</v>
      </c>
      <c r="Y27" s="65">
        <f t="shared" si="10"/>
        <v>0</v>
      </c>
      <c r="Z27" s="65">
        <f t="shared" si="11"/>
        <v>0</v>
      </c>
      <c r="AA27" s="65">
        <f t="shared" si="12"/>
        <v>1</v>
      </c>
      <c r="AB27" s="65">
        <f t="shared" si="13"/>
        <v>0</v>
      </c>
      <c r="AC27" s="66">
        <f t="shared" si="14"/>
        <v>0</v>
      </c>
      <c r="AD27" s="66">
        <f t="shared" si="15"/>
        <v>0</v>
      </c>
      <c r="AE27" s="66">
        <f t="shared" si="16"/>
        <v>0</v>
      </c>
      <c r="AG27" s="55"/>
      <c r="AH27" s="56"/>
      <c r="AL27" s="83" t="s">
        <v>60</v>
      </c>
      <c r="AM27" s="84"/>
      <c r="AN27" s="85"/>
    </row>
    <row r="28" spans="2:40" ht="21" customHeight="1" x14ac:dyDescent="0.2">
      <c r="B28" s="20">
        <f t="shared" si="17"/>
        <v>46341</v>
      </c>
      <c r="C28" s="3"/>
      <c r="D28" s="3"/>
      <c r="E28" s="3"/>
      <c r="F28" s="3"/>
      <c r="G28" s="4" t="str">
        <f t="shared" ca="1" si="0"/>
        <v/>
      </c>
      <c r="H28" s="5"/>
      <c r="I28" s="60" t="str">
        <f t="shared" si="18"/>
        <v/>
      </c>
      <c r="J28" s="60" t="str">
        <f t="shared" si="1"/>
        <v/>
      </c>
      <c r="K28" s="60" t="str">
        <f t="shared" si="2"/>
        <v/>
      </c>
      <c r="L28" s="60" t="str">
        <f t="shared" si="3"/>
        <v/>
      </c>
      <c r="M28" s="60" t="str">
        <f t="shared" si="4"/>
        <v/>
      </c>
      <c r="N28" s="60" t="str">
        <f t="shared" si="5"/>
        <v/>
      </c>
      <c r="P28" s="63">
        <f t="shared" si="19"/>
        <v>0</v>
      </c>
      <c r="Q28" s="63">
        <f t="shared" si="20"/>
        <v>1</v>
      </c>
      <c r="R28" s="64">
        <f t="shared" si="6"/>
        <v>0</v>
      </c>
      <c r="S28" s="64">
        <f t="shared" si="21"/>
        <v>0</v>
      </c>
      <c r="T28" s="64">
        <f t="shared" si="22"/>
        <v>0</v>
      </c>
      <c r="U28" s="64">
        <f t="shared" si="23"/>
        <v>0</v>
      </c>
      <c r="V28" s="63">
        <f t="shared" si="7"/>
        <v>1</v>
      </c>
      <c r="W28" s="65">
        <f t="shared" si="8"/>
        <v>0</v>
      </c>
      <c r="X28" s="65">
        <f t="shared" si="9"/>
        <v>0</v>
      </c>
      <c r="Y28" s="65">
        <f t="shared" si="10"/>
        <v>0</v>
      </c>
      <c r="Z28" s="65">
        <f t="shared" si="11"/>
        <v>0</v>
      </c>
      <c r="AA28" s="65">
        <f t="shared" si="12"/>
        <v>0</v>
      </c>
      <c r="AB28" s="65">
        <f t="shared" si="13"/>
        <v>0</v>
      </c>
      <c r="AC28" s="66">
        <f t="shared" si="14"/>
        <v>0</v>
      </c>
      <c r="AD28" s="66">
        <f t="shared" si="15"/>
        <v>0</v>
      </c>
      <c r="AE28" s="66">
        <f t="shared" si="16"/>
        <v>0</v>
      </c>
      <c r="AG28" s="55"/>
      <c r="AH28" s="56"/>
      <c r="AL28" s="86"/>
      <c r="AM28" s="87"/>
      <c r="AN28" s="88"/>
    </row>
    <row r="29" spans="2:40" ht="21" customHeight="1" x14ac:dyDescent="0.2">
      <c r="B29" s="20">
        <f t="shared" si="17"/>
        <v>46342</v>
      </c>
      <c r="C29" s="3"/>
      <c r="D29" s="3"/>
      <c r="E29" s="3"/>
      <c r="F29" s="3"/>
      <c r="G29" s="4" t="str">
        <f t="shared" ca="1" si="0"/>
        <v/>
      </c>
      <c r="H29" s="5"/>
      <c r="I29" s="60" t="str">
        <f t="shared" si="18"/>
        <v/>
      </c>
      <c r="J29" s="60" t="str">
        <f t="shared" si="1"/>
        <v/>
      </c>
      <c r="K29" s="60" t="str">
        <f t="shared" si="2"/>
        <v/>
      </c>
      <c r="L29" s="60" t="str">
        <f t="shared" si="3"/>
        <v/>
      </c>
      <c r="M29" s="60" t="str">
        <f t="shared" si="4"/>
        <v/>
      </c>
      <c r="N29" s="60" t="str">
        <f t="shared" si="5"/>
        <v/>
      </c>
      <c r="P29" s="63">
        <f t="shared" si="19"/>
        <v>0</v>
      </c>
      <c r="Q29" s="63">
        <f t="shared" si="20"/>
        <v>1</v>
      </c>
      <c r="R29" s="64">
        <f t="shared" si="6"/>
        <v>0</v>
      </c>
      <c r="S29" s="64">
        <f t="shared" si="21"/>
        <v>0</v>
      </c>
      <c r="T29" s="64">
        <f t="shared" si="22"/>
        <v>0</v>
      </c>
      <c r="U29" s="64">
        <f t="shared" si="23"/>
        <v>0</v>
      </c>
      <c r="V29" s="63">
        <f t="shared" si="7"/>
        <v>0</v>
      </c>
      <c r="W29" s="65">
        <f t="shared" si="8"/>
        <v>0</v>
      </c>
      <c r="X29" s="65">
        <f t="shared" si="9"/>
        <v>0</v>
      </c>
      <c r="Y29" s="65">
        <f t="shared" si="10"/>
        <v>0</v>
      </c>
      <c r="Z29" s="65">
        <f t="shared" si="11"/>
        <v>0</v>
      </c>
      <c r="AA29" s="65">
        <f t="shared" si="12"/>
        <v>0</v>
      </c>
      <c r="AB29" s="65">
        <f t="shared" si="13"/>
        <v>0</v>
      </c>
      <c r="AC29" s="66">
        <f t="shared" si="14"/>
        <v>0</v>
      </c>
      <c r="AD29" s="66">
        <f t="shared" si="15"/>
        <v>0</v>
      </c>
      <c r="AE29" s="66">
        <f t="shared" si="16"/>
        <v>0</v>
      </c>
      <c r="AG29" s="55"/>
      <c r="AH29" s="56"/>
      <c r="AL29" s="89" t="s">
        <v>61</v>
      </c>
      <c r="AM29" s="90"/>
      <c r="AN29" s="91"/>
    </row>
    <row r="30" spans="2:40" ht="21" customHeight="1" x14ac:dyDescent="0.2">
      <c r="B30" s="20">
        <f t="shared" si="17"/>
        <v>46343</v>
      </c>
      <c r="C30" s="3"/>
      <c r="D30" s="3"/>
      <c r="E30" s="3"/>
      <c r="F30" s="3"/>
      <c r="G30" s="4" t="str">
        <f t="shared" ca="1" si="0"/>
        <v/>
      </c>
      <c r="H30" s="5"/>
      <c r="I30" s="60" t="str">
        <f t="shared" si="18"/>
        <v/>
      </c>
      <c r="J30" s="60" t="str">
        <f t="shared" si="1"/>
        <v/>
      </c>
      <c r="K30" s="60" t="str">
        <f t="shared" si="2"/>
        <v/>
      </c>
      <c r="L30" s="60" t="str">
        <f t="shared" si="3"/>
        <v/>
      </c>
      <c r="M30" s="60" t="str">
        <f t="shared" si="4"/>
        <v/>
      </c>
      <c r="N30" s="60" t="str">
        <f t="shared" si="5"/>
        <v/>
      </c>
      <c r="P30" s="63">
        <f t="shared" si="19"/>
        <v>0</v>
      </c>
      <c r="Q30" s="63">
        <f t="shared" si="20"/>
        <v>1</v>
      </c>
      <c r="R30" s="64">
        <f t="shared" si="6"/>
        <v>0</v>
      </c>
      <c r="S30" s="64">
        <f t="shared" si="21"/>
        <v>0</v>
      </c>
      <c r="T30" s="64">
        <f t="shared" si="22"/>
        <v>0</v>
      </c>
      <c r="U30" s="64">
        <f t="shared" si="23"/>
        <v>0</v>
      </c>
      <c r="V30" s="63">
        <f t="shared" si="7"/>
        <v>0</v>
      </c>
      <c r="W30" s="65">
        <f t="shared" si="8"/>
        <v>0</v>
      </c>
      <c r="X30" s="65">
        <f t="shared" si="9"/>
        <v>0</v>
      </c>
      <c r="Y30" s="65">
        <f t="shared" si="10"/>
        <v>0</v>
      </c>
      <c r="Z30" s="65">
        <f t="shared" si="11"/>
        <v>0</v>
      </c>
      <c r="AA30" s="65">
        <f t="shared" si="12"/>
        <v>0</v>
      </c>
      <c r="AB30" s="65">
        <f t="shared" si="13"/>
        <v>1</v>
      </c>
      <c r="AC30" s="66">
        <f t="shared" si="14"/>
        <v>0</v>
      </c>
      <c r="AD30" s="66">
        <f t="shared" si="15"/>
        <v>0</v>
      </c>
      <c r="AE30" s="66">
        <f t="shared" si="16"/>
        <v>0</v>
      </c>
      <c r="AG30" s="55"/>
      <c r="AH30" s="56"/>
      <c r="AL30" s="92"/>
      <c r="AM30" s="93"/>
      <c r="AN30" s="94"/>
    </row>
    <row r="31" spans="2:40" ht="21" customHeight="1" x14ac:dyDescent="0.2">
      <c r="B31" s="20">
        <f t="shared" si="17"/>
        <v>46344</v>
      </c>
      <c r="C31" s="3"/>
      <c r="D31" s="3"/>
      <c r="E31" s="3"/>
      <c r="F31" s="3"/>
      <c r="G31" s="4" t="str">
        <f t="shared" ca="1" si="0"/>
        <v/>
      </c>
      <c r="H31" s="5"/>
      <c r="I31" s="60" t="str">
        <f t="shared" si="18"/>
        <v/>
      </c>
      <c r="J31" s="60" t="str">
        <f t="shared" si="1"/>
        <v/>
      </c>
      <c r="K31" s="60" t="str">
        <f t="shared" si="2"/>
        <v/>
      </c>
      <c r="L31" s="60" t="str">
        <f t="shared" si="3"/>
        <v/>
      </c>
      <c r="M31" s="60" t="str">
        <f t="shared" si="4"/>
        <v/>
      </c>
      <c r="N31" s="60" t="str">
        <f t="shared" si="5"/>
        <v/>
      </c>
      <c r="P31" s="63">
        <f t="shared" si="19"/>
        <v>0</v>
      </c>
      <c r="Q31" s="63">
        <f t="shared" si="20"/>
        <v>1</v>
      </c>
      <c r="R31" s="64">
        <f t="shared" si="6"/>
        <v>0</v>
      </c>
      <c r="S31" s="64">
        <f t="shared" si="21"/>
        <v>0</v>
      </c>
      <c r="T31" s="64">
        <f t="shared" si="22"/>
        <v>0</v>
      </c>
      <c r="U31" s="64">
        <f t="shared" si="23"/>
        <v>0</v>
      </c>
      <c r="V31" s="63">
        <f t="shared" si="7"/>
        <v>0</v>
      </c>
      <c r="W31" s="65">
        <f t="shared" si="8"/>
        <v>1</v>
      </c>
      <c r="X31" s="65">
        <f t="shared" si="9"/>
        <v>0</v>
      </c>
      <c r="Y31" s="65">
        <f t="shared" si="10"/>
        <v>0</v>
      </c>
      <c r="Z31" s="65">
        <f t="shared" si="11"/>
        <v>0</v>
      </c>
      <c r="AA31" s="65">
        <f t="shared" si="12"/>
        <v>0</v>
      </c>
      <c r="AB31" s="65">
        <f t="shared" si="13"/>
        <v>0</v>
      </c>
      <c r="AC31" s="66">
        <f t="shared" si="14"/>
        <v>0</v>
      </c>
      <c r="AD31" s="66">
        <f t="shared" si="15"/>
        <v>0</v>
      </c>
      <c r="AE31" s="66">
        <f t="shared" si="16"/>
        <v>0</v>
      </c>
      <c r="AG31" s="55"/>
      <c r="AH31" s="56"/>
      <c r="AL31" s="43" t="s">
        <v>52</v>
      </c>
      <c r="AM31" s="44">
        <f>IF([0]!HL_3_Koenige&lt;&gt;"",[0]!HL_3_Koenige," ")</f>
        <v>46028</v>
      </c>
      <c r="AN31" s="31">
        <v>125</v>
      </c>
    </row>
    <row r="32" spans="2:40" ht="21" customHeight="1" x14ac:dyDescent="0.2">
      <c r="B32" s="20">
        <f t="shared" si="17"/>
        <v>46345</v>
      </c>
      <c r="C32" s="3"/>
      <c r="D32" s="3"/>
      <c r="E32" s="3"/>
      <c r="F32" s="3"/>
      <c r="G32" s="4" t="str">
        <f t="shared" ca="1" si="0"/>
        <v/>
      </c>
      <c r="H32" s="5"/>
      <c r="I32" s="60" t="str">
        <f t="shared" si="18"/>
        <v/>
      </c>
      <c r="J32" s="60" t="str">
        <f t="shared" si="1"/>
        <v/>
      </c>
      <c r="K32" s="60" t="str">
        <f t="shared" si="2"/>
        <v/>
      </c>
      <c r="L32" s="60" t="str">
        <f t="shared" si="3"/>
        <v/>
      </c>
      <c r="M32" s="60" t="str">
        <f t="shared" si="4"/>
        <v/>
      </c>
      <c r="N32" s="60" t="str">
        <f t="shared" si="5"/>
        <v/>
      </c>
      <c r="P32" s="63">
        <f t="shared" si="19"/>
        <v>0</v>
      </c>
      <c r="Q32" s="63">
        <f t="shared" si="20"/>
        <v>1</v>
      </c>
      <c r="R32" s="64">
        <f t="shared" si="6"/>
        <v>0</v>
      </c>
      <c r="S32" s="64">
        <f t="shared" si="21"/>
        <v>0</v>
      </c>
      <c r="T32" s="64">
        <f t="shared" si="22"/>
        <v>0</v>
      </c>
      <c r="U32" s="64">
        <f t="shared" si="23"/>
        <v>0</v>
      </c>
      <c r="V32" s="63">
        <f t="shared" si="7"/>
        <v>0</v>
      </c>
      <c r="W32" s="65">
        <f t="shared" si="8"/>
        <v>0</v>
      </c>
      <c r="X32" s="65">
        <f t="shared" si="9"/>
        <v>0</v>
      </c>
      <c r="Y32" s="65">
        <f t="shared" si="10"/>
        <v>0</v>
      </c>
      <c r="Z32" s="65">
        <f t="shared" si="11"/>
        <v>0</v>
      </c>
      <c r="AA32" s="65">
        <f t="shared" si="12"/>
        <v>0</v>
      </c>
      <c r="AB32" s="65">
        <f t="shared" si="13"/>
        <v>0</v>
      </c>
      <c r="AC32" s="66">
        <f t="shared" si="14"/>
        <v>0</v>
      </c>
      <c r="AD32" s="66">
        <f t="shared" si="15"/>
        <v>0</v>
      </c>
      <c r="AE32" s="66">
        <f t="shared" si="16"/>
        <v>0</v>
      </c>
      <c r="AG32" s="55"/>
      <c r="AH32" s="56"/>
      <c r="AL32" s="35" t="s">
        <v>53</v>
      </c>
      <c r="AM32" s="36">
        <f>IF([0]!Fronleichnam_1&lt;&gt;"",[0]!Fronleichnam_1," ")</f>
        <v>46177</v>
      </c>
      <c r="AN32" s="34">
        <v>125</v>
      </c>
    </row>
    <row r="33" spans="2:40" ht="21" customHeight="1" x14ac:dyDescent="0.2">
      <c r="B33" s="20">
        <f t="shared" si="17"/>
        <v>46346</v>
      </c>
      <c r="C33" s="3"/>
      <c r="D33" s="3"/>
      <c r="E33" s="3"/>
      <c r="F33" s="3"/>
      <c r="G33" s="4" t="str">
        <f t="shared" ca="1" si="0"/>
        <v/>
      </c>
      <c r="H33" s="5"/>
      <c r="I33" s="60" t="str">
        <f t="shared" si="18"/>
        <v/>
      </c>
      <c r="J33" s="60" t="str">
        <f t="shared" si="1"/>
        <v/>
      </c>
      <c r="K33" s="60" t="str">
        <f t="shared" si="2"/>
        <v/>
      </c>
      <c r="L33" s="60" t="str">
        <f t="shared" si="3"/>
        <v/>
      </c>
      <c r="M33" s="60" t="str">
        <f t="shared" si="4"/>
        <v/>
      </c>
      <c r="N33" s="60" t="str">
        <f t="shared" si="5"/>
        <v/>
      </c>
      <c r="P33" s="63">
        <f t="shared" si="19"/>
        <v>0</v>
      </c>
      <c r="Q33" s="63">
        <f t="shared" si="20"/>
        <v>1</v>
      </c>
      <c r="R33" s="64">
        <f t="shared" si="6"/>
        <v>0</v>
      </c>
      <c r="S33" s="64">
        <f t="shared" si="21"/>
        <v>0</v>
      </c>
      <c r="T33" s="64">
        <f t="shared" si="22"/>
        <v>0</v>
      </c>
      <c r="U33" s="64">
        <f t="shared" si="23"/>
        <v>0</v>
      </c>
      <c r="V33" s="63">
        <f t="shared" si="7"/>
        <v>0</v>
      </c>
      <c r="W33" s="65">
        <f t="shared" si="8"/>
        <v>0</v>
      </c>
      <c r="X33" s="65">
        <f t="shared" si="9"/>
        <v>0</v>
      </c>
      <c r="Y33" s="65">
        <f t="shared" si="10"/>
        <v>0</v>
      </c>
      <c r="Z33" s="65">
        <f t="shared" si="11"/>
        <v>0</v>
      </c>
      <c r="AA33" s="65">
        <f t="shared" si="12"/>
        <v>0</v>
      </c>
      <c r="AB33" s="65">
        <f t="shared" si="13"/>
        <v>0</v>
      </c>
      <c r="AC33" s="66">
        <f t="shared" si="14"/>
        <v>0</v>
      </c>
      <c r="AD33" s="66">
        <f t="shared" si="15"/>
        <v>0</v>
      </c>
      <c r="AE33" s="66">
        <f t="shared" si="16"/>
        <v>0</v>
      </c>
      <c r="AG33" s="55"/>
      <c r="AH33" s="56"/>
      <c r="AL33" s="35" t="s">
        <v>54</v>
      </c>
      <c r="AM33" s="36">
        <f>IF([0]!Friedensfest_1&lt;&gt;"",[0]!Friedensfest_1," ")</f>
        <v>46242</v>
      </c>
      <c r="AN33" s="34">
        <v>125</v>
      </c>
    </row>
    <row r="34" spans="2:40" ht="21" customHeight="1" x14ac:dyDescent="0.2">
      <c r="B34" s="20">
        <f t="shared" si="17"/>
        <v>46347</v>
      </c>
      <c r="C34" s="3"/>
      <c r="D34" s="3"/>
      <c r="E34" s="3"/>
      <c r="F34" s="3"/>
      <c r="G34" s="4" t="str">
        <f t="shared" ca="1" si="0"/>
        <v/>
      </c>
      <c r="H34" s="5"/>
      <c r="I34" s="60" t="str">
        <f t="shared" si="18"/>
        <v/>
      </c>
      <c r="J34" s="60" t="str">
        <f t="shared" si="1"/>
        <v/>
      </c>
      <c r="K34" s="60" t="str">
        <f t="shared" si="2"/>
        <v/>
      </c>
      <c r="L34" s="60" t="str">
        <f t="shared" si="3"/>
        <v/>
      </c>
      <c r="M34" s="60" t="str">
        <f t="shared" si="4"/>
        <v/>
      </c>
      <c r="N34" s="60" t="str">
        <f t="shared" si="5"/>
        <v/>
      </c>
      <c r="P34" s="63">
        <f t="shared" si="19"/>
        <v>0</v>
      </c>
      <c r="Q34" s="63">
        <f t="shared" si="20"/>
        <v>1</v>
      </c>
      <c r="R34" s="64">
        <f t="shared" si="6"/>
        <v>0</v>
      </c>
      <c r="S34" s="64">
        <f t="shared" si="21"/>
        <v>0</v>
      </c>
      <c r="T34" s="64">
        <f t="shared" si="22"/>
        <v>0</v>
      </c>
      <c r="U34" s="64">
        <f t="shared" si="23"/>
        <v>0</v>
      </c>
      <c r="V34" s="63">
        <f t="shared" si="7"/>
        <v>0</v>
      </c>
      <c r="W34" s="65">
        <f t="shared" si="8"/>
        <v>0</v>
      </c>
      <c r="X34" s="65">
        <f t="shared" si="9"/>
        <v>0</v>
      </c>
      <c r="Y34" s="65">
        <f t="shared" si="10"/>
        <v>0</v>
      </c>
      <c r="Z34" s="65">
        <f t="shared" si="11"/>
        <v>0</v>
      </c>
      <c r="AA34" s="65">
        <f t="shared" si="12"/>
        <v>1</v>
      </c>
      <c r="AB34" s="65">
        <f t="shared" si="13"/>
        <v>0</v>
      </c>
      <c r="AC34" s="66">
        <f t="shared" si="14"/>
        <v>0</v>
      </c>
      <c r="AD34" s="66">
        <f t="shared" si="15"/>
        <v>0</v>
      </c>
      <c r="AE34" s="66">
        <f t="shared" si="16"/>
        <v>0</v>
      </c>
      <c r="AG34" s="55"/>
      <c r="AH34" s="56"/>
      <c r="AL34" s="35" t="s">
        <v>55</v>
      </c>
      <c r="AM34" s="36">
        <f>IF([0]!Maria_Himmelfahrt_1&lt;&gt;"",[0]!Maria_Himmelfahrt_1," ")</f>
        <v>46249</v>
      </c>
      <c r="AN34" s="34">
        <v>125</v>
      </c>
    </row>
    <row r="35" spans="2:40" ht="21" customHeight="1" x14ac:dyDescent="0.2">
      <c r="B35" s="20">
        <f t="shared" si="17"/>
        <v>46348</v>
      </c>
      <c r="C35" s="3"/>
      <c r="D35" s="3"/>
      <c r="E35" s="3"/>
      <c r="F35" s="3"/>
      <c r="G35" s="4" t="str">
        <f t="shared" ca="1" si="0"/>
        <v/>
      </c>
      <c r="H35" s="5"/>
      <c r="I35" s="60" t="str">
        <f t="shared" si="18"/>
        <v/>
      </c>
      <c r="J35" s="60" t="str">
        <f t="shared" si="1"/>
        <v/>
      </c>
      <c r="K35" s="60" t="str">
        <f t="shared" si="2"/>
        <v/>
      </c>
      <c r="L35" s="60" t="str">
        <f t="shared" si="3"/>
        <v/>
      </c>
      <c r="M35" s="60" t="str">
        <f t="shared" si="4"/>
        <v/>
      </c>
      <c r="N35" s="60" t="str">
        <f t="shared" si="5"/>
        <v/>
      </c>
      <c r="P35" s="63">
        <f t="shared" si="19"/>
        <v>0</v>
      </c>
      <c r="Q35" s="63">
        <f t="shared" si="20"/>
        <v>1</v>
      </c>
      <c r="R35" s="64">
        <f t="shared" si="6"/>
        <v>0</v>
      </c>
      <c r="S35" s="64">
        <f t="shared" si="21"/>
        <v>0</v>
      </c>
      <c r="T35" s="64">
        <f t="shared" si="22"/>
        <v>0</v>
      </c>
      <c r="U35" s="64">
        <f t="shared" si="23"/>
        <v>0</v>
      </c>
      <c r="V35" s="63">
        <f t="shared" si="7"/>
        <v>1</v>
      </c>
      <c r="W35" s="65">
        <f t="shared" si="8"/>
        <v>0</v>
      </c>
      <c r="X35" s="65">
        <f t="shared" si="9"/>
        <v>0</v>
      </c>
      <c r="Y35" s="65">
        <f t="shared" si="10"/>
        <v>0</v>
      </c>
      <c r="Z35" s="65">
        <f t="shared" si="11"/>
        <v>0</v>
      </c>
      <c r="AA35" s="65">
        <f t="shared" si="12"/>
        <v>0</v>
      </c>
      <c r="AB35" s="65">
        <f t="shared" si="13"/>
        <v>0</v>
      </c>
      <c r="AC35" s="66">
        <f t="shared" si="14"/>
        <v>0</v>
      </c>
      <c r="AD35" s="66">
        <f t="shared" si="15"/>
        <v>0</v>
      </c>
      <c r="AE35" s="66">
        <f t="shared" si="16"/>
        <v>0</v>
      </c>
      <c r="AG35" s="55"/>
      <c r="AH35" s="56"/>
      <c r="AL35" s="35" t="s">
        <v>56</v>
      </c>
      <c r="AM35" s="36" cm="1">
        <f t="array" ref="AM35">IF([0]!Reformationstag_1&lt;&gt;"",[0]!Reformationstag_1," ")</f>
        <v>46326</v>
      </c>
      <c r="AN35" s="34">
        <v>125</v>
      </c>
    </row>
    <row r="36" spans="2:40" ht="21" customHeight="1" x14ac:dyDescent="0.2">
      <c r="B36" s="20">
        <f t="shared" si="17"/>
        <v>46349</v>
      </c>
      <c r="C36" s="3"/>
      <c r="D36" s="3"/>
      <c r="E36" s="3"/>
      <c r="F36" s="3"/>
      <c r="G36" s="4" t="str">
        <f t="shared" ca="1" si="0"/>
        <v/>
      </c>
      <c r="H36" s="5"/>
      <c r="I36" s="60" t="str">
        <f t="shared" si="18"/>
        <v/>
      </c>
      <c r="J36" s="60" t="str">
        <f t="shared" si="1"/>
        <v/>
      </c>
      <c r="K36" s="60" t="str">
        <f t="shared" si="2"/>
        <v/>
      </c>
      <c r="L36" s="60" t="str">
        <f t="shared" si="3"/>
        <v/>
      </c>
      <c r="M36" s="60" t="str">
        <f t="shared" si="4"/>
        <v/>
      </c>
      <c r="N36" s="60" t="str">
        <f t="shared" si="5"/>
        <v/>
      </c>
      <c r="P36" s="63">
        <f t="shared" si="19"/>
        <v>0</v>
      </c>
      <c r="Q36" s="63">
        <f t="shared" si="20"/>
        <v>1</v>
      </c>
      <c r="R36" s="64">
        <f t="shared" si="6"/>
        <v>0</v>
      </c>
      <c r="S36" s="64">
        <f t="shared" si="21"/>
        <v>0</v>
      </c>
      <c r="T36" s="64">
        <f t="shared" si="22"/>
        <v>0</v>
      </c>
      <c r="U36" s="64">
        <f t="shared" si="23"/>
        <v>0</v>
      </c>
      <c r="V36" s="63">
        <f t="shared" si="7"/>
        <v>0</v>
      </c>
      <c r="W36" s="65">
        <f t="shared" si="8"/>
        <v>0</v>
      </c>
      <c r="X36" s="65">
        <f t="shared" si="9"/>
        <v>0</v>
      </c>
      <c r="Y36" s="65">
        <f t="shared" si="10"/>
        <v>0</v>
      </c>
      <c r="Z36" s="65">
        <f t="shared" si="11"/>
        <v>0</v>
      </c>
      <c r="AA36" s="65">
        <f t="shared" si="12"/>
        <v>0</v>
      </c>
      <c r="AB36" s="65">
        <f t="shared" si="13"/>
        <v>0</v>
      </c>
      <c r="AC36" s="66">
        <f t="shared" si="14"/>
        <v>0</v>
      </c>
      <c r="AD36" s="66">
        <f t="shared" si="15"/>
        <v>0</v>
      </c>
      <c r="AE36" s="66">
        <f t="shared" si="16"/>
        <v>0</v>
      </c>
      <c r="AG36" s="57"/>
      <c r="AH36" s="56"/>
      <c r="AL36" s="35" t="s">
        <v>57</v>
      </c>
      <c r="AM36" s="36">
        <f>IF([0]!Allerheiligen_1&lt;&gt;"",[0]!Allerheiligen_1," ")</f>
        <v>46327</v>
      </c>
      <c r="AN36" s="34">
        <v>125</v>
      </c>
    </row>
    <row r="37" spans="2:40" ht="21" customHeight="1" x14ac:dyDescent="0.2">
      <c r="B37" s="20">
        <f t="shared" si="17"/>
        <v>46350</v>
      </c>
      <c r="C37" s="3"/>
      <c r="D37" s="3"/>
      <c r="E37" s="3"/>
      <c r="F37" s="3"/>
      <c r="G37" s="4" t="str">
        <f t="shared" ca="1" si="0"/>
        <v/>
      </c>
      <c r="H37" s="5"/>
      <c r="I37" s="60" t="str">
        <f t="shared" si="18"/>
        <v/>
      </c>
      <c r="J37" s="60" t="str">
        <f t="shared" si="1"/>
        <v/>
      </c>
      <c r="K37" s="60" t="str">
        <f t="shared" si="2"/>
        <v/>
      </c>
      <c r="L37" s="60" t="str">
        <f t="shared" si="3"/>
        <v/>
      </c>
      <c r="M37" s="60" t="str">
        <f t="shared" si="4"/>
        <v/>
      </c>
      <c r="N37" s="60" t="str">
        <f t="shared" si="5"/>
        <v/>
      </c>
      <c r="P37" s="63">
        <f t="shared" si="19"/>
        <v>0</v>
      </c>
      <c r="Q37" s="63">
        <f t="shared" si="20"/>
        <v>1</v>
      </c>
      <c r="R37" s="64">
        <f t="shared" si="6"/>
        <v>0</v>
      </c>
      <c r="S37" s="64">
        <f t="shared" si="21"/>
        <v>0</v>
      </c>
      <c r="T37" s="64">
        <f t="shared" si="22"/>
        <v>0</v>
      </c>
      <c r="U37" s="64">
        <f t="shared" si="23"/>
        <v>0</v>
      </c>
      <c r="V37" s="63">
        <f t="shared" si="7"/>
        <v>0</v>
      </c>
      <c r="W37" s="65">
        <f t="shared" si="8"/>
        <v>0</v>
      </c>
      <c r="X37" s="65">
        <f t="shared" si="9"/>
        <v>0</v>
      </c>
      <c r="Y37" s="65">
        <f t="shared" si="10"/>
        <v>0</v>
      </c>
      <c r="Z37" s="65">
        <f t="shared" si="11"/>
        <v>0</v>
      </c>
      <c r="AA37" s="65">
        <f t="shared" si="12"/>
        <v>0</v>
      </c>
      <c r="AB37" s="65">
        <f t="shared" si="13"/>
        <v>0</v>
      </c>
      <c r="AC37" s="66">
        <f t="shared" si="14"/>
        <v>0</v>
      </c>
      <c r="AD37" s="66">
        <f t="shared" si="15"/>
        <v>0</v>
      </c>
      <c r="AE37" s="66">
        <f t="shared" si="16"/>
        <v>0</v>
      </c>
      <c r="AG37" s="57"/>
      <c r="AH37" s="56"/>
      <c r="AL37" s="37" t="s">
        <v>58</v>
      </c>
      <c r="AM37" s="38">
        <f>IF([0]!Buss_Bettag_1&lt;&gt;"",[0]!Buss_Bettag_1," ")</f>
        <v>46344</v>
      </c>
      <c r="AN37" s="39">
        <v>125</v>
      </c>
    </row>
    <row r="38" spans="2:40" ht="21" customHeight="1" x14ac:dyDescent="0.2">
      <c r="B38" s="20">
        <f t="shared" si="17"/>
        <v>46351</v>
      </c>
      <c r="C38" s="3"/>
      <c r="D38" s="3"/>
      <c r="E38" s="3"/>
      <c r="F38" s="3"/>
      <c r="G38" s="4" t="str">
        <f t="shared" ca="1" si="0"/>
        <v/>
      </c>
      <c r="H38" s="5"/>
      <c r="I38" s="60" t="str">
        <f t="shared" si="18"/>
        <v/>
      </c>
      <c r="J38" s="60" t="str">
        <f t="shared" si="1"/>
        <v/>
      </c>
      <c r="K38" s="60" t="str">
        <f t="shared" si="2"/>
        <v/>
      </c>
      <c r="L38" s="60" t="str">
        <f t="shared" si="3"/>
        <v/>
      </c>
      <c r="M38" s="60" t="str">
        <f t="shared" si="4"/>
        <v/>
      </c>
      <c r="N38" s="60" t="str">
        <f t="shared" si="5"/>
        <v/>
      </c>
      <c r="P38" s="63">
        <f t="shared" si="19"/>
        <v>0</v>
      </c>
      <c r="Q38" s="63">
        <f t="shared" si="20"/>
        <v>1</v>
      </c>
      <c r="R38" s="64">
        <f t="shared" si="6"/>
        <v>0</v>
      </c>
      <c r="S38" s="64">
        <f t="shared" si="21"/>
        <v>0</v>
      </c>
      <c r="T38" s="64">
        <f t="shared" si="22"/>
        <v>0</v>
      </c>
      <c r="U38" s="64">
        <f t="shared" si="23"/>
        <v>0</v>
      </c>
      <c r="V38" s="63">
        <f t="shared" si="7"/>
        <v>0</v>
      </c>
      <c r="W38" s="65">
        <f t="shared" si="8"/>
        <v>0</v>
      </c>
      <c r="X38" s="65">
        <f t="shared" si="9"/>
        <v>0</v>
      </c>
      <c r="Y38" s="65">
        <f t="shared" si="10"/>
        <v>0</v>
      </c>
      <c r="Z38" s="65">
        <f t="shared" si="11"/>
        <v>0</v>
      </c>
      <c r="AA38" s="65">
        <f t="shared" si="12"/>
        <v>0</v>
      </c>
      <c r="AB38" s="65">
        <f t="shared" si="13"/>
        <v>0</v>
      </c>
      <c r="AC38" s="66">
        <f t="shared" si="14"/>
        <v>0</v>
      </c>
      <c r="AD38" s="66">
        <f t="shared" si="15"/>
        <v>0</v>
      </c>
      <c r="AE38" s="66">
        <f t="shared" si="16"/>
        <v>0</v>
      </c>
      <c r="AG38" s="57"/>
      <c r="AH38" s="56"/>
      <c r="AM38" s="45">
        <f>DATE(AM12,3,1)+MOD((255-11*MOD(AM12,19)-21),30)+21+(MOD((255-11*MOD(AM12,19)-21),30) + 21&gt;48)+6-MOD(AM12+INT(AM12/4)+MOD((255- 11*MOD(AM12,19)- 21),30)+21+(MOD((255-11*MOD(AM12,19)-21),30)+21&gt;48)+1,7)</f>
        <v>46117</v>
      </c>
    </row>
    <row r="39" spans="2:40" ht="21" customHeight="1" x14ac:dyDescent="0.2">
      <c r="B39" s="20">
        <f t="shared" si="17"/>
        <v>46352</v>
      </c>
      <c r="C39" s="3"/>
      <c r="D39" s="3"/>
      <c r="E39" s="3"/>
      <c r="F39" s="3"/>
      <c r="G39" s="4" t="str">
        <f t="shared" ca="1" si="0"/>
        <v/>
      </c>
      <c r="H39" s="5"/>
      <c r="I39" s="60" t="str">
        <f t="shared" si="18"/>
        <v/>
      </c>
      <c r="J39" s="60" t="str">
        <f t="shared" si="1"/>
        <v/>
      </c>
      <c r="K39" s="60" t="str">
        <f t="shared" si="2"/>
        <v/>
      </c>
      <c r="L39" s="60" t="str">
        <f t="shared" si="3"/>
        <v/>
      </c>
      <c r="M39" s="60" t="str">
        <f t="shared" si="4"/>
        <v/>
      </c>
      <c r="N39" s="60" t="str">
        <f t="shared" si="5"/>
        <v/>
      </c>
      <c r="P39" s="63">
        <f t="shared" si="19"/>
        <v>0</v>
      </c>
      <c r="Q39" s="63">
        <f t="shared" si="20"/>
        <v>1</v>
      </c>
      <c r="R39" s="64">
        <f t="shared" si="6"/>
        <v>0</v>
      </c>
      <c r="S39" s="64">
        <f t="shared" si="21"/>
        <v>0</v>
      </c>
      <c r="T39" s="64">
        <f t="shared" si="22"/>
        <v>0</v>
      </c>
      <c r="U39" s="64">
        <f t="shared" si="23"/>
        <v>0</v>
      </c>
      <c r="V39" s="63">
        <f t="shared" si="7"/>
        <v>0</v>
      </c>
      <c r="W39" s="65">
        <f t="shared" si="8"/>
        <v>0</v>
      </c>
      <c r="X39" s="65">
        <f t="shared" si="9"/>
        <v>0</v>
      </c>
      <c r="Y39" s="65">
        <f t="shared" si="10"/>
        <v>0</v>
      </c>
      <c r="Z39" s="65">
        <f t="shared" si="11"/>
        <v>0</v>
      </c>
      <c r="AA39" s="65">
        <f t="shared" si="12"/>
        <v>0</v>
      </c>
      <c r="AB39" s="65">
        <f t="shared" si="13"/>
        <v>0</v>
      </c>
      <c r="AC39" s="66">
        <f t="shared" si="14"/>
        <v>0</v>
      </c>
      <c r="AD39" s="66">
        <f t="shared" si="15"/>
        <v>0</v>
      </c>
      <c r="AE39" s="66">
        <f t="shared" si="16"/>
        <v>0</v>
      </c>
      <c r="AG39" s="55"/>
      <c r="AH39" s="56"/>
      <c r="AM39" s="46">
        <f>AM38+49</f>
        <v>46166</v>
      </c>
    </row>
    <row r="40" spans="2:40" ht="21" customHeight="1" x14ac:dyDescent="0.2">
      <c r="B40" s="20">
        <f t="shared" si="17"/>
        <v>46353</v>
      </c>
      <c r="C40" s="3"/>
      <c r="D40" s="3"/>
      <c r="E40" s="3"/>
      <c r="F40" s="3"/>
      <c r="G40" s="4" t="str">
        <f t="shared" ca="1" si="0"/>
        <v/>
      </c>
      <c r="H40" s="5"/>
      <c r="I40" s="60" t="str">
        <f t="shared" si="18"/>
        <v/>
      </c>
      <c r="J40" s="60" t="str">
        <f t="shared" si="1"/>
        <v/>
      </c>
      <c r="K40" s="60" t="str">
        <f t="shared" si="2"/>
        <v/>
      </c>
      <c r="L40" s="60" t="str">
        <f t="shared" si="3"/>
        <v/>
      </c>
      <c r="M40" s="60" t="str">
        <f t="shared" si="4"/>
        <v/>
      </c>
      <c r="N40" s="60" t="str">
        <f t="shared" si="5"/>
        <v/>
      </c>
      <c r="P40" s="63">
        <f t="shared" si="19"/>
        <v>0</v>
      </c>
      <c r="Q40" s="63">
        <f t="shared" si="20"/>
        <v>1</v>
      </c>
      <c r="R40" s="64">
        <f t="shared" si="6"/>
        <v>0</v>
      </c>
      <c r="S40" s="64">
        <f t="shared" si="21"/>
        <v>0</v>
      </c>
      <c r="T40" s="64">
        <f t="shared" si="22"/>
        <v>0</v>
      </c>
      <c r="U40" s="64">
        <f t="shared" si="23"/>
        <v>0</v>
      </c>
      <c r="V40" s="63">
        <f t="shared" si="7"/>
        <v>0</v>
      </c>
      <c r="W40" s="65">
        <f t="shared" si="8"/>
        <v>0</v>
      </c>
      <c r="X40" s="65">
        <f t="shared" si="9"/>
        <v>0</v>
      </c>
      <c r="Y40" s="65">
        <f t="shared" si="10"/>
        <v>0</v>
      </c>
      <c r="Z40" s="65">
        <f t="shared" si="11"/>
        <v>0</v>
      </c>
      <c r="AA40" s="65">
        <f t="shared" si="12"/>
        <v>0</v>
      </c>
      <c r="AB40" s="65">
        <f t="shared" si="13"/>
        <v>0</v>
      </c>
      <c r="AC40" s="66">
        <f t="shared" si="14"/>
        <v>0</v>
      </c>
      <c r="AD40" s="66">
        <f t="shared" si="15"/>
        <v>0</v>
      </c>
      <c r="AE40" s="66">
        <f t="shared" si="16"/>
        <v>0</v>
      </c>
      <c r="AG40" s="55"/>
      <c r="AH40" s="56"/>
    </row>
    <row r="41" spans="2:40" ht="21" customHeight="1" x14ac:dyDescent="0.2">
      <c r="B41" s="20">
        <f t="shared" si="17"/>
        <v>46354</v>
      </c>
      <c r="C41" s="3"/>
      <c r="D41" s="3"/>
      <c r="E41" s="3"/>
      <c r="F41" s="3"/>
      <c r="G41" s="4" t="str">
        <f t="shared" ca="1" si="0"/>
        <v/>
      </c>
      <c r="H41" s="5"/>
      <c r="I41" s="60" t="str">
        <f t="shared" si="18"/>
        <v/>
      </c>
      <c r="J41" s="60" t="str">
        <f t="shared" si="1"/>
        <v/>
      </c>
      <c r="K41" s="60" t="str">
        <f t="shared" si="2"/>
        <v/>
      </c>
      <c r="L41" s="60" t="str">
        <f t="shared" si="3"/>
        <v/>
      </c>
      <c r="M41" s="60" t="str">
        <f t="shared" si="4"/>
        <v/>
      </c>
      <c r="N41" s="60" t="str">
        <f t="shared" si="5"/>
        <v/>
      </c>
      <c r="P41" s="63">
        <f t="shared" si="19"/>
        <v>0</v>
      </c>
      <c r="Q41" s="63">
        <f t="shared" si="20"/>
        <v>1</v>
      </c>
      <c r="R41" s="64">
        <f t="shared" si="6"/>
        <v>0</v>
      </c>
      <c r="S41" s="64">
        <f t="shared" si="21"/>
        <v>0</v>
      </c>
      <c r="T41" s="64">
        <f t="shared" si="22"/>
        <v>0</v>
      </c>
      <c r="U41" s="64">
        <f t="shared" si="23"/>
        <v>0</v>
      </c>
      <c r="V41" s="63">
        <f t="shared" si="7"/>
        <v>0</v>
      </c>
      <c r="W41" s="65">
        <f t="shared" si="8"/>
        <v>0</v>
      </c>
      <c r="X41" s="65">
        <f t="shared" si="9"/>
        <v>0</v>
      </c>
      <c r="Y41" s="65">
        <f t="shared" si="10"/>
        <v>0</v>
      </c>
      <c r="Z41" s="65">
        <f t="shared" si="11"/>
        <v>0</v>
      </c>
      <c r="AA41" s="65">
        <f t="shared" si="12"/>
        <v>1</v>
      </c>
      <c r="AB41" s="65">
        <f t="shared" si="13"/>
        <v>0</v>
      </c>
      <c r="AC41" s="66">
        <f t="shared" si="14"/>
        <v>0</v>
      </c>
      <c r="AD41" s="66">
        <f t="shared" si="15"/>
        <v>0</v>
      </c>
      <c r="AE41" s="66">
        <f t="shared" si="16"/>
        <v>0</v>
      </c>
      <c r="AG41" s="55"/>
      <c r="AH41" s="56"/>
      <c r="AM41" s="67"/>
    </row>
    <row r="42" spans="2:40" ht="21" customHeight="1" x14ac:dyDescent="0.2">
      <c r="B42" s="20">
        <f t="shared" si="17"/>
        <v>46355</v>
      </c>
      <c r="C42" s="3"/>
      <c r="D42" s="3"/>
      <c r="E42" s="3"/>
      <c r="F42" s="3"/>
      <c r="G42" s="4" t="str">
        <f t="shared" ca="1" si="0"/>
        <v/>
      </c>
      <c r="H42" s="5"/>
      <c r="I42" s="60" t="str">
        <f t="shared" si="18"/>
        <v/>
      </c>
      <c r="J42" s="60" t="str">
        <f t="shared" si="1"/>
        <v/>
      </c>
      <c r="K42" s="60" t="str">
        <f t="shared" si="2"/>
        <v/>
      </c>
      <c r="L42" s="60" t="str">
        <f t="shared" si="3"/>
        <v/>
      </c>
      <c r="M42" s="60" t="str">
        <f t="shared" si="4"/>
        <v/>
      </c>
      <c r="N42" s="60" t="str">
        <f t="shared" si="5"/>
        <v/>
      </c>
      <c r="P42" s="63">
        <f t="shared" si="19"/>
        <v>0</v>
      </c>
      <c r="Q42" s="63">
        <f t="shared" si="20"/>
        <v>1</v>
      </c>
      <c r="R42" s="64">
        <f t="shared" si="6"/>
        <v>0</v>
      </c>
      <c r="S42" s="64">
        <f t="shared" si="21"/>
        <v>0</v>
      </c>
      <c r="T42" s="64">
        <f t="shared" si="22"/>
        <v>0</v>
      </c>
      <c r="U42" s="64">
        <f t="shared" si="23"/>
        <v>0</v>
      </c>
      <c r="V42" s="63">
        <f t="shared" si="7"/>
        <v>1</v>
      </c>
      <c r="W42" s="65">
        <f t="shared" si="8"/>
        <v>0</v>
      </c>
      <c r="X42" s="65">
        <f t="shared" si="9"/>
        <v>0</v>
      </c>
      <c r="Y42" s="65">
        <f t="shared" si="10"/>
        <v>0</v>
      </c>
      <c r="Z42" s="65">
        <f t="shared" si="11"/>
        <v>0</v>
      </c>
      <c r="AA42" s="65">
        <f t="shared" si="12"/>
        <v>0</v>
      </c>
      <c r="AB42" s="65">
        <f t="shared" si="13"/>
        <v>0</v>
      </c>
      <c r="AC42" s="66">
        <f t="shared" si="14"/>
        <v>0</v>
      </c>
      <c r="AD42" s="66">
        <f t="shared" si="15"/>
        <v>0</v>
      </c>
      <c r="AE42" s="66">
        <f t="shared" si="16"/>
        <v>0</v>
      </c>
      <c r="AG42" s="55"/>
      <c r="AH42" s="56"/>
    </row>
    <row r="43" spans="2:40" ht="21" customHeight="1" x14ac:dyDescent="0.2">
      <c r="B43" s="20">
        <f t="shared" si="17"/>
        <v>46356</v>
      </c>
      <c r="C43" s="3"/>
      <c r="D43" s="3"/>
      <c r="E43" s="3"/>
      <c r="F43" s="3"/>
      <c r="G43" s="4" t="str">
        <f t="shared" ca="1" si="0"/>
        <v/>
      </c>
      <c r="H43" s="5"/>
      <c r="I43" s="60" t="str">
        <f t="shared" si="18"/>
        <v/>
      </c>
      <c r="J43" s="60" t="str">
        <f t="shared" si="1"/>
        <v/>
      </c>
      <c r="K43" s="60" t="str">
        <f t="shared" si="2"/>
        <v/>
      </c>
      <c r="L43" s="60" t="str">
        <f t="shared" si="3"/>
        <v/>
      </c>
      <c r="M43" s="60" t="str">
        <f t="shared" si="4"/>
        <v/>
      </c>
      <c r="N43" s="60" t="str">
        <f t="shared" si="5"/>
        <v/>
      </c>
      <c r="P43" s="63">
        <f t="shared" si="19"/>
        <v>0</v>
      </c>
      <c r="Q43" s="63">
        <f t="shared" si="20"/>
        <v>1</v>
      </c>
      <c r="R43" s="64">
        <f t="shared" si="6"/>
        <v>0</v>
      </c>
      <c r="S43" s="64">
        <f t="shared" si="21"/>
        <v>0</v>
      </c>
      <c r="T43" s="64">
        <f t="shared" si="22"/>
        <v>0</v>
      </c>
      <c r="U43" s="64">
        <f t="shared" si="23"/>
        <v>0</v>
      </c>
      <c r="V43" s="63">
        <f t="shared" si="7"/>
        <v>0</v>
      </c>
      <c r="W43" s="65">
        <f t="shared" si="8"/>
        <v>0</v>
      </c>
      <c r="X43" s="65">
        <f t="shared" si="9"/>
        <v>0</v>
      </c>
      <c r="Y43" s="65">
        <f t="shared" si="10"/>
        <v>0</v>
      </c>
      <c r="Z43" s="65">
        <f t="shared" si="11"/>
        <v>0</v>
      </c>
      <c r="AA43" s="65">
        <f t="shared" si="12"/>
        <v>0</v>
      </c>
      <c r="AB43" s="65">
        <f t="shared" si="13"/>
        <v>0</v>
      </c>
      <c r="AC43" s="66">
        <f t="shared" si="14"/>
        <v>0</v>
      </c>
      <c r="AD43" s="66">
        <f t="shared" si="15"/>
        <v>0</v>
      </c>
      <c r="AE43" s="66">
        <f t="shared" si="16"/>
        <v>0</v>
      </c>
      <c r="AG43" s="55"/>
      <c r="AH43" s="56"/>
    </row>
    <row r="44" spans="2:40" ht="21" customHeight="1" x14ac:dyDescent="0.2">
      <c r="B44" s="21" t="str">
        <f t="shared" si="17"/>
        <v/>
      </c>
      <c r="C44" s="6"/>
      <c r="D44" s="6"/>
      <c r="E44" s="6"/>
      <c r="F44" s="6"/>
      <c r="G44" s="7" t="str">
        <f t="shared" ca="1" si="0"/>
        <v/>
      </c>
      <c r="H44" s="8"/>
      <c r="I44" s="61" t="str">
        <f t="shared" si="18"/>
        <v/>
      </c>
      <c r="J44" s="61" t="str">
        <f t="shared" si="1"/>
        <v/>
      </c>
      <c r="K44" s="61" t="str">
        <f t="shared" si="2"/>
        <v/>
      </c>
      <c r="L44" s="61" t="str">
        <f t="shared" si="3"/>
        <v/>
      </c>
      <c r="M44" s="61" t="str">
        <f t="shared" si="4"/>
        <v/>
      </c>
      <c r="N44" s="61" t="str">
        <f t="shared" si="5"/>
        <v/>
      </c>
      <c r="P44" s="63">
        <f t="shared" si="19"/>
        <v>0</v>
      </c>
      <c r="Q44" s="63">
        <f t="shared" si="20"/>
        <v>1</v>
      </c>
      <c r="R44" s="64">
        <f t="shared" si="6"/>
        <v>0</v>
      </c>
      <c r="S44" s="64">
        <f t="shared" si="21"/>
        <v>0</v>
      </c>
      <c r="T44" s="64">
        <f t="shared" si="22"/>
        <v>0</v>
      </c>
      <c r="U44" s="64">
        <f t="shared" si="23"/>
        <v>0</v>
      </c>
      <c r="V44" s="63">
        <f t="shared" si="7"/>
        <v>0</v>
      </c>
      <c r="W44" s="65">
        <f t="shared" si="8"/>
        <v>0</v>
      </c>
      <c r="X44" s="65">
        <f t="shared" si="9"/>
        <v>0</v>
      </c>
      <c r="Y44" s="65">
        <f t="shared" si="10"/>
        <v>0</v>
      </c>
      <c r="Z44" s="65">
        <f t="shared" si="11"/>
        <v>0</v>
      </c>
      <c r="AA44" s="65">
        <f t="shared" si="12"/>
        <v>0</v>
      </c>
      <c r="AB44" s="65">
        <f t="shared" si="13"/>
        <v>0</v>
      </c>
      <c r="AC44" s="66">
        <f t="shared" si="14"/>
        <v>0</v>
      </c>
      <c r="AD44" s="66">
        <f t="shared" si="15"/>
        <v>0</v>
      </c>
      <c r="AE44" s="66">
        <f t="shared" si="16"/>
        <v>0</v>
      </c>
      <c r="AG44" s="58"/>
      <c r="AH44" s="59"/>
    </row>
    <row r="45" spans="2:40" ht="21" customHeight="1" x14ac:dyDescent="0.2">
      <c r="B45" s="22" t="s">
        <v>35</v>
      </c>
      <c r="C45" s="23"/>
      <c r="D45" s="24"/>
      <c r="E45" s="24"/>
      <c r="F45" s="24"/>
      <c r="G45" s="24"/>
      <c r="H45" s="25"/>
      <c r="I45" s="73">
        <f t="shared" ref="I45:N45" si="24">SUM(I14:I44)*24</f>
        <v>0</v>
      </c>
      <c r="J45" s="73">
        <f t="shared" si="24"/>
        <v>0</v>
      </c>
      <c r="K45" s="73">
        <f t="shared" si="24"/>
        <v>0</v>
      </c>
      <c r="L45" s="73">
        <f t="shared" si="24"/>
        <v>0</v>
      </c>
      <c r="M45" s="73">
        <f t="shared" si="24"/>
        <v>0</v>
      </c>
      <c r="N45" s="73">
        <f t="shared" si="24"/>
        <v>0</v>
      </c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G45" s="27" t="s">
        <v>59</v>
      </c>
      <c r="AH45" s="28">
        <f>SUM(AH14:AH44)</f>
        <v>0</v>
      </c>
    </row>
    <row r="46" spans="2:40" ht="12" customHeight="1" x14ac:dyDescent="0.2"/>
    <row r="47" spans="2:40" x14ac:dyDescent="0.2"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  <c r="AK47" s="107"/>
    </row>
    <row r="48" spans="2:40" x14ac:dyDescent="0.2"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  <c r="AK48" s="107"/>
    </row>
    <row r="49" spans="2:37" x14ac:dyDescent="0.2"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</row>
    <row r="50" spans="2:37" x14ac:dyDescent="0.2">
      <c r="B50" s="107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</row>
    <row r="51" spans="2:37" x14ac:dyDescent="0.2"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</row>
    <row r="52" spans="2:37" x14ac:dyDescent="0.2"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  <c r="AK52" s="107"/>
    </row>
    <row r="53" spans="2:37" x14ac:dyDescent="0.2"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</row>
    <row r="54" spans="2:37" x14ac:dyDescent="0.2"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  <c r="AK54" s="107"/>
    </row>
    <row r="55" spans="2:37" x14ac:dyDescent="0.2"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  <c r="AK55" s="107"/>
    </row>
  </sheetData>
  <sheetProtection algorithmName="SHA-512" hashValue="xGjG6rL4dnJ3/QF9yzsTqVTM5ygqRkNRoTpH8nGH0LBr3h1QMELk/XCfx9Rerk+s1mokcIKVBbBizN+FFeilVQ==" saltValue="/Ho2SsiGcTtt/GX/WpPs4w==" spinCount="100000" sheet="1" selectLockedCells="1"/>
  <mergeCells count="29">
    <mergeCell ref="D5:I5"/>
    <mergeCell ref="K5:M5"/>
    <mergeCell ref="B1:AH1"/>
    <mergeCell ref="B2:AH2"/>
    <mergeCell ref="B3:AH3"/>
    <mergeCell ref="B4:AH4"/>
    <mergeCell ref="B5:C5"/>
    <mergeCell ref="N5:AH10"/>
    <mergeCell ref="B6:C6"/>
    <mergeCell ref="D6:M6"/>
    <mergeCell ref="B7:C7"/>
    <mergeCell ref="D7:M7"/>
    <mergeCell ref="B8:C8"/>
    <mergeCell ref="D8:M8"/>
    <mergeCell ref="B10:C10"/>
    <mergeCell ref="D10:I10"/>
    <mergeCell ref="J10:K10"/>
    <mergeCell ref="L10:M10"/>
    <mergeCell ref="AN12:AN13"/>
    <mergeCell ref="AG14:AH14"/>
    <mergeCell ref="AL27:AN28"/>
    <mergeCell ref="AL29:AN30"/>
    <mergeCell ref="AL12:AL13"/>
    <mergeCell ref="AM12:AM13"/>
    <mergeCell ref="B47:AK55"/>
    <mergeCell ref="B12:B13"/>
    <mergeCell ref="C12:D12"/>
    <mergeCell ref="E12:F12"/>
    <mergeCell ref="AG12:AH13"/>
  </mergeCells>
  <conditionalFormatting sqref="B14:N44">
    <cfRule type="expression" dxfId="1" priority="1">
      <formula>OR(WEEKDAY($B14)=7,WEEKDAY($B14)=1)</formula>
    </cfRule>
  </conditionalFormatting>
  <printOptions horizontalCentered="1" verticalCentered="1"/>
  <pageMargins left="0.19685039370078741" right="0.19685039370078741" top="0.19685039370078741" bottom="0.19685039370078741" header="0.43307086614173229" footer="0.51181102362204722"/>
  <pageSetup paperSize="9" scale="57" orientation="landscape" verticalDpi="0" r:id="rId1"/>
  <headerFooter>
    <oddFooter>&amp;C&amp;P</oddFooter>
  </headerFooter>
  <ignoredErrors>
    <ignoredError sqref="G15:G44" unlockedFormula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62DD3-E0A4-45F2-BD7E-6CFD4EA70D6B}">
  <sheetPr>
    <pageSetUpPr fitToPage="1"/>
  </sheetPr>
  <dimension ref="B1:AN55"/>
  <sheetViews>
    <sheetView showGridLines="0" showRowColHeaders="0" zoomScale="80" zoomScaleNormal="80" workbookViewId="0">
      <selection activeCell="D5" sqref="D5:I5"/>
    </sheetView>
  </sheetViews>
  <sheetFormatPr baseColWidth="10" defaultColWidth="11.42578125" defaultRowHeight="14.25" x14ac:dyDescent="0.2"/>
  <cols>
    <col min="1" max="1" width="2.42578125" style="11" customWidth="1"/>
    <col min="2" max="4" width="16.7109375" style="11" customWidth="1"/>
    <col min="5" max="6" width="10.7109375" style="11" customWidth="1"/>
    <col min="7" max="14" width="16.7109375" style="11" customWidth="1"/>
    <col min="15" max="15" width="4.140625" style="11" hidden="1" customWidth="1"/>
    <col min="16" max="21" width="7.5703125" style="11" hidden="1" customWidth="1"/>
    <col min="22" max="31" width="10.28515625" style="11" hidden="1" customWidth="1"/>
    <col min="32" max="32" width="1.7109375" style="11" customWidth="1"/>
    <col min="33" max="33" width="28.28515625" style="11" customWidth="1"/>
    <col min="34" max="34" width="18.7109375" style="11" customWidth="1"/>
    <col min="35" max="35" width="2.28515625" style="11" customWidth="1"/>
    <col min="36" max="36" width="3.85546875" style="11" customWidth="1"/>
    <col min="37" max="37" width="1.28515625" style="11" customWidth="1"/>
    <col min="38" max="38" width="36.42578125" style="11" customWidth="1"/>
    <col min="39" max="39" width="11.5703125" style="11" customWidth="1"/>
    <col min="40" max="16384" width="11.42578125" style="11"/>
  </cols>
  <sheetData>
    <row r="1" spans="2:40" x14ac:dyDescent="0.2">
      <c r="B1" s="147" t="str">
        <f>Januar!B1</f>
        <v>Letzte Aktualisierung: 01.01.2026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8"/>
      <c r="AG1" s="148"/>
      <c r="AH1" s="148"/>
    </row>
    <row r="2" spans="2:40" ht="42" customHeight="1" x14ac:dyDescent="0.2">
      <c r="B2" s="108" t="s">
        <v>0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10"/>
    </row>
    <row r="3" spans="2:40" ht="16.5" customHeight="1" x14ac:dyDescent="0.2"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3"/>
    </row>
    <row r="4" spans="2:40" x14ac:dyDescent="0.2"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</row>
    <row r="5" spans="2:40" ht="21" customHeight="1" x14ac:dyDescent="0.2">
      <c r="B5" s="114" t="s">
        <v>1</v>
      </c>
      <c r="C5" s="115"/>
      <c r="D5" s="104" t="str">
        <f>IF(Januar!D5&lt;&gt;"",Januar!D5,"")</f>
        <v/>
      </c>
      <c r="E5" s="105"/>
      <c r="F5" s="105"/>
      <c r="G5" s="105"/>
      <c r="H5" s="105"/>
      <c r="I5" s="106"/>
      <c r="J5" s="76" t="s">
        <v>67</v>
      </c>
      <c r="K5" s="104" t="str">
        <f>IF(Januar!K5&lt;&gt;"",Januar!K5,"")</f>
        <v/>
      </c>
      <c r="L5" s="105"/>
      <c r="M5" s="106"/>
      <c r="N5" s="116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117"/>
    </row>
    <row r="6" spans="2:40" ht="21" customHeight="1" x14ac:dyDescent="0.2">
      <c r="B6" s="101" t="s">
        <v>2</v>
      </c>
      <c r="C6" s="102"/>
      <c r="D6" s="103" t="str">
        <f>IF(Januar!D6&lt;&gt;"",Januar!D6,"")</f>
        <v/>
      </c>
      <c r="E6" s="103"/>
      <c r="F6" s="103"/>
      <c r="G6" s="103"/>
      <c r="H6" s="103"/>
      <c r="I6" s="103"/>
      <c r="J6" s="103"/>
      <c r="K6" s="103"/>
      <c r="L6" s="103"/>
      <c r="M6" s="103"/>
      <c r="N6" s="118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20"/>
    </row>
    <row r="7" spans="2:40" ht="21" customHeight="1" x14ac:dyDescent="0.2">
      <c r="B7" s="126" t="s">
        <v>3</v>
      </c>
      <c r="C7" s="127"/>
      <c r="D7" s="128" t="str">
        <f>IF(Januar!D7&lt;&gt;"",Januar!D7,"")</f>
        <v/>
      </c>
      <c r="E7" s="128"/>
      <c r="F7" s="128"/>
      <c r="G7" s="128"/>
      <c r="H7" s="128"/>
      <c r="I7" s="105"/>
      <c r="J7" s="105"/>
      <c r="K7" s="105"/>
      <c r="L7" s="105"/>
      <c r="M7" s="105"/>
      <c r="N7" s="118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20"/>
    </row>
    <row r="8" spans="2:40" ht="21" customHeight="1" x14ac:dyDescent="0.2">
      <c r="B8" s="129" t="s">
        <v>4</v>
      </c>
      <c r="C8" s="130"/>
      <c r="D8" s="131" t="str">
        <f>IF(Januar!D8&lt;&gt;"",Januar!D8,"")</f>
        <v/>
      </c>
      <c r="E8" s="132"/>
      <c r="F8" s="132"/>
      <c r="G8" s="132"/>
      <c r="H8" s="132"/>
      <c r="I8" s="133"/>
      <c r="J8" s="133"/>
      <c r="K8" s="133"/>
      <c r="L8" s="133"/>
      <c r="M8" s="133"/>
      <c r="N8" s="118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20"/>
    </row>
    <row r="9" spans="2:40" ht="7.5" customHeight="1" x14ac:dyDescent="0.2">
      <c r="N9" s="118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20"/>
    </row>
    <row r="10" spans="2:40" ht="21" customHeight="1" x14ac:dyDescent="0.2">
      <c r="B10" s="134" t="s">
        <v>5</v>
      </c>
      <c r="C10" s="135"/>
      <c r="D10" s="136">
        <f>DATE(YEAR([0]!Beginndatum),12,1)</f>
        <v>46357</v>
      </c>
      <c r="E10" s="136"/>
      <c r="F10" s="136"/>
      <c r="G10" s="136"/>
      <c r="H10" s="136"/>
      <c r="I10" s="137"/>
      <c r="J10" s="138" t="s">
        <v>6</v>
      </c>
      <c r="K10" s="139"/>
      <c r="L10" s="140">
        <f>[0]!Stundenlohn_1</f>
        <v>14</v>
      </c>
      <c r="M10" s="141"/>
      <c r="N10" s="121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3"/>
    </row>
    <row r="11" spans="2:40" ht="12.75" customHeight="1" x14ac:dyDescent="0.2"/>
    <row r="12" spans="2:40" ht="21" customHeight="1" x14ac:dyDescent="0.2">
      <c r="B12" s="142" t="s">
        <v>7</v>
      </c>
      <c r="C12" s="95" t="s">
        <v>8</v>
      </c>
      <c r="D12" s="144"/>
      <c r="E12" s="95" t="s">
        <v>11</v>
      </c>
      <c r="F12" s="96"/>
      <c r="G12" s="9" t="s">
        <v>12</v>
      </c>
      <c r="H12" s="9" t="s">
        <v>14</v>
      </c>
      <c r="I12" s="62" t="s">
        <v>16</v>
      </c>
      <c r="J12" s="62" t="s">
        <v>17</v>
      </c>
      <c r="K12" s="62" t="s">
        <v>17</v>
      </c>
      <c r="L12" s="62" t="s">
        <v>18</v>
      </c>
      <c r="M12" s="62" t="s">
        <v>19</v>
      </c>
      <c r="N12" s="10" t="s">
        <v>19</v>
      </c>
      <c r="P12" s="12" t="s">
        <v>21</v>
      </c>
      <c r="Q12" s="12" t="s">
        <v>22</v>
      </c>
      <c r="R12" s="12" t="s">
        <v>23</v>
      </c>
      <c r="S12" s="12" t="s">
        <v>24</v>
      </c>
      <c r="T12" s="12" t="s">
        <v>25</v>
      </c>
      <c r="U12" s="12" t="s">
        <v>26</v>
      </c>
      <c r="V12" s="13" t="s">
        <v>27</v>
      </c>
      <c r="W12" s="13" t="s">
        <v>28</v>
      </c>
      <c r="X12" s="14" t="s">
        <v>29</v>
      </c>
      <c r="Y12" s="15">
        <v>41267</v>
      </c>
      <c r="Z12" s="15">
        <v>41274</v>
      </c>
      <c r="AA12" s="14" t="s">
        <v>30</v>
      </c>
      <c r="AB12" s="14" t="s">
        <v>31</v>
      </c>
      <c r="AC12" s="14" t="s">
        <v>32</v>
      </c>
      <c r="AD12" s="14" t="s">
        <v>33</v>
      </c>
      <c r="AE12" s="14" t="s">
        <v>34</v>
      </c>
      <c r="AG12" s="98" t="s">
        <v>36</v>
      </c>
      <c r="AH12" s="99"/>
      <c r="AL12" s="77" t="s">
        <v>38</v>
      </c>
      <c r="AM12" s="79">
        <f>YEAR(Beginndatum_1)</f>
        <v>2026</v>
      </c>
      <c r="AN12" s="81" t="s">
        <v>39</v>
      </c>
    </row>
    <row r="13" spans="2:40" ht="21" customHeight="1" x14ac:dyDescent="0.2">
      <c r="B13" s="143"/>
      <c r="C13" s="16" t="s">
        <v>9</v>
      </c>
      <c r="D13" s="16" t="s">
        <v>10</v>
      </c>
      <c r="E13" s="16" t="s">
        <v>9</v>
      </c>
      <c r="F13" s="16" t="s">
        <v>10</v>
      </c>
      <c r="G13" s="16" t="s">
        <v>13</v>
      </c>
      <c r="H13" s="16" t="s">
        <v>15</v>
      </c>
      <c r="I13" s="17" t="s">
        <v>20</v>
      </c>
      <c r="J13" s="74">
        <v>0.25</v>
      </c>
      <c r="K13" s="74">
        <v>0.4</v>
      </c>
      <c r="L13" s="74">
        <v>0.5</v>
      </c>
      <c r="M13" s="74">
        <v>1.25</v>
      </c>
      <c r="N13" s="75">
        <v>1.5</v>
      </c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G13" s="78"/>
      <c r="AH13" s="100"/>
      <c r="AL13" s="78"/>
      <c r="AM13" s="80"/>
      <c r="AN13" s="82"/>
    </row>
    <row r="14" spans="2:40" ht="21" customHeight="1" x14ac:dyDescent="0.2">
      <c r="B14" s="19">
        <f>Beginndatum_1</f>
        <v>46357</v>
      </c>
      <c r="C14" s="1"/>
      <c r="D14" s="1"/>
      <c r="E14" s="1"/>
      <c r="F14" s="1"/>
      <c r="G14" s="4" t="str">
        <f t="shared" ref="G14:G44" ca="1" si="0">IF(OR(C14&lt;&gt;"",D14&lt;&gt;"",E14&lt;&gt;"",F14&lt;&gt;""),TODAY(),"")</f>
        <v/>
      </c>
      <c r="H14" s="2"/>
      <c r="I14" s="60" t="str">
        <f>IF(P14=1,+(S14-R14)-(U14-T14), "")</f>
        <v/>
      </c>
      <c r="J14" s="60" t="str">
        <f t="shared" ref="J14:J44" si="1">IF(P14=1,IF(Q14=1,
+MAX(0,MIN(S14,6/24)-MAX(R14,0)) - MAX(0,MIN(U14,6/24)-MAX(T14,0))
+MAX(0,MIN(S14,24/24)-MAX(R14,20/24)) - MAX(0,MIN(U14,24/24)-MAX(T14,20/24))
+MAX(0,MIN(S14,1+6/24)-MAX(R14,1+4/24)) - MAX(0,MIN(U14,1+6/24)-MAX(T14,1+4/24))
+MAX(0,MIN(S14,1+24/24)-MAX(R14,1+20/24)) - MAX(0,MIN(U14,1+24/24)-MAX(T14,1+20/24))
+0,0),"")</f>
        <v/>
      </c>
      <c r="K14" s="60" t="str">
        <f t="shared" ref="K14:K44" si="2">IF(P14=1,IF(Q14=1,
+MAX(0,MIN(S14,1+4/24)-MAX(R14,24/24)) - MAX(0,MIN(U14,1+4/24)-MAX(T14,24/24))
+0,0),"")</f>
        <v/>
      </c>
      <c r="L14" s="60" t="str">
        <f t="shared" ref="L14:L44" si="3">IF(P14=1,IF(Q14=1,
+IF(AND(V14=1,W14=0,X14=0), MAX(0,MIN(S14,14/24)-MAX(R14,0/24)) - MAX(0,MIN(U14,14/24)-MAX(T14,0/24)),0)
+IF(AND(V14=1,W14=0,X14=0,Y14=0,Z14=0), MAX(0,MIN(S14,24/24)-MAX(R14,14/24)) - MAX(0,MIN(U14,24/24)-MAX(T14,14/24)),0)
+IF(AND(OR(V14=1,AA14=1),W14=0,X14=0,Y14=0,Z14=0,AB14=0,AC14=0), MAX(0,MIN(S14,1+4/24)-MAX(R14,24/24)) - MAX(0,MIN(U14,1+4/24)-MAX(T14,24/24)),0)
+IF(AND(AA14=1,AB14=0,AC14=0), MAX(0,MIN(S14,1+14/24)-MAX(R14,1+4/24)) - MAX(0,MIN(U14,1+14/24)-MAX(T14,1+4/24)),0)
+IF(AND(AA14=1,AB14=0,AC14=0,AD14=0,AE14=0), MAX(0,MIN(S14,1+24/24)-MAX(R14,1+14/24)) - MAX(0,MIN(U14,1+24/24)-MAX(T14,1+14/24)),0)
+0,0),"")</f>
        <v/>
      </c>
      <c r="M14" s="60" t="str">
        <f t="shared" ref="M14:M44" si="4">IF(P14=1,IF(Q14=1,
+IF(AND(W14=1,X14=0), MAX(0,MIN(S14,14/24)-MAX(R14,0/24)) - MAX(0,MIN(U14,14/24)-MAX(T14,0/24)),0)
+IF(AND(OR(W14=1,Z14=1),X14=0,Y14=0), MAX(0,MIN(S14,24/24)-MAX(R14,14/24)) - MAX(0,MIN(U14,24/24)-MAX(T14,14/24)),0)
+IF(AND(OR(W14=1,Z14=1,AB14=1),X14=0,Y14=0,AC14=0), MAX(0,MIN(S14,1+4/24)-MAX(R14,24/24)) - MAX(0,MIN(U14,1+4/24)-MAX(T14,24/24)),0)
+IF(AND(AB14=1,AC14=0), MAX(0,MIN(S14,1+14/24)-MAX(R14,1+4/24)) - MAX(0,MIN(U14,1+14/24)-MAX(T14,1+4/24)),0)
+IF(AND(OR(AB14=1,AE14=1),AC14=0,AD14=0), MAX(0,MIN(S14,1+24/24)-MAX(R14,1+14/24)) - MAX(0,MIN(U14,1+24/24)-MAX(T14,1+14/24)),0)
+0,0),"")</f>
        <v/>
      </c>
      <c r="N14" s="60" t="str">
        <f t="shared" ref="N14:N44" si="5">IF(P14=1,IF(Q14=1,
+IF(X14=1, MAX(0,MIN(S14,14/24)-MAX(R14,0/24)) - MAX(0,MIN(U14,14/24)-MAX(T14,0/24)),0)
+IF(OR(X14=1,Y14=1), MAX(0,MIN(S14,24/24)-MAX(R14,14/24)) - MAX(0,MIN(U14,24/24)-MAX(T14,14/24)),0)
+IF(OR(X14=1,Y14=1,AC14=1), MAX(0,MIN(S14,1+4/24)-MAX(R14,24/24)) - MAX(0,MIN(U14,1+4/24)-MAX(T14,24/24)),0)
+IF(AC14=1, MAX(0,MIN(S14,1+14/24)-MAX(R14,1+4/24)) - MAX(0,MIN(U14,1+14/24)-MAX(T14,1+4/24)),0)
+IF(OR(AC14=1,AD14=1), MAX(0,MIN(S14,1+24/24)-MAX(R14,1+14/24)) - MAX(0,MIN(U14,1+24/24)-MAX(T14,1+14/24)),0)
+0,0),"")</f>
        <v/>
      </c>
      <c r="P14" s="63">
        <f>IF(AND(B14&lt;&gt;"",C14&lt;&gt;"",D14&lt;&gt;""),1,0)</f>
        <v>0</v>
      </c>
      <c r="Q14" s="63">
        <f>IF(H14&lt;&gt;"",0,1)</f>
        <v>1</v>
      </c>
      <c r="R14" s="64">
        <f t="shared" ref="R14:R44" si="6">MOD(C14,1)</f>
        <v>0</v>
      </c>
      <c r="S14" s="64">
        <f>IF(D14="",0,IF(MOD(D14,1)&gt;R14,MOD(D14,1),MOD(D14,1)+1))</f>
        <v>0</v>
      </c>
      <c r="T14" s="64">
        <f>IF(MOD(E14,1)&gt;R14,MIN(MAX(MOD(E14,1),R14),S14),MIN(MAX(MOD(E14,1)+1,R14),S14))</f>
        <v>0</v>
      </c>
      <c r="U14" s="64">
        <f>IF(MOD(F14,1)&gt;T14,MIN(MAX(MOD(F14,1),T14),S14),MIN(MAX(MOD(F14,1)+1,T14),S14))</f>
        <v>0</v>
      </c>
      <c r="V14" s="63">
        <f t="shared" ref="V14:V44" si="7">IF(ISNUMBER(B14),IF(WEEKDAY(B14,1)=1,1,0),0)</f>
        <v>0</v>
      </c>
      <c r="W14" s="65">
        <f t="shared" ref="W14:W44" si="8">IF(ISNUMBER(B14),IF(OR(B14=Neujahr_1,B14=Karfreitag_1,B14=Allerheiligen_1, B14=Refomationstag_1,B14=Buss_Bettag_1, B14=Ostersonntag_1,  B14=Ostermontag_1,B14=Christi_Himmelfahrt_1,B14=Pfingstmontag_1,B14=Tag_der_Einheit_1, B14=Maria_Himmelfahrt_1,B14=HL_3_Koenige,B14=Fronleichnam_1,B14=Friedensfest_1),1,0),0)</f>
        <v>0</v>
      </c>
      <c r="X14" s="65">
        <f t="shared" ref="X14:X44" si="9">IF(ISNUMBER(B14),IF(OR(B14=Weihnachtstag_1_1,B14=Weihnachtstag_2_1,B14=Tag_der_Arbeit_1),1,0),0)</f>
        <v>0</v>
      </c>
      <c r="Y14" s="65">
        <f t="shared" ref="Y14:Y44" si="10">IF(ISNUMBER(B14),IF(B14=Heiligabend_1,1,0),0)</f>
        <v>0</v>
      </c>
      <c r="Z14" s="65">
        <f t="shared" ref="Z14:Z44" si="11">IF(ISNUMBER(B14),IF(B14=Sylvester_1,1,0),0)</f>
        <v>0</v>
      </c>
      <c r="AA14" s="65">
        <f t="shared" ref="AA14:AA44" si="12">IF(ISNUMBER(B14),IF(WEEKDAY(B14+1,1)=1,1,0),0)</f>
        <v>0</v>
      </c>
      <c r="AB14" s="65">
        <f t="shared" ref="AB14:AB44" si="13">IF(ISNUMBER(B14),IF(OR(B14=Sylvester_1,B14+1=Karfreitag_1,B14+1=Allerheiligen_1, B14+1=Refomationstag_1,B14+1=Buss_Bettag_1, B14+1=Ostersonntag_1,  B14+1=Ostermontag_1,B14+1=Christi_Himmelfahrt_1,B14+1=Pfingstmontag_1,B14+1=Tag_der_Einheit_1, B14+1=Maria_Himmelfahrt_1,B14+1=HL_3_Koenige,B14+1=Fronleichnam_1,B14+1=Friedensfest_1),1,0),0)</f>
        <v>0</v>
      </c>
      <c r="AC14" s="66">
        <f t="shared" ref="AC14:AC44" si="14">IF(ISNUMBER(B14),IF(OR(B14+1=Weihnachtstag_1_1,B14+1=Weihnachtstag_2_1,B14+1=Tag_der_Arbeit_1),1,0),0)</f>
        <v>0</v>
      </c>
      <c r="AD14" s="66">
        <f t="shared" ref="AD14:AD44" si="15">IF(ISNUMBER(B14),IF(B14+1=Heiligabend_1,1,0),0)</f>
        <v>0</v>
      </c>
      <c r="AE14" s="66">
        <f t="shared" ref="AE14:AE44" si="16">IF(ISNUMBER(B14),IF(B14+1=Sylvester_1,1,0),0)</f>
        <v>0</v>
      </c>
      <c r="AG14" s="124"/>
      <c r="AH14" s="125"/>
      <c r="AL14" s="29" t="s">
        <v>40</v>
      </c>
      <c r="AM14" s="30">
        <f>DATE(AM12,1,1)</f>
        <v>46023</v>
      </c>
      <c r="AN14" s="31">
        <v>125</v>
      </c>
    </row>
    <row r="15" spans="2:40" ht="21" customHeight="1" x14ac:dyDescent="0.2">
      <c r="B15" s="20">
        <f t="shared" ref="B15:B44" si="17">IF(B14&lt;&gt;"",IF(MONTH(Beginndatum_1)=MONTH(B14+1),B14+1,""),"")</f>
        <v>46358</v>
      </c>
      <c r="C15" s="3"/>
      <c r="D15" s="3"/>
      <c r="E15" s="3"/>
      <c r="F15" s="3"/>
      <c r="G15" s="4" t="str">
        <f t="shared" ca="1" si="0"/>
        <v/>
      </c>
      <c r="H15" s="5"/>
      <c r="I15" s="60" t="str">
        <f t="shared" ref="I15:I44" si="18">IF(P15=1,+(S15-R15)-(U15-T15), "")</f>
        <v/>
      </c>
      <c r="J15" s="60" t="str">
        <f t="shared" si="1"/>
        <v/>
      </c>
      <c r="K15" s="60" t="str">
        <f t="shared" si="2"/>
        <v/>
      </c>
      <c r="L15" s="60" t="str">
        <f t="shared" si="3"/>
        <v/>
      </c>
      <c r="M15" s="60" t="str">
        <f t="shared" si="4"/>
        <v/>
      </c>
      <c r="N15" s="60" t="str">
        <f t="shared" si="5"/>
        <v/>
      </c>
      <c r="P15" s="63">
        <f t="shared" ref="P15:P44" si="19">IF(AND(B15&lt;&gt;"",C15&lt;&gt;"",OR(D15&lt;&gt;"",E15&lt;&gt;"")),1,0)</f>
        <v>0</v>
      </c>
      <c r="Q15" s="63">
        <f>IF(H15&lt;&gt;"",0,1)</f>
        <v>1</v>
      </c>
      <c r="R15" s="64">
        <f t="shared" si="6"/>
        <v>0</v>
      </c>
      <c r="S15" s="64">
        <f>IF(D15="",0,IF(MOD(D15,1)&gt;R15,MOD(D15,1),MOD(D15,1)+1))</f>
        <v>0</v>
      </c>
      <c r="T15" s="64">
        <f>IF(MOD(E15,1)&gt;R15,MIN(MAX(MOD(E15,1),R15),S15),MIN(MAX(MOD(E15,1)+1,R15),S15))</f>
        <v>0</v>
      </c>
      <c r="U15" s="64">
        <f>IF(MOD(F15,1)&gt;T15,MIN(MAX(MOD(F15,1),T15),S15),MIN(MAX(MOD(F15,1)+1,T15),S15))</f>
        <v>0</v>
      </c>
      <c r="V15" s="63">
        <f t="shared" si="7"/>
        <v>0</v>
      </c>
      <c r="W15" s="65">
        <f t="shared" si="8"/>
        <v>0</v>
      </c>
      <c r="X15" s="65">
        <f t="shared" si="9"/>
        <v>0</v>
      </c>
      <c r="Y15" s="65">
        <f t="shared" si="10"/>
        <v>0</v>
      </c>
      <c r="Z15" s="65">
        <f t="shared" si="11"/>
        <v>0</v>
      </c>
      <c r="AA15" s="65">
        <f t="shared" si="12"/>
        <v>0</v>
      </c>
      <c r="AB15" s="65">
        <f t="shared" si="13"/>
        <v>0</v>
      </c>
      <c r="AC15" s="66">
        <f t="shared" si="14"/>
        <v>0</v>
      </c>
      <c r="AD15" s="66">
        <f t="shared" si="15"/>
        <v>0</v>
      </c>
      <c r="AE15" s="66">
        <f t="shared" si="16"/>
        <v>0</v>
      </c>
      <c r="AG15" s="47" t="s">
        <v>37</v>
      </c>
      <c r="AH15" s="48">
        <f>(Stunden_1)*Stundenlohn_1</f>
        <v>0</v>
      </c>
      <c r="AL15" s="32" t="s">
        <v>41</v>
      </c>
      <c r="AM15" s="33">
        <f>Ostersonntag_1-2</f>
        <v>46115</v>
      </c>
      <c r="AN15" s="34">
        <v>125</v>
      </c>
    </row>
    <row r="16" spans="2:40" ht="21" customHeight="1" x14ac:dyDescent="0.2">
      <c r="B16" s="20">
        <f t="shared" si="17"/>
        <v>46359</v>
      </c>
      <c r="C16" s="3"/>
      <c r="D16" s="3"/>
      <c r="E16" s="3"/>
      <c r="F16" s="3"/>
      <c r="G16" s="4" t="str">
        <f t="shared" ca="1" si="0"/>
        <v/>
      </c>
      <c r="H16" s="5"/>
      <c r="I16" s="60" t="str">
        <f t="shared" si="18"/>
        <v/>
      </c>
      <c r="J16" s="60" t="str">
        <f t="shared" si="1"/>
        <v/>
      </c>
      <c r="K16" s="60" t="str">
        <f t="shared" si="2"/>
        <v/>
      </c>
      <c r="L16" s="60" t="str">
        <f t="shared" si="3"/>
        <v/>
      </c>
      <c r="M16" s="60" t="str">
        <f t="shared" si="4"/>
        <v/>
      </c>
      <c r="N16" s="60" t="str">
        <f t="shared" si="5"/>
        <v/>
      </c>
      <c r="P16" s="63">
        <f t="shared" si="19"/>
        <v>0</v>
      </c>
      <c r="Q16" s="63">
        <f t="shared" ref="Q16:Q44" si="20">IF(H16&lt;&gt;"",0,1)</f>
        <v>1</v>
      </c>
      <c r="R16" s="64">
        <f t="shared" si="6"/>
        <v>0</v>
      </c>
      <c r="S16" s="64">
        <f t="shared" ref="S16:S44" si="21">IF(D16="",0,IF(MOD(D16,1)&gt;R16,MOD(D16,1),MOD(D16,1)+1))</f>
        <v>0</v>
      </c>
      <c r="T16" s="64">
        <f t="shared" ref="T16:T44" si="22">IF(MOD(E16,1)&gt;R16,MIN(MAX(MOD(E16,1),R16),S16),MIN(MAX(MOD(E16,1)+1,R16),S16))</f>
        <v>0</v>
      </c>
      <c r="U16" s="64">
        <f t="shared" ref="U16:U44" si="23">IF(MOD(F16,1)&gt;T16,MIN(MAX(MOD(F16,1),T16),S16),MIN(MAX(MOD(F16,1)+1,T16),S16))</f>
        <v>0</v>
      </c>
      <c r="V16" s="63">
        <f t="shared" si="7"/>
        <v>0</v>
      </c>
      <c r="W16" s="65">
        <f t="shared" si="8"/>
        <v>0</v>
      </c>
      <c r="X16" s="65">
        <f t="shared" si="9"/>
        <v>0</v>
      </c>
      <c r="Y16" s="65">
        <f t="shared" si="10"/>
        <v>0</v>
      </c>
      <c r="Z16" s="65">
        <f t="shared" si="11"/>
        <v>0</v>
      </c>
      <c r="AA16" s="65">
        <f t="shared" si="12"/>
        <v>0</v>
      </c>
      <c r="AB16" s="65">
        <f t="shared" si="13"/>
        <v>0</v>
      </c>
      <c r="AC16" s="66">
        <f t="shared" si="14"/>
        <v>0</v>
      </c>
      <c r="AD16" s="66">
        <f t="shared" si="15"/>
        <v>0</v>
      </c>
      <c r="AE16" s="66">
        <f t="shared" si="16"/>
        <v>0</v>
      </c>
      <c r="AG16" s="49" t="str">
        <f>Januar!AG16</f>
        <v>Nachtstunden zu 25 %</v>
      </c>
      <c r="AH16" s="50">
        <f>(Nachtstd_25_1)*(Stundenlohn_1*25%)</f>
        <v>0</v>
      </c>
      <c r="AL16" s="32" t="s">
        <v>42</v>
      </c>
      <c r="AM16" s="33">
        <f>Ostersonntag_1+1</f>
        <v>46118</v>
      </c>
      <c r="AN16" s="34">
        <v>125</v>
      </c>
    </row>
    <row r="17" spans="2:40" ht="21" customHeight="1" x14ac:dyDescent="0.2">
      <c r="B17" s="20">
        <f t="shared" si="17"/>
        <v>46360</v>
      </c>
      <c r="C17" s="3"/>
      <c r="D17" s="3"/>
      <c r="E17" s="3"/>
      <c r="F17" s="3"/>
      <c r="G17" s="4" t="str">
        <f t="shared" ca="1" si="0"/>
        <v/>
      </c>
      <c r="H17" s="5"/>
      <c r="I17" s="60" t="str">
        <f t="shared" si="18"/>
        <v/>
      </c>
      <c r="J17" s="60" t="str">
        <f t="shared" si="1"/>
        <v/>
      </c>
      <c r="K17" s="60" t="str">
        <f t="shared" si="2"/>
        <v/>
      </c>
      <c r="L17" s="60" t="str">
        <f t="shared" si="3"/>
        <v/>
      </c>
      <c r="M17" s="60" t="str">
        <f t="shared" si="4"/>
        <v/>
      </c>
      <c r="N17" s="60" t="str">
        <f t="shared" si="5"/>
        <v/>
      </c>
      <c r="P17" s="63">
        <f t="shared" si="19"/>
        <v>0</v>
      </c>
      <c r="Q17" s="63">
        <f t="shared" si="20"/>
        <v>1</v>
      </c>
      <c r="R17" s="64">
        <f t="shared" si="6"/>
        <v>0</v>
      </c>
      <c r="S17" s="64">
        <f t="shared" si="21"/>
        <v>0</v>
      </c>
      <c r="T17" s="64">
        <f t="shared" si="22"/>
        <v>0</v>
      </c>
      <c r="U17" s="64">
        <f t="shared" si="23"/>
        <v>0</v>
      </c>
      <c r="V17" s="63">
        <f t="shared" si="7"/>
        <v>0</v>
      </c>
      <c r="W17" s="65">
        <f t="shared" si="8"/>
        <v>0</v>
      </c>
      <c r="X17" s="65">
        <f t="shared" si="9"/>
        <v>0</v>
      </c>
      <c r="Y17" s="65">
        <f t="shared" si="10"/>
        <v>0</v>
      </c>
      <c r="Z17" s="65">
        <f t="shared" si="11"/>
        <v>0</v>
      </c>
      <c r="AA17" s="65">
        <f t="shared" si="12"/>
        <v>0</v>
      </c>
      <c r="AB17" s="65">
        <f t="shared" si="13"/>
        <v>0</v>
      </c>
      <c r="AC17" s="66">
        <f t="shared" si="14"/>
        <v>0</v>
      </c>
      <c r="AD17" s="66">
        <f t="shared" si="15"/>
        <v>0</v>
      </c>
      <c r="AE17" s="66">
        <f t="shared" si="16"/>
        <v>0</v>
      </c>
      <c r="AG17" s="49" t="str">
        <f>Januar!AG17</f>
        <v>Nachtstunden zu 40 %</v>
      </c>
      <c r="AH17" s="50">
        <f>(Nachtstd_40_1)*(Stundenlohn_1*40%)</f>
        <v>0</v>
      </c>
      <c r="AL17" s="32" t="s">
        <v>43</v>
      </c>
      <c r="AM17" s="33">
        <f>DATE(AM12,5,1)</f>
        <v>46143</v>
      </c>
      <c r="AN17" s="34">
        <v>150</v>
      </c>
    </row>
    <row r="18" spans="2:40" ht="21" customHeight="1" x14ac:dyDescent="0.2">
      <c r="B18" s="20">
        <f t="shared" si="17"/>
        <v>46361</v>
      </c>
      <c r="C18" s="3"/>
      <c r="D18" s="3"/>
      <c r="E18" s="3"/>
      <c r="F18" s="3"/>
      <c r="G18" s="4" t="str">
        <f t="shared" ca="1" si="0"/>
        <v/>
      </c>
      <c r="H18" s="5"/>
      <c r="I18" s="60" t="str">
        <f t="shared" si="18"/>
        <v/>
      </c>
      <c r="J18" s="60" t="str">
        <f t="shared" si="1"/>
        <v/>
      </c>
      <c r="K18" s="60" t="str">
        <f t="shared" si="2"/>
        <v/>
      </c>
      <c r="L18" s="60" t="str">
        <f t="shared" si="3"/>
        <v/>
      </c>
      <c r="M18" s="60" t="str">
        <f t="shared" si="4"/>
        <v/>
      </c>
      <c r="N18" s="60" t="str">
        <f t="shared" si="5"/>
        <v/>
      </c>
      <c r="P18" s="63">
        <f t="shared" si="19"/>
        <v>0</v>
      </c>
      <c r="Q18" s="63">
        <f t="shared" si="20"/>
        <v>1</v>
      </c>
      <c r="R18" s="64">
        <f t="shared" si="6"/>
        <v>0</v>
      </c>
      <c r="S18" s="64">
        <f t="shared" si="21"/>
        <v>0</v>
      </c>
      <c r="T18" s="64">
        <f t="shared" si="22"/>
        <v>0</v>
      </c>
      <c r="U18" s="64">
        <f t="shared" si="23"/>
        <v>0</v>
      </c>
      <c r="V18" s="63">
        <f t="shared" si="7"/>
        <v>0</v>
      </c>
      <c r="W18" s="65">
        <f t="shared" si="8"/>
        <v>0</v>
      </c>
      <c r="X18" s="65">
        <f t="shared" si="9"/>
        <v>0</v>
      </c>
      <c r="Y18" s="65">
        <f t="shared" si="10"/>
        <v>0</v>
      </c>
      <c r="Z18" s="65">
        <f t="shared" si="11"/>
        <v>0</v>
      </c>
      <c r="AA18" s="65">
        <f t="shared" si="12"/>
        <v>1</v>
      </c>
      <c r="AB18" s="65">
        <f t="shared" si="13"/>
        <v>0</v>
      </c>
      <c r="AC18" s="66">
        <f t="shared" si="14"/>
        <v>0</v>
      </c>
      <c r="AD18" s="66">
        <f t="shared" si="15"/>
        <v>0</v>
      </c>
      <c r="AE18" s="66">
        <f t="shared" si="16"/>
        <v>0</v>
      </c>
      <c r="AG18" s="49" t="str">
        <f>Januar!AG18</f>
        <v>Sonntagsstunden zu 50 %</v>
      </c>
      <c r="AH18" s="50">
        <f>(Sonntagsstd_1)*(Stundenlohn_1*50%)</f>
        <v>0</v>
      </c>
      <c r="AL18" s="32" t="s">
        <v>44</v>
      </c>
      <c r="AM18" s="33">
        <f>Ostersonntag_1+39</f>
        <v>46156</v>
      </c>
      <c r="AN18" s="34">
        <v>125</v>
      </c>
    </row>
    <row r="19" spans="2:40" ht="21" customHeight="1" x14ac:dyDescent="0.2">
      <c r="B19" s="20">
        <f t="shared" si="17"/>
        <v>46362</v>
      </c>
      <c r="C19" s="3"/>
      <c r="D19" s="3"/>
      <c r="E19" s="3"/>
      <c r="F19" s="3"/>
      <c r="G19" s="4" t="str">
        <f t="shared" ca="1" si="0"/>
        <v/>
      </c>
      <c r="H19" s="5"/>
      <c r="I19" s="60" t="str">
        <f t="shared" si="18"/>
        <v/>
      </c>
      <c r="J19" s="60" t="str">
        <f t="shared" si="1"/>
        <v/>
      </c>
      <c r="K19" s="60" t="str">
        <f t="shared" si="2"/>
        <v/>
      </c>
      <c r="L19" s="60" t="str">
        <f t="shared" si="3"/>
        <v/>
      </c>
      <c r="M19" s="60" t="str">
        <f t="shared" si="4"/>
        <v/>
      </c>
      <c r="N19" s="60" t="str">
        <f t="shared" si="5"/>
        <v/>
      </c>
      <c r="P19" s="63">
        <f t="shared" si="19"/>
        <v>0</v>
      </c>
      <c r="Q19" s="63">
        <f t="shared" si="20"/>
        <v>1</v>
      </c>
      <c r="R19" s="64">
        <f t="shared" si="6"/>
        <v>0</v>
      </c>
      <c r="S19" s="64">
        <f t="shared" si="21"/>
        <v>0</v>
      </c>
      <c r="T19" s="64">
        <f t="shared" si="22"/>
        <v>0</v>
      </c>
      <c r="U19" s="64">
        <f t="shared" si="23"/>
        <v>0</v>
      </c>
      <c r="V19" s="63">
        <f t="shared" si="7"/>
        <v>1</v>
      </c>
      <c r="W19" s="65">
        <f t="shared" si="8"/>
        <v>0</v>
      </c>
      <c r="X19" s="65">
        <f t="shared" si="9"/>
        <v>0</v>
      </c>
      <c r="Y19" s="65">
        <f t="shared" si="10"/>
        <v>0</v>
      </c>
      <c r="Z19" s="65">
        <f t="shared" si="11"/>
        <v>0</v>
      </c>
      <c r="AA19" s="65">
        <f t="shared" si="12"/>
        <v>0</v>
      </c>
      <c r="AB19" s="65">
        <f t="shared" si="13"/>
        <v>0</v>
      </c>
      <c r="AC19" s="66">
        <f t="shared" si="14"/>
        <v>0</v>
      </c>
      <c r="AD19" s="66">
        <f t="shared" si="15"/>
        <v>0</v>
      </c>
      <c r="AE19" s="66">
        <f t="shared" si="16"/>
        <v>0</v>
      </c>
      <c r="AG19" s="49" t="str">
        <f>Januar!AG19</f>
        <v>Feiertagsstunden zu 125 %</v>
      </c>
      <c r="AH19" s="50">
        <f>(Feiertagsstd_125_1)*(Stundenlohn_1*125%)</f>
        <v>0</v>
      </c>
      <c r="AL19" s="32" t="s">
        <v>45</v>
      </c>
      <c r="AM19" s="33">
        <f>Ostersonntag_1+50</f>
        <v>46167</v>
      </c>
      <c r="AN19" s="34">
        <v>125</v>
      </c>
    </row>
    <row r="20" spans="2:40" ht="21" customHeight="1" x14ac:dyDescent="0.2">
      <c r="B20" s="20">
        <f t="shared" si="17"/>
        <v>46363</v>
      </c>
      <c r="C20" s="3"/>
      <c r="D20" s="3"/>
      <c r="E20" s="3"/>
      <c r="F20" s="3"/>
      <c r="G20" s="4" t="str">
        <f t="shared" ca="1" si="0"/>
        <v/>
      </c>
      <c r="H20" s="5"/>
      <c r="I20" s="60" t="str">
        <f t="shared" si="18"/>
        <v/>
      </c>
      <c r="J20" s="60" t="str">
        <f t="shared" si="1"/>
        <v/>
      </c>
      <c r="K20" s="60" t="str">
        <f t="shared" si="2"/>
        <v/>
      </c>
      <c r="L20" s="60" t="str">
        <f t="shared" si="3"/>
        <v/>
      </c>
      <c r="M20" s="60" t="str">
        <f t="shared" si="4"/>
        <v/>
      </c>
      <c r="N20" s="60" t="str">
        <f t="shared" si="5"/>
        <v/>
      </c>
      <c r="P20" s="63">
        <f t="shared" si="19"/>
        <v>0</v>
      </c>
      <c r="Q20" s="63">
        <f t="shared" si="20"/>
        <v>1</v>
      </c>
      <c r="R20" s="64">
        <f t="shared" si="6"/>
        <v>0</v>
      </c>
      <c r="S20" s="64">
        <f t="shared" si="21"/>
        <v>0</v>
      </c>
      <c r="T20" s="64">
        <f t="shared" si="22"/>
        <v>0</v>
      </c>
      <c r="U20" s="64">
        <f t="shared" si="23"/>
        <v>0</v>
      </c>
      <c r="V20" s="63">
        <f t="shared" si="7"/>
        <v>0</v>
      </c>
      <c r="W20" s="65">
        <f t="shared" si="8"/>
        <v>0</v>
      </c>
      <c r="X20" s="65">
        <f t="shared" si="9"/>
        <v>0</v>
      </c>
      <c r="Y20" s="65">
        <f t="shared" si="10"/>
        <v>0</v>
      </c>
      <c r="Z20" s="65">
        <f t="shared" si="11"/>
        <v>0</v>
      </c>
      <c r="AA20" s="65">
        <f t="shared" si="12"/>
        <v>0</v>
      </c>
      <c r="AB20" s="65">
        <f t="shared" si="13"/>
        <v>0</v>
      </c>
      <c r="AC20" s="66">
        <f t="shared" si="14"/>
        <v>0</v>
      </c>
      <c r="AD20" s="66">
        <f t="shared" si="15"/>
        <v>0</v>
      </c>
      <c r="AE20" s="66">
        <f t="shared" si="16"/>
        <v>0</v>
      </c>
      <c r="AG20" s="49" t="str">
        <f>Januar!AG20</f>
        <v>Feiertagsstunden zu 150 %</v>
      </c>
      <c r="AH20" s="52">
        <f>(Feiertagsstd_150_1)*(Stundenlohn_1*150%)</f>
        <v>0</v>
      </c>
      <c r="AL20" s="32" t="s">
        <v>46</v>
      </c>
      <c r="AM20" s="33">
        <f>DATE(AM12,10,3)</f>
        <v>46298</v>
      </c>
      <c r="AN20" s="34">
        <v>125</v>
      </c>
    </row>
    <row r="21" spans="2:40" ht="21" customHeight="1" x14ac:dyDescent="0.2">
      <c r="B21" s="20">
        <f t="shared" si="17"/>
        <v>46364</v>
      </c>
      <c r="C21" s="3"/>
      <c r="D21" s="3"/>
      <c r="E21" s="3"/>
      <c r="F21" s="3"/>
      <c r="G21" s="4" t="str">
        <f t="shared" ca="1" si="0"/>
        <v/>
      </c>
      <c r="H21" s="5"/>
      <c r="I21" s="60" t="str">
        <f t="shared" si="18"/>
        <v/>
      </c>
      <c r="J21" s="60" t="str">
        <f t="shared" si="1"/>
        <v/>
      </c>
      <c r="K21" s="60" t="str">
        <f t="shared" si="2"/>
        <v/>
      </c>
      <c r="L21" s="60" t="str">
        <f t="shared" si="3"/>
        <v/>
      </c>
      <c r="M21" s="60" t="str">
        <f t="shared" si="4"/>
        <v/>
      </c>
      <c r="N21" s="60" t="str">
        <f t="shared" si="5"/>
        <v/>
      </c>
      <c r="P21" s="63">
        <f t="shared" si="19"/>
        <v>0</v>
      </c>
      <c r="Q21" s="63">
        <f t="shared" si="20"/>
        <v>1</v>
      </c>
      <c r="R21" s="64">
        <f t="shared" si="6"/>
        <v>0</v>
      </c>
      <c r="S21" s="64">
        <f t="shared" si="21"/>
        <v>0</v>
      </c>
      <c r="T21" s="64">
        <f t="shared" si="22"/>
        <v>0</v>
      </c>
      <c r="U21" s="64">
        <f t="shared" si="23"/>
        <v>0</v>
      </c>
      <c r="V21" s="63">
        <f t="shared" si="7"/>
        <v>0</v>
      </c>
      <c r="W21" s="65">
        <f t="shared" si="8"/>
        <v>0</v>
      </c>
      <c r="X21" s="65">
        <f t="shared" si="9"/>
        <v>0</v>
      </c>
      <c r="Y21" s="65">
        <f t="shared" si="10"/>
        <v>0</v>
      </c>
      <c r="Z21" s="65">
        <f t="shared" si="11"/>
        <v>0</v>
      </c>
      <c r="AA21" s="65">
        <f t="shared" si="12"/>
        <v>0</v>
      </c>
      <c r="AB21" s="65">
        <f t="shared" si="13"/>
        <v>0</v>
      </c>
      <c r="AC21" s="66">
        <f t="shared" si="14"/>
        <v>0</v>
      </c>
      <c r="AD21" s="66">
        <f t="shared" si="15"/>
        <v>0</v>
      </c>
      <c r="AE21" s="66">
        <f t="shared" si="16"/>
        <v>0</v>
      </c>
      <c r="AG21" s="53"/>
      <c r="AH21" s="54"/>
      <c r="AL21" s="35" t="s">
        <v>47</v>
      </c>
      <c r="AM21" s="36">
        <f>DATE(AM12,12,24)</f>
        <v>46380</v>
      </c>
      <c r="AN21" s="34">
        <v>150</v>
      </c>
    </row>
    <row r="22" spans="2:40" ht="21" customHeight="1" x14ac:dyDescent="0.2">
      <c r="B22" s="20">
        <f t="shared" si="17"/>
        <v>46365</v>
      </c>
      <c r="C22" s="3"/>
      <c r="D22" s="3"/>
      <c r="E22" s="3"/>
      <c r="F22" s="3"/>
      <c r="G22" s="4" t="str">
        <f t="shared" ca="1" si="0"/>
        <v/>
      </c>
      <c r="H22" s="5"/>
      <c r="I22" s="60" t="str">
        <f t="shared" si="18"/>
        <v/>
      </c>
      <c r="J22" s="60" t="str">
        <f t="shared" si="1"/>
        <v/>
      </c>
      <c r="K22" s="60" t="str">
        <f t="shared" si="2"/>
        <v/>
      </c>
      <c r="L22" s="60" t="str">
        <f t="shared" si="3"/>
        <v/>
      </c>
      <c r="M22" s="60" t="str">
        <f t="shared" si="4"/>
        <v/>
      </c>
      <c r="N22" s="60" t="str">
        <f t="shared" si="5"/>
        <v/>
      </c>
      <c r="P22" s="63">
        <f t="shared" si="19"/>
        <v>0</v>
      </c>
      <c r="Q22" s="63">
        <f t="shared" si="20"/>
        <v>1</v>
      </c>
      <c r="R22" s="64">
        <f t="shared" si="6"/>
        <v>0</v>
      </c>
      <c r="S22" s="64">
        <f t="shared" si="21"/>
        <v>0</v>
      </c>
      <c r="T22" s="64">
        <f t="shared" si="22"/>
        <v>0</v>
      </c>
      <c r="U22" s="64">
        <f t="shared" si="23"/>
        <v>0</v>
      </c>
      <c r="V22" s="63">
        <f t="shared" si="7"/>
        <v>0</v>
      </c>
      <c r="W22" s="65">
        <f t="shared" si="8"/>
        <v>0</v>
      </c>
      <c r="X22" s="65">
        <f t="shared" si="9"/>
        <v>0</v>
      </c>
      <c r="Y22" s="65">
        <f t="shared" si="10"/>
        <v>0</v>
      </c>
      <c r="Z22" s="65">
        <f t="shared" si="11"/>
        <v>0</v>
      </c>
      <c r="AA22" s="65">
        <f t="shared" si="12"/>
        <v>0</v>
      </c>
      <c r="AB22" s="65">
        <f t="shared" si="13"/>
        <v>0</v>
      </c>
      <c r="AC22" s="66">
        <f t="shared" si="14"/>
        <v>0</v>
      </c>
      <c r="AD22" s="66">
        <f t="shared" si="15"/>
        <v>0</v>
      </c>
      <c r="AE22" s="66">
        <f t="shared" si="16"/>
        <v>0</v>
      </c>
      <c r="AG22" s="55"/>
      <c r="AH22" s="56"/>
      <c r="AL22" s="32" t="s">
        <v>48</v>
      </c>
      <c r="AM22" s="33">
        <f>DATE(AM12,12,25)</f>
        <v>46381</v>
      </c>
      <c r="AN22" s="34">
        <v>150</v>
      </c>
    </row>
    <row r="23" spans="2:40" ht="21" customHeight="1" x14ac:dyDescent="0.2">
      <c r="B23" s="20">
        <f t="shared" si="17"/>
        <v>46366</v>
      </c>
      <c r="C23" s="3"/>
      <c r="D23" s="3"/>
      <c r="E23" s="3"/>
      <c r="F23" s="3"/>
      <c r="G23" s="4" t="str">
        <f t="shared" ca="1" si="0"/>
        <v/>
      </c>
      <c r="H23" s="5"/>
      <c r="I23" s="60" t="str">
        <f t="shared" si="18"/>
        <v/>
      </c>
      <c r="J23" s="60" t="str">
        <f t="shared" si="1"/>
        <v/>
      </c>
      <c r="K23" s="60" t="str">
        <f t="shared" si="2"/>
        <v/>
      </c>
      <c r="L23" s="60" t="str">
        <f t="shared" si="3"/>
        <v/>
      </c>
      <c r="M23" s="60" t="str">
        <f t="shared" si="4"/>
        <v/>
      </c>
      <c r="N23" s="60" t="str">
        <f t="shared" si="5"/>
        <v/>
      </c>
      <c r="P23" s="63">
        <f t="shared" si="19"/>
        <v>0</v>
      </c>
      <c r="Q23" s="63">
        <f t="shared" si="20"/>
        <v>1</v>
      </c>
      <c r="R23" s="64">
        <f t="shared" si="6"/>
        <v>0</v>
      </c>
      <c r="S23" s="64">
        <f t="shared" si="21"/>
        <v>0</v>
      </c>
      <c r="T23" s="64">
        <f t="shared" si="22"/>
        <v>0</v>
      </c>
      <c r="U23" s="64">
        <f t="shared" si="23"/>
        <v>0</v>
      </c>
      <c r="V23" s="63">
        <f t="shared" si="7"/>
        <v>0</v>
      </c>
      <c r="W23" s="65">
        <f t="shared" si="8"/>
        <v>0</v>
      </c>
      <c r="X23" s="65">
        <f t="shared" si="9"/>
        <v>0</v>
      </c>
      <c r="Y23" s="65">
        <f t="shared" si="10"/>
        <v>0</v>
      </c>
      <c r="Z23" s="65">
        <f t="shared" si="11"/>
        <v>0</v>
      </c>
      <c r="AA23" s="65">
        <f t="shared" si="12"/>
        <v>0</v>
      </c>
      <c r="AB23" s="65">
        <f t="shared" si="13"/>
        <v>0</v>
      </c>
      <c r="AC23" s="66">
        <f t="shared" si="14"/>
        <v>0</v>
      </c>
      <c r="AD23" s="66">
        <f t="shared" si="15"/>
        <v>0</v>
      </c>
      <c r="AE23" s="66">
        <f t="shared" si="16"/>
        <v>0</v>
      </c>
      <c r="AG23" s="55"/>
      <c r="AH23" s="56"/>
      <c r="AL23" s="32" t="s">
        <v>49</v>
      </c>
      <c r="AM23" s="33">
        <f>DATE(AM12,12,26)</f>
        <v>46382</v>
      </c>
      <c r="AN23" s="34">
        <v>150</v>
      </c>
    </row>
    <row r="24" spans="2:40" ht="21" customHeight="1" x14ac:dyDescent="0.2">
      <c r="B24" s="20">
        <f t="shared" si="17"/>
        <v>46367</v>
      </c>
      <c r="C24" s="3"/>
      <c r="D24" s="3"/>
      <c r="E24" s="3"/>
      <c r="F24" s="3"/>
      <c r="G24" s="4" t="str">
        <f t="shared" ca="1" si="0"/>
        <v/>
      </c>
      <c r="H24" s="5"/>
      <c r="I24" s="60" t="str">
        <f t="shared" si="18"/>
        <v/>
      </c>
      <c r="J24" s="60" t="str">
        <f t="shared" si="1"/>
        <v/>
      </c>
      <c r="K24" s="60" t="str">
        <f t="shared" si="2"/>
        <v/>
      </c>
      <c r="L24" s="60" t="str">
        <f t="shared" si="3"/>
        <v/>
      </c>
      <c r="M24" s="60" t="str">
        <f t="shared" si="4"/>
        <v/>
      </c>
      <c r="N24" s="60" t="str">
        <f t="shared" si="5"/>
        <v/>
      </c>
      <c r="P24" s="63">
        <f t="shared" si="19"/>
        <v>0</v>
      </c>
      <c r="Q24" s="63">
        <f t="shared" si="20"/>
        <v>1</v>
      </c>
      <c r="R24" s="64">
        <f t="shared" si="6"/>
        <v>0</v>
      </c>
      <c r="S24" s="64">
        <f t="shared" si="21"/>
        <v>0</v>
      </c>
      <c r="T24" s="64">
        <f t="shared" si="22"/>
        <v>0</v>
      </c>
      <c r="U24" s="64">
        <f t="shared" si="23"/>
        <v>0</v>
      </c>
      <c r="V24" s="63">
        <f t="shared" si="7"/>
        <v>0</v>
      </c>
      <c r="W24" s="65">
        <f t="shared" si="8"/>
        <v>0</v>
      </c>
      <c r="X24" s="65">
        <f t="shared" si="9"/>
        <v>0</v>
      </c>
      <c r="Y24" s="65">
        <f t="shared" si="10"/>
        <v>0</v>
      </c>
      <c r="Z24" s="65">
        <f t="shared" si="11"/>
        <v>0</v>
      </c>
      <c r="AA24" s="65">
        <f t="shared" si="12"/>
        <v>0</v>
      </c>
      <c r="AB24" s="65">
        <f t="shared" si="13"/>
        <v>0</v>
      </c>
      <c r="AC24" s="66">
        <f t="shared" si="14"/>
        <v>0</v>
      </c>
      <c r="AD24" s="66">
        <f t="shared" si="15"/>
        <v>0</v>
      </c>
      <c r="AE24" s="66">
        <f t="shared" si="16"/>
        <v>0</v>
      </c>
      <c r="AG24" s="55"/>
      <c r="AH24" s="56"/>
      <c r="AL24" s="37" t="s">
        <v>50</v>
      </c>
      <c r="AM24" s="38">
        <f>DATE(AM12,12,31)</f>
        <v>46387</v>
      </c>
      <c r="AN24" s="39">
        <v>125</v>
      </c>
    </row>
    <row r="25" spans="2:40" ht="21" customHeight="1" x14ac:dyDescent="0.2">
      <c r="B25" s="20">
        <f t="shared" si="17"/>
        <v>46368</v>
      </c>
      <c r="C25" s="3"/>
      <c r="D25" s="3"/>
      <c r="E25" s="3"/>
      <c r="F25" s="3"/>
      <c r="G25" s="4" t="str">
        <f t="shared" ca="1" si="0"/>
        <v/>
      </c>
      <c r="H25" s="5"/>
      <c r="I25" s="60" t="str">
        <f t="shared" si="18"/>
        <v/>
      </c>
      <c r="J25" s="60" t="str">
        <f t="shared" si="1"/>
        <v/>
      </c>
      <c r="K25" s="60" t="str">
        <f t="shared" si="2"/>
        <v/>
      </c>
      <c r="L25" s="60" t="str">
        <f t="shared" si="3"/>
        <v/>
      </c>
      <c r="M25" s="60" t="str">
        <f t="shared" si="4"/>
        <v/>
      </c>
      <c r="N25" s="60" t="str">
        <f t="shared" si="5"/>
        <v/>
      </c>
      <c r="P25" s="63">
        <f t="shared" si="19"/>
        <v>0</v>
      </c>
      <c r="Q25" s="63">
        <f t="shared" si="20"/>
        <v>1</v>
      </c>
      <c r="R25" s="64">
        <f t="shared" si="6"/>
        <v>0</v>
      </c>
      <c r="S25" s="64">
        <f t="shared" si="21"/>
        <v>0</v>
      </c>
      <c r="T25" s="64">
        <f t="shared" si="22"/>
        <v>0</v>
      </c>
      <c r="U25" s="64">
        <f t="shared" si="23"/>
        <v>0</v>
      </c>
      <c r="V25" s="63">
        <f t="shared" si="7"/>
        <v>0</v>
      </c>
      <c r="W25" s="65">
        <f t="shared" si="8"/>
        <v>0</v>
      </c>
      <c r="X25" s="65">
        <f t="shared" si="9"/>
        <v>0</v>
      </c>
      <c r="Y25" s="65">
        <f t="shared" si="10"/>
        <v>0</v>
      </c>
      <c r="Z25" s="65">
        <f t="shared" si="11"/>
        <v>0</v>
      </c>
      <c r="AA25" s="65">
        <f t="shared" si="12"/>
        <v>1</v>
      </c>
      <c r="AB25" s="65">
        <f t="shared" si="13"/>
        <v>0</v>
      </c>
      <c r="AC25" s="66">
        <f t="shared" si="14"/>
        <v>0</v>
      </c>
      <c r="AD25" s="66">
        <f t="shared" si="15"/>
        <v>0</v>
      </c>
      <c r="AE25" s="66">
        <f t="shared" si="16"/>
        <v>0</v>
      </c>
      <c r="AG25" s="55"/>
      <c r="AH25" s="56"/>
    </row>
    <row r="26" spans="2:40" ht="21" customHeight="1" x14ac:dyDescent="0.2">
      <c r="B26" s="20">
        <f t="shared" si="17"/>
        <v>46369</v>
      </c>
      <c r="C26" s="3"/>
      <c r="D26" s="3"/>
      <c r="E26" s="3"/>
      <c r="F26" s="3"/>
      <c r="G26" s="4" t="str">
        <f t="shared" ca="1" si="0"/>
        <v/>
      </c>
      <c r="H26" s="5"/>
      <c r="I26" s="60" t="str">
        <f t="shared" si="18"/>
        <v/>
      </c>
      <c r="J26" s="60" t="str">
        <f t="shared" si="1"/>
        <v/>
      </c>
      <c r="K26" s="60" t="str">
        <f t="shared" si="2"/>
        <v/>
      </c>
      <c r="L26" s="60" t="str">
        <f t="shared" si="3"/>
        <v/>
      </c>
      <c r="M26" s="60" t="str">
        <f t="shared" si="4"/>
        <v/>
      </c>
      <c r="N26" s="60" t="str">
        <f t="shared" si="5"/>
        <v/>
      </c>
      <c r="P26" s="63">
        <f t="shared" si="19"/>
        <v>0</v>
      </c>
      <c r="Q26" s="63">
        <f t="shared" si="20"/>
        <v>1</v>
      </c>
      <c r="R26" s="64">
        <f t="shared" si="6"/>
        <v>0</v>
      </c>
      <c r="S26" s="64">
        <f t="shared" si="21"/>
        <v>0</v>
      </c>
      <c r="T26" s="64">
        <f t="shared" si="22"/>
        <v>0</v>
      </c>
      <c r="U26" s="64">
        <f t="shared" si="23"/>
        <v>0</v>
      </c>
      <c r="V26" s="63">
        <f t="shared" si="7"/>
        <v>1</v>
      </c>
      <c r="W26" s="65">
        <f t="shared" si="8"/>
        <v>0</v>
      </c>
      <c r="X26" s="65">
        <f t="shared" si="9"/>
        <v>0</v>
      </c>
      <c r="Y26" s="65">
        <f t="shared" si="10"/>
        <v>0</v>
      </c>
      <c r="Z26" s="65">
        <f t="shared" si="11"/>
        <v>0</v>
      </c>
      <c r="AA26" s="65">
        <f t="shared" si="12"/>
        <v>0</v>
      </c>
      <c r="AB26" s="65">
        <f t="shared" si="13"/>
        <v>0</v>
      </c>
      <c r="AC26" s="66">
        <f t="shared" si="14"/>
        <v>0</v>
      </c>
      <c r="AD26" s="66">
        <f t="shared" si="15"/>
        <v>0</v>
      </c>
      <c r="AE26" s="66">
        <f t="shared" si="16"/>
        <v>0</v>
      </c>
      <c r="AG26" s="55"/>
      <c r="AH26" s="56"/>
      <c r="AL26" s="40" t="s">
        <v>51</v>
      </c>
      <c r="AM26" s="41">
        <f>YEAR(Beginndatum_1)</f>
        <v>2026</v>
      </c>
      <c r="AN26" s="42" t="s">
        <v>39</v>
      </c>
    </row>
    <row r="27" spans="2:40" ht="21" customHeight="1" x14ac:dyDescent="0.2">
      <c r="B27" s="20">
        <f t="shared" si="17"/>
        <v>46370</v>
      </c>
      <c r="C27" s="3"/>
      <c r="D27" s="3"/>
      <c r="E27" s="3"/>
      <c r="F27" s="3"/>
      <c r="G27" s="4" t="str">
        <f t="shared" ca="1" si="0"/>
        <v/>
      </c>
      <c r="H27" s="5"/>
      <c r="I27" s="60" t="str">
        <f t="shared" si="18"/>
        <v/>
      </c>
      <c r="J27" s="60" t="str">
        <f t="shared" si="1"/>
        <v/>
      </c>
      <c r="K27" s="60" t="str">
        <f t="shared" si="2"/>
        <v/>
      </c>
      <c r="L27" s="60" t="str">
        <f t="shared" si="3"/>
        <v/>
      </c>
      <c r="M27" s="60" t="str">
        <f t="shared" si="4"/>
        <v/>
      </c>
      <c r="N27" s="60" t="str">
        <f t="shared" si="5"/>
        <v/>
      </c>
      <c r="P27" s="63">
        <f t="shared" si="19"/>
        <v>0</v>
      </c>
      <c r="Q27" s="63">
        <f t="shared" si="20"/>
        <v>1</v>
      </c>
      <c r="R27" s="64">
        <f t="shared" si="6"/>
        <v>0</v>
      </c>
      <c r="S27" s="64">
        <f t="shared" si="21"/>
        <v>0</v>
      </c>
      <c r="T27" s="64">
        <f t="shared" si="22"/>
        <v>0</v>
      </c>
      <c r="U27" s="64">
        <f t="shared" si="23"/>
        <v>0</v>
      </c>
      <c r="V27" s="63">
        <f t="shared" si="7"/>
        <v>0</v>
      </c>
      <c r="W27" s="65">
        <f t="shared" si="8"/>
        <v>0</v>
      </c>
      <c r="X27" s="65">
        <f t="shared" si="9"/>
        <v>0</v>
      </c>
      <c r="Y27" s="65">
        <f t="shared" si="10"/>
        <v>0</v>
      </c>
      <c r="Z27" s="65">
        <f t="shared" si="11"/>
        <v>0</v>
      </c>
      <c r="AA27" s="65">
        <f t="shared" si="12"/>
        <v>0</v>
      </c>
      <c r="AB27" s="65">
        <f t="shared" si="13"/>
        <v>0</v>
      </c>
      <c r="AC27" s="66">
        <f t="shared" si="14"/>
        <v>0</v>
      </c>
      <c r="AD27" s="66">
        <f t="shared" si="15"/>
        <v>0</v>
      </c>
      <c r="AE27" s="66">
        <f t="shared" si="16"/>
        <v>0</v>
      </c>
      <c r="AG27" s="55"/>
      <c r="AH27" s="56"/>
      <c r="AL27" s="83" t="s">
        <v>60</v>
      </c>
      <c r="AM27" s="84"/>
      <c r="AN27" s="85"/>
    </row>
    <row r="28" spans="2:40" ht="21" customHeight="1" x14ac:dyDescent="0.2">
      <c r="B28" s="20">
        <f t="shared" si="17"/>
        <v>46371</v>
      </c>
      <c r="C28" s="3"/>
      <c r="D28" s="3"/>
      <c r="E28" s="3"/>
      <c r="F28" s="3"/>
      <c r="G28" s="4" t="str">
        <f t="shared" ca="1" si="0"/>
        <v/>
      </c>
      <c r="H28" s="5"/>
      <c r="I28" s="60" t="str">
        <f t="shared" si="18"/>
        <v/>
      </c>
      <c r="J28" s="60" t="str">
        <f t="shared" si="1"/>
        <v/>
      </c>
      <c r="K28" s="60" t="str">
        <f t="shared" si="2"/>
        <v/>
      </c>
      <c r="L28" s="60" t="str">
        <f t="shared" si="3"/>
        <v/>
      </c>
      <c r="M28" s="60" t="str">
        <f t="shared" si="4"/>
        <v/>
      </c>
      <c r="N28" s="60" t="str">
        <f t="shared" si="5"/>
        <v/>
      </c>
      <c r="P28" s="63">
        <f t="shared" si="19"/>
        <v>0</v>
      </c>
      <c r="Q28" s="63">
        <f t="shared" si="20"/>
        <v>1</v>
      </c>
      <c r="R28" s="64">
        <f t="shared" si="6"/>
        <v>0</v>
      </c>
      <c r="S28" s="64">
        <f t="shared" si="21"/>
        <v>0</v>
      </c>
      <c r="T28" s="64">
        <f t="shared" si="22"/>
        <v>0</v>
      </c>
      <c r="U28" s="64">
        <f t="shared" si="23"/>
        <v>0</v>
      </c>
      <c r="V28" s="63">
        <f t="shared" si="7"/>
        <v>0</v>
      </c>
      <c r="W28" s="65">
        <f t="shared" si="8"/>
        <v>0</v>
      </c>
      <c r="X28" s="65">
        <f t="shared" si="9"/>
        <v>0</v>
      </c>
      <c r="Y28" s="65">
        <f t="shared" si="10"/>
        <v>0</v>
      </c>
      <c r="Z28" s="65">
        <f t="shared" si="11"/>
        <v>0</v>
      </c>
      <c r="AA28" s="65">
        <f t="shared" si="12"/>
        <v>0</v>
      </c>
      <c r="AB28" s="65">
        <f t="shared" si="13"/>
        <v>0</v>
      </c>
      <c r="AC28" s="66">
        <f t="shared" si="14"/>
        <v>0</v>
      </c>
      <c r="AD28" s="66">
        <f t="shared" si="15"/>
        <v>0</v>
      </c>
      <c r="AE28" s="66">
        <f t="shared" si="16"/>
        <v>0</v>
      </c>
      <c r="AG28" s="55"/>
      <c r="AH28" s="56"/>
      <c r="AL28" s="86"/>
      <c r="AM28" s="87"/>
      <c r="AN28" s="88"/>
    </row>
    <row r="29" spans="2:40" ht="21" customHeight="1" x14ac:dyDescent="0.2">
      <c r="B29" s="20">
        <f t="shared" si="17"/>
        <v>46372</v>
      </c>
      <c r="C29" s="3"/>
      <c r="D29" s="3"/>
      <c r="E29" s="3"/>
      <c r="F29" s="3"/>
      <c r="G29" s="4" t="str">
        <f t="shared" ca="1" si="0"/>
        <v/>
      </c>
      <c r="H29" s="5"/>
      <c r="I29" s="60" t="str">
        <f t="shared" si="18"/>
        <v/>
      </c>
      <c r="J29" s="60" t="str">
        <f t="shared" si="1"/>
        <v/>
      </c>
      <c r="K29" s="60" t="str">
        <f t="shared" si="2"/>
        <v/>
      </c>
      <c r="L29" s="60" t="str">
        <f t="shared" si="3"/>
        <v/>
      </c>
      <c r="M29" s="60" t="str">
        <f t="shared" si="4"/>
        <v/>
      </c>
      <c r="N29" s="60" t="str">
        <f t="shared" si="5"/>
        <v/>
      </c>
      <c r="P29" s="63">
        <f t="shared" si="19"/>
        <v>0</v>
      </c>
      <c r="Q29" s="63">
        <f t="shared" si="20"/>
        <v>1</v>
      </c>
      <c r="R29" s="64">
        <f t="shared" si="6"/>
        <v>0</v>
      </c>
      <c r="S29" s="64">
        <f t="shared" si="21"/>
        <v>0</v>
      </c>
      <c r="T29" s="64">
        <f t="shared" si="22"/>
        <v>0</v>
      </c>
      <c r="U29" s="64">
        <f t="shared" si="23"/>
        <v>0</v>
      </c>
      <c r="V29" s="63">
        <f t="shared" si="7"/>
        <v>0</v>
      </c>
      <c r="W29" s="65">
        <f t="shared" si="8"/>
        <v>0</v>
      </c>
      <c r="X29" s="65">
        <f t="shared" si="9"/>
        <v>0</v>
      </c>
      <c r="Y29" s="65">
        <f t="shared" si="10"/>
        <v>0</v>
      </c>
      <c r="Z29" s="65">
        <f t="shared" si="11"/>
        <v>0</v>
      </c>
      <c r="AA29" s="65">
        <f t="shared" si="12"/>
        <v>0</v>
      </c>
      <c r="AB29" s="65">
        <f t="shared" si="13"/>
        <v>0</v>
      </c>
      <c r="AC29" s="66">
        <f t="shared" si="14"/>
        <v>0</v>
      </c>
      <c r="AD29" s="66">
        <f t="shared" si="15"/>
        <v>0</v>
      </c>
      <c r="AE29" s="66">
        <f t="shared" si="16"/>
        <v>0</v>
      </c>
      <c r="AG29" s="55"/>
      <c r="AH29" s="56"/>
      <c r="AL29" s="89" t="s">
        <v>61</v>
      </c>
      <c r="AM29" s="90"/>
      <c r="AN29" s="91"/>
    </row>
    <row r="30" spans="2:40" ht="21" customHeight="1" x14ac:dyDescent="0.2">
      <c r="B30" s="20">
        <f t="shared" si="17"/>
        <v>46373</v>
      </c>
      <c r="C30" s="3"/>
      <c r="D30" s="3"/>
      <c r="E30" s="3"/>
      <c r="F30" s="3"/>
      <c r="G30" s="4" t="str">
        <f t="shared" ca="1" si="0"/>
        <v/>
      </c>
      <c r="H30" s="5"/>
      <c r="I30" s="60" t="str">
        <f t="shared" si="18"/>
        <v/>
      </c>
      <c r="J30" s="60" t="str">
        <f t="shared" si="1"/>
        <v/>
      </c>
      <c r="K30" s="60" t="str">
        <f t="shared" si="2"/>
        <v/>
      </c>
      <c r="L30" s="60" t="str">
        <f t="shared" si="3"/>
        <v/>
      </c>
      <c r="M30" s="60" t="str">
        <f t="shared" si="4"/>
        <v/>
      </c>
      <c r="N30" s="60" t="str">
        <f t="shared" si="5"/>
        <v/>
      </c>
      <c r="P30" s="63">
        <f t="shared" si="19"/>
        <v>0</v>
      </c>
      <c r="Q30" s="63">
        <f t="shared" si="20"/>
        <v>1</v>
      </c>
      <c r="R30" s="64">
        <f t="shared" si="6"/>
        <v>0</v>
      </c>
      <c r="S30" s="64">
        <f t="shared" si="21"/>
        <v>0</v>
      </c>
      <c r="T30" s="64">
        <f t="shared" si="22"/>
        <v>0</v>
      </c>
      <c r="U30" s="64">
        <f t="shared" si="23"/>
        <v>0</v>
      </c>
      <c r="V30" s="63">
        <f t="shared" si="7"/>
        <v>0</v>
      </c>
      <c r="W30" s="65">
        <f t="shared" si="8"/>
        <v>0</v>
      </c>
      <c r="X30" s="65">
        <f t="shared" si="9"/>
        <v>0</v>
      </c>
      <c r="Y30" s="65">
        <f t="shared" si="10"/>
        <v>0</v>
      </c>
      <c r="Z30" s="65">
        <f t="shared" si="11"/>
        <v>0</v>
      </c>
      <c r="AA30" s="65">
        <f t="shared" si="12"/>
        <v>0</v>
      </c>
      <c r="AB30" s="65">
        <f t="shared" si="13"/>
        <v>0</v>
      </c>
      <c r="AC30" s="66">
        <f t="shared" si="14"/>
        <v>0</v>
      </c>
      <c r="AD30" s="66">
        <f t="shared" si="15"/>
        <v>0</v>
      </c>
      <c r="AE30" s="66">
        <f t="shared" si="16"/>
        <v>0</v>
      </c>
      <c r="AG30" s="55"/>
      <c r="AH30" s="56"/>
      <c r="AL30" s="92"/>
      <c r="AM30" s="93"/>
      <c r="AN30" s="94"/>
    </row>
    <row r="31" spans="2:40" ht="21" customHeight="1" x14ac:dyDescent="0.2">
      <c r="B31" s="20">
        <f t="shared" si="17"/>
        <v>46374</v>
      </c>
      <c r="C31" s="3"/>
      <c r="D31" s="3"/>
      <c r="E31" s="3"/>
      <c r="F31" s="3"/>
      <c r="G31" s="4" t="str">
        <f t="shared" ca="1" si="0"/>
        <v/>
      </c>
      <c r="H31" s="5"/>
      <c r="I31" s="60" t="str">
        <f t="shared" si="18"/>
        <v/>
      </c>
      <c r="J31" s="60" t="str">
        <f t="shared" si="1"/>
        <v/>
      </c>
      <c r="K31" s="60" t="str">
        <f t="shared" si="2"/>
        <v/>
      </c>
      <c r="L31" s="60" t="str">
        <f t="shared" si="3"/>
        <v/>
      </c>
      <c r="M31" s="60" t="str">
        <f t="shared" si="4"/>
        <v/>
      </c>
      <c r="N31" s="60" t="str">
        <f t="shared" si="5"/>
        <v/>
      </c>
      <c r="P31" s="63">
        <f t="shared" si="19"/>
        <v>0</v>
      </c>
      <c r="Q31" s="63">
        <f t="shared" si="20"/>
        <v>1</v>
      </c>
      <c r="R31" s="64">
        <f t="shared" si="6"/>
        <v>0</v>
      </c>
      <c r="S31" s="64">
        <f t="shared" si="21"/>
        <v>0</v>
      </c>
      <c r="T31" s="64">
        <f t="shared" si="22"/>
        <v>0</v>
      </c>
      <c r="U31" s="64">
        <f t="shared" si="23"/>
        <v>0</v>
      </c>
      <c r="V31" s="63">
        <f t="shared" si="7"/>
        <v>0</v>
      </c>
      <c r="W31" s="65">
        <f t="shared" si="8"/>
        <v>0</v>
      </c>
      <c r="X31" s="65">
        <f t="shared" si="9"/>
        <v>0</v>
      </c>
      <c r="Y31" s="65">
        <f t="shared" si="10"/>
        <v>0</v>
      </c>
      <c r="Z31" s="65">
        <f t="shared" si="11"/>
        <v>0</v>
      </c>
      <c r="AA31" s="65">
        <f t="shared" si="12"/>
        <v>0</v>
      </c>
      <c r="AB31" s="65">
        <f t="shared" si="13"/>
        <v>0</v>
      </c>
      <c r="AC31" s="66">
        <f t="shared" si="14"/>
        <v>0</v>
      </c>
      <c r="AD31" s="66">
        <f t="shared" si="15"/>
        <v>0</v>
      </c>
      <c r="AE31" s="66">
        <f t="shared" si="16"/>
        <v>0</v>
      </c>
      <c r="AG31" s="55"/>
      <c r="AH31" s="56"/>
      <c r="AL31" s="43" t="s">
        <v>52</v>
      </c>
      <c r="AM31" s="44">
        <f>IF([0]!HL_3_Koenige&lt;&gt;"",[0]!HL_3_Koenige," ")</f>
        <v>46028</v>
      </c>
      <c r="AN31" s="31">
        <v>125</v>
      </c>
    </row>
    <row r="32" spans="2:40" ht="21" customHeight="1" x14ac:dyDescent="0.2">
      <c r="B32" s="20">
        <f t="shared" si="17"/>
        <v>46375</v>
      </c>
      <c r="C32" s="3"/>
      <c r="D32" s="3"/>
      <c r="E32" s="3"/>
      <c r="F32" s="3"/>
      <c r="G32" s="4" t="str">
        <f t="shared" ca="1" si="0"/>
        <v/>
      </c>
      <c r="H32" s="5"/>
      <c r="I32" s="60" t="str">
        <f t="shared" si="18"/>
        <v/>
      </c>
      <c r="J32" s="60" t="str">
        <f t="shared" si="1"/>
        <v/>
      </c>
      <c r="K32" s="60" t="str">
        <f t="shared" si="2"/>
        <v/>
      </c>
      <c r="L32" s="60" t="str">
        <f t="shared" si="3"/>
        <v/>
      </c>
      <c r="M32" s="60" t="str">
        <f t="shared" si="4"/>
        <v/>
      </c>
      <c r="N32" s="60" t="str">
        <f t="shared" si="5"/>
        <v/>
      </c>
      <c r="P32" s="63">
        <f t="shared" si="19"/>
        <v>0</v>
      </c>
      <c r="Q32" s="63">
        <f t="shared" si="20"/>
        <v>1</v>
      </c>
      <c r="R32" s="64">
        <f t="shared" si="6"/>
        <v>0</v>
      </c>
      <c r="S32" s="64">
        <f t="shared" si="21"/>
        <v>0</v>
      </c>
      <c r="T32" s="64">
        <f t="shared" si="22"/>
        <v>0</v>
      </c>
      <c r="U32" s="64">
        <f t="shared" si="23"/>
        <v>0</v>
      </c>
      <c r="V32" s="63">
        <f t="shared" si="7"/>
        <v>0</v>
      </c>
      <c r="W32" s="65">
        <f t="shared" si="8"/>
        <v>0</v>
      </c>
      <c r="X32" s="65">
        <f t="shared" si="9"/>
        <v>0</v>
      </c>
      <c r="Y32" s="65">
        <f t="shared" si="10"/>
        <v>0</v>
      </c>
      <c r="Z32" s="65">
        <f t="shared" si="11"/>
        <v>0</v>
      </c>
      <c r="AA32" s="65">
        <f t="shared" si="12"/>
        <v>1</v>
      </c>
      <c r="AB32" s="65">
        <f t="shared" si="13"/>
        <v>0</v>
      </c>
      <c r="AC32" s="66">
        <f t="shared" si="14"/>
        <v>0</v>
      </c>
      <c r="AD32" s="66">
        <f t="shared" si="15"/>
        <v>0</v>
      </c>
      <c r="AE32" s="66">
        <f t="shared" si="16"/>
        <v>0</v>
      </c>
      <c r="AG32" s="55"/>
      <c r="AH32" s="56"/>
      <c r="AL32" s="35" t="s">
        <v>53</v>
      </c>
      <c r="AM32" s="36">
        <f>IF([0]!Fronleichnam_1&lt;&gt;"",[0]!Fronleichnam_1," ")</f>
        <v>46177</v>
      </c>
      <c r="AN32" s="34">
        <v>125</v>
      </c>
    </row>
    <row r="33" spans="2:40" ht="21" customHeight="1" x14ac:dyDescent="0.2">
      <c r="B33" s="20">
        <f t="shared" si="17"/>
        <v>46376</v>
      </c>
      <c r="C33" s="3"/>
      <c r="D33" s="3"/>
      <c r="E33" s="3"/>
      <c r="F33" s="3"/>
      <c r="G33" s="4" t="str">
        <f t="shared" ca="1" si="0"/>
        <v/>
      </c>
      <c r="H33" s="5"/>
      <c r="I33" s="60" t="str">
        <f t="shared" si="18"/>
        <v/>
      </c>
      <c r="J33" s="60" t="str">
        <f t="shared" si="1"/>
        <v/>
      </c>
      <c r="K33" s="60" t="str">
        <f t="shared" si="2"/>
        <v/>
      </c>
      <c r="L33" s="60" t="str">
        <f t="shared" si="3"/>
        <v/>
      </c>
      <c r="M33" s="60" t="str">
        <f t="shared" si="4"/>
        <v/>
      </c>
      <c r="N33" s="60" t="str">
        <f t="shared" si="5"/>
        <v/>
      </c>
      <c r="P33" s="63">
        <f t="shared" si="19"/>
        <v>0</v>
      </c>
      <c r="Q33" s="63">
        <f t="shared" si="20"/>
        <v>1</v>
      </c>
      <c r="R33" s="64">
        <f t="shared" si="6"/>
        <v>0</v>
      </c>
      <c r="S33" s="64">
        <f t="shared" si="21"/>
        <v>0</v>
      </c>
      <c r="T33" s="64">
        <f t="shared" si="22"/>
        <v>0</v>
      </c>
      <c r="U33" s="64">
        <f t="shared" si="23"/>
        <v>0</v>
      </c>
      <c r="V33" s="63">
        <f t="shared" si="7"/>
        <v>1</v>
      </c>
      <c r="W33" s="65">
        <f t="shared" si="8"/>
        <v>0</v>
      </c>
      <c r="X33" s="65">
        <f t="shared" si="9"/>
        <v>0</v>
      </c>
      <c r="Y33" s="65">
        <f t="shared" si="10"/>
        <v>0</v>
      </c>
      <c r="Z33" s="65">
        <f t="shared" si="11"/>
        <v>0</v>
      </c>
      <c r="AA33" s="65">
        <f t="shared" si="12"/>
        <v>0</v>
      </c>
      <c r="AB33" s="65">
        <f t="shared" si="13"/>
        <v>0</v>
      </c>
      <c r="AC33" s="66">
        <f t="shared" si="14"/>
        <v>0</v>
      </c>
      <c r="AD33" s="66">
        <f t="shared" si="15"/>
        <v>0</v>
      </c>
      <c r="AE33" s="66">
        <f t="shared" si="16"/>
        <v>0</v>
      </c>
      <c r="AG33" s="55"/>
      <c r="AH33" s="56"/>
      <c r="AL33" s="35" t="s">
        <v>54</v>
      </c>
      <c r="AM33" s="36">
        <f>IF([0]!Friedensfest_1&lt;&gt;"",[0]!Friedensfest_1," ")</f>
        <v>46242</v>
      </c>
      <c r="AN33" s="34">
        <v>125</v>
      </c>
    </row>
    <row r="34" spans="2:40" ht="21" customHeight="1" x14ac:dyDescent="0.2">
      <c r="B34" s="20">
        <f t="shared" si="17"/>
        <v>46377</v>
      </c>
      <c r="C34" s="3"/>
      <c r="D34" s="3"/>
      <c r="E34" s="3"/>
      <c r="F34" s="3"/>
      <c r="G34" s="4" t="str">
        <f t="shared" ca="1" si="0"/>
        <v/>
      </c>
      <c r="H34" s="5"/>
      <c r="I34" s="60" t="str">
        <f t="shared" si="18"/>
        <v/>
      </c>
      <c r="J34" s="60" t="str">
        <f t="shared" si="1"/>
        <v/>
      </c>
      <c r="K34" s="60" t="str">
        <f t="shared" si="2"/>
        <v/>
      </c>
      <c r="L34" s="60" t="str">
        <f t="shared" si="3"/>
        <v/>
      </c>
      <c r="M34" s="60" t="str">
        <f t="shared" si="4"/>
        <v/>
      </c>
      <c r="N34" s="60" t="str">
        <f t="shared" si="5"/>
        <v/>
      </c>
      <c r="P34" s="63">
        <f t="shared" si="19"/>
        <v>0</v>
      </c>
      <c r="Q34" s="63">
        <f t="shared" si="20"/>
        <v>1</v>
      </c>
      <c r="R34" s="64">
        <f t="shared" si="6"/>
        <v>0</v>
      </c>
      <c r="S34" s="64">
        <f t="shared" si="21"/>
        <v>0</v>
      </c>
      <c r="T34" s="64">
        <f t="shared" si="22"/>
        <v>0</v>
      </c>
      <c r="U34" s="64">
        <f t="shared" si="23"/>
        <v>0</v>
      </c>
      <c r="V34" s="63">
        <f t="shared" si="7"/>
        <v>0</v>
      </c>
      <c r="W34" s="65">
        <f t="shared" si="8"/>
        <v>0</v>
      </c>
      <c r="X34" s="65">
        <f t="shared" si="9"/>
        <v>0</v>
      </c>
      <c r="Y34" s="65">
        <f t="shared" si="10"/>
        <v>0</v>
      </c>
      <c r="Z34" s="65">
        <f t="shared" si="11"/>
        <v>0</v>
      </c>
      <c r="AA34" s="65">
        <f t="shared" si="12"/>
        <v>0</v>
      </c>
      <c r="AB34" s="65">
        <f t="shared" si="13"/>
        <v>0</v>
      </c>
      <c r="AC34" s="66">
        <f t="shared" si="14"/>
        <v>0</v>
      </c>
      <c r="AD34" s="66">
        <f t="shared" si="15"/>
        <v>0</v>
      </c>
      <c r="AE34" s="66">
        <f t="shared" si="16"/>
        <v>0</v>
      </c>
      <c r="AG34" s="55"/>
      <c r="AH34" s="56"/>
      <c r="AL34" s="35" t="s">
        <v>55</v>
      </c>
      <c r="AM34" s="36">
        <f>IF([0]!Maria_Himmelfahrt_1&lt;&gt;"",[0]!Maria_Himmelfahrt_1," ")</f>
        <v>46249</v>
      </c>
      <c r="AN34" s="34">
        <v>125</v>
      </c>
    </row>
    <row r="35" spans="2:40" ht="21" customHeight="1" x14ac:dyDescent="0.2">
      <c r="B35" s="20">
        <f t="shared" si="17"/>
        <v>46378</v>
      </c>
      <c r="C35" s="3"/>
      <c r="D35" s="3"/>
      <c r="E35" s="3"/>
      <c r="F35" s="3"/>
      <c r="G35" s="4" t="str">
        <f t="shared" ca="1" si="0"/>
        <v/>
      </c>
      <c r="H35" s="5"/>
      <c r="I35" s="60" t="str">
        <f t="shared" si="18"/>
        <v/>
      </c>
      <c r="J35" s="60" t="str">
        <f t="shared" si="1"/>
        <v/>
      </c>
      <c r="K35" s="60" t="str">
        <f t="shared" si="2"/>
        <v/>
      </c>
      <c r="L35" s="60" t="str">
        <f t="shared" si="3"/>
        <v/>
      </c>
      <c r="M35" s="60" t="str">
        <f t="shared" si="4"/>
        <v/>
      </c>
      <c r="N35" s="60" t="str">
        <f t="shared" si="5"/>
        <v/>
      </c>
      <c r="P35" s="63">
        <f t="shared" si="19"/>
        <v>0</v>
      </c>
      <c r="Q35" s="63">
        <f t="shared" si="20"/>
        <v>1</v>
      </c>
      <c r="R35" s="64">
        <f t="shared" si="6"/>
        <v>0</v>
      </c>
      <c r="S35" s="64">
        <f t="shared" si="21"/>
        <v>0</v>
      </c>
      <c r="T35" s="64">
        <f t="shared" si="22"/>
        <v>0</v>
      </c>
      <c r="U35" s="64">
        <f t="shared" si="23"/>
        <v>0</v>
      </c>
      <c r="V35" s="63">
        <f t="shared" si="7"/>
        <v>0</v>
      </c>
      <c r="W35" s="65">
        <f t="shared" si="8"/>
        <v>0</v>
      </c>
      <c r="X35" s="65">
        <f t="shared" si="9"/>
        <v>0</v>
      </c>
      <c r="Y35" s="65">
        <f t="shared" si="10"/>
        <v>0</v>
      </c>
      <c r="Z35" s="65">
        <f t="shared" si="11"/>
        <v>0</v>
      </c>
      <c r="AA35" s="65">
        <f t="shared" si="12"/>
        <v>0</v>
      </c>
      <c r="AB35" s="65">
        <f t="shared" si="13"/>
        <v>0</v>
      </c>
      <c r="AC35" s="66">
        <f t="shared" si="14"/>
        <v>0</v>
      </c>
      <c r="AD35" s="66">
        <f t="shared" si="15"/>
        <v>0</v>
      </c>
      <c r="AE35" s="66">
        <f t="shared" si="16"/>
        <v>0</v>
      </c>
      <c r="AG35" s="55"/>
      <c r="AH35" s="56"/>
      <c r="AL35" s="35" t="s">
        <v>56</v>
      </c>
      <c r="AM35" s="36" cm="1">
        <f t="array" ref="AM35">IF([0]!Reformationstag_1&lt;&gt;"",[0]!Reformationstag_1," ")</f>
        <v>46326</v>
      </c>
      <c r="AN35" s="34">
        <v>125</v>
      </c>
    </row>
    <row r="36" spans="2:40" ht="21" customHeight="1" x14ac:dyDescent="0.2">
      <c r="B36" s="20">
        <f t="shared" si="17"/>
        <v>46379</v>
      </c>
      <c r="C36" s="3"/>
      <c r="D36" s="3"/>
      <c r="E36" s="3"/>
      <c r="F36" s="3"/>
      <c r="G36" s="4" t="str">
        <f t="shared" ca="1" si="0"/>
        <v/>
      </c>
      <c r="H36" s="5"/>
      <c r="I36" s="60" t="str">
        <f t="shared" si="18"/>
        <v/>
      </c>
      <c r="J36" s="60" t="str">
        <f t="shared" si="1"/>
        <v/>
      </c>
      <c r="K36" s="60" t="str">
        <f t="shared" si="2"/>
        <v/>
      </c>
      <c r="L36" s="60" t="str">
        <f t="shared" si="3"/>
        <v/>
      </c>
      <c r="M36" s="60" t="str">
        <f t="shared" si="4"/>
        <v/>
      </c>
      <c r="N36" s="60" t="str">
        <f t="shared" si="5"/>
        <v/>
      </c>
      <c r="P36" s="63">
        <f t="shared" si="19"/>
        <v>0</v>
      </c>
      <c r="Q36" s="63">
        <f t="shared" si="20"/>
        <v>1</v>
      </c>
      <c r="R36" s="64">
        <f t="shared" si="6"/>
        <v>0</v>
      </c>
      <c r="S36" s="64">
        <f t="shared" si="21"/>
        <v>0</v>
      </c>
      <c r="T36" s="64">
        <f t="shared" si="22"/>
        <v>0</v>
      </c>
      <c r="U36" s="64">
        <f t="shared" si="23"/>
        <v>0</v>
      </c>
      <c r="V36" s="63">
        <f t="shared" si="7"/>
        <v>0</v>
      </c>
      <c r="W36" s="65">
        <f t="shared" si="8"/>
        <v>0</v>
      </c>
      <c r="X36" s="65">
        <f t="shared" si="9"/>
        <v>0</v>
      </c>
      <c r="Y36" s="65">
        <f t="shared" si="10"/>
        <v>0</v>
      </c>
      <c r="Z36" s="65">
        <f t="shared" si="11"/>
        <v>0</v>
      </c>
      <c r="AA36" s="65">
        <f t="shared" si="12"/>
        <v>0</v>
      </c>
      <c r="AB36" s="65">
        <f t="shared" si="13"/>
        <v>0</v>
      </c>
      <c r="AC36" s="66">
        <f t="shared" si="14"/>
        <v>0</v>
      </c>
      <c r="AD36" s="66">
        <f t="shared" si="15"/>
        <v>1</v>
      </c>
      <c r="AE36" s="66">
        <f t="shared" si="16"/>
        <v>0</v>
      </c>
      <c r="AG36" s="57"/>
      <c r="AH36" s="56"/>
      <c r="AL36" s="35" t="s">
        <v>57</v>
      </c>
      <c r="AM36" s="36">
        <f>IF([0]!Allerheiligen_1&lt;&gt;"",[0]!Allerheiligen_1," ")</f>
        <v>46327</v>
      </c>
      <c r="AN36" s="34">
        <v>125</v>
      </c>
    </row>
    <row r="37" spans="2:40" ht="21" customHeight="1" x14ac:dyDescent="0.2">
      <c r="B37" s="20">
        <f t="shared" si="17"/>
        <v>46380</v>
      </c>
      <c r="C37" s="3"/>
      <c r="D37" s="3"/>
      <c r="E37" s="3"/>
      <c r="F37" s="3"/>
      <c r="G37" s="4" t="str">
        <f t="shared" ca="1" si="0"/>
        <v/>
      </c>
      <c r="H37" s="5"/>
      <c r="I37" s="60" t="str">
        <f t="shared" si="18"/>
        <v/>
      </c>
      <c r="J37" s="60" t="str">
        <f t="shared" si="1"/>
        <v/>
      </c>
      <c r="K37" s="60" t="str">
        <f t="shared" si="2"/>
        <v/>
      </c>
      <c r="L37" s="60" t="str">
        <f t="shared" si="3"/>
        <v/>
      </c>
      <c r="M37" s="60" t="str">
        <f t="shared" si="4"/>
        <v/>
      </c>
      <c r="N37" s="60" t="str">
        <f t="shared" si="5"/>
        <v/>
      </c>
      <c r="P37" s="63">
        <f t="shared" si="19"/>
        <v>0</v>
      </c>
      <c r="Q37" s="63">
        <f t="shared" si="20"/>
        <v>1</v>
      </c>
      <c r="R37" s="64">
        <f t="shared" si="6"/>
        <v>0</v>
      </c>
      <c r="S37" s="64">
        <f t="shared" si="21"/>
        <v>0</v>
      </c>
      <c r="T37" s="64">
        <f t="shared" si="22"/>
        <v>0</v>
      </c>
      <c r="U37" s="64">
        <f t="shared" si="23"/>
        <v>0</v>
      </c>
      <c r="V37" s="63">
        <f t="shared" si="7"/>
        <v>0</v>
      </c>
      <c r="W37" s="65">
        <f t="shared" si="8"/>
        <v>0</v>
      </c>
      <c r="X37" s="65">
        <f t="shared" si="9"/>
        <v>0</v>
      </c>
      <c r="Y37" s="65">
        <f t="shared" si="10"/>
        <v>1</v>
      </c>
      <c r="Z37" s="65">
        <f t="shared" si="11"/>
        <v>0</v>
      </c>
      <c r="AA37" s="65">
        <f t="shared" si="12"/>
        <v>0</v>
      </c>
      <c r="AB37" s="65">
        <f t="shared" si="13"/>
        <v>0</v>
      </c>
      <c r="AC37" s="66">
        <f t="shared" si="14"/>
        <v>1</v>
      </c>
      <c r="AD37" s="66">
        <f t="shared" si="15"/>
        <v>0</v>
      </c>
      <c r="AE37" s="66">
        <f t="shared" si="16"/>
        <v>0</v>
      </c>
      <c r="AG37" s="57"/>
      <c r="AH37" s="56"/>
      <c r="AL37" s="37" t="s">
        <v>58</v>
      </c>
      <c r="AM37" s="38">
        <f>IF([0]!Buss_Bettag_1&lt;&gt;"",[0]!Buss_Bettag_1," ")</f>
        <v>46344</v>
      </c>
      <c r="AN37" s="39">
        <v>125</v>
      </c>
    </row>
    <row r="38" spans="2:40" ht="21" customHeight="1" x14ac:dyDescent="0.2">
      <c r="B38" s="20">
        <f t="shared" si="17"/>
        <v>46381</v>
      </c>
      <c r="C38" s="3"/>
      <c r="D38" s="3"/>
      <c r="E38" s="3"/>
      <c r="F38" s="3"/>
      <c r="G38" s="4" t="str">
        <f t="shared" ca="1" si="0"/>
        <v/>
      </c>
      <c r="H38" s="5"/>
      <c r="I38" s="60" t="str">
        <f t="shared" si="18"/>
        <v/>
      </c>
      <c r="J38" s="60" t="str">
        <f t="shared" si="1"/>
        <v/>
      </c>
      <c r="K38" s="60" t="str">
        <f t="shared" si="2"/>
        <v/>
      </c>
      <c r="L38" s="60" t="str">
        <f t="shared" si="3"/>
        <v/>
      </c>
      <c r="M38" s="60" t="str">
        <f t="shared" si="4"/>
        <v/>
      </c>
      <c r="N38" s="60" t="str">
        <f t="shared" si="5"/>
        <v/>
      </c>
      <c r="P38" s="63">
        <f t="shared" si="19"/>
        <v>0</v>
      </c>
      <c r="Q38" s="63">
        <f t="shared" si="20"/>
        <v>1</v>
      </c>
      <c r="R38" s="64">
        <f t="shared" si="6"/>
        <v>0</v>
      </c>
      <c r="S38" s="64">
        <f t="shared" si="21"/>
        <v>0</v>
      </c>
      <c r="T38" s="64">
        <f t="shared" si="22"/>
        <v>0</v>
      </c>
      <c r="U38" s="64">
        <f t="shared" si="23"/>
        <v>0</v>
      </c>
      <c r="V38" s="63">
        <f t="shared" si="7"/>
        <v>0</v>
      </c>
      <c r="W38" s="65">
        <f t="shared" si="8"/>
        <v>0</v>
      </c>
      <c r="X38" s="65">
        <f t="shared" si="9"/>
        <v>1</v>
      </c>
      <c r="Y38" s="65">
        <f t="shared" si="10"/>
        <v>0</v>
      </c>
      <c r="Z38" s="65">
        <f t="shared" si="11"/>
        <v>0</v>
      </c>
      <c r="AA38" s="65">
        <f t="shared" si="12"/>
        <v>0</v>
      </c>
      <c r="AB38" s="65">
        <f t="shared" si="13"/>
        <v>0</v>
      </c>
      <c r="AC38" s="66">
        <f t="shared" si="14"/>
        <v>1</v>
      </c>
      <c r="AD38" s="66">
        <f t="shared" si="15"/>
        <v>0</v>
      </c>
      <c r="AE38" s="66">
        <f t="shared" si="16"/>
        <v>0</v>
      </c>
      <c r="AG38" s="57"/>
      <c r="AH38" s="56"/>
      <c r="AM38" s="45">
        <f>DATE(AM12,3,1)+MOD((255-11*MOD(AM12,19)-21),30)+21+(MOD((255-11*MOD(AM12,19)-21),30) + 21&gt;48)+6-MOD(AM12+INT(AM12/4)+MOD((255- 11*MOD(AM12,19)- 21),30)+21+(MOD((255-11*MOD(AM12,19)-21),30)+21&gt;48)+1,7)</f>
        <v>46117</v>
      </c>
    </row>
    <row r="39" spans="2:40" ht="21" customHeight="1" x14ac:dyDescent="0.2">
      <c r="B39" s="20">
        <f t="shared" si="17"/>
        <v>46382</v>
      </c>
      <c r="C39" s="3"/>
      <c r="D39" s="3"/>
      <c r="E39" s="3"/>
      <c r="F39" s="3"/>
      <c r="G39" s="4" t="str">
        <f t="shared" ca="1" si="0"/>
        <v/>
      </c>
      <c r="H39" s="5"/>
      <c r="I39" s="60" t="str">
        <f t="shared" si="18"/>
        <v/>
      </c>
      <c r="J39" s="60" t="str">
        <f t="shared" si="1"/>
        <v/>
      </c>
      <c r="K39" s="60" t="str">
        <f t="shared" si="2"/>
        <v/>
      </c>
      <c r="L39" s="60" t="str">
        <f t="shared" si="3"/>
        <v/>
      </c>
      <c r="M39" s="60" t="str">
        <f t="shared" si="4"/>
        <v/>
      </c>
      <c r="N39" s="60" t="str">
        <f t="shared" si="5"/>
        <v/>
      </c>
      <c r="P39" s="63">
        <f t="shared" si="19"/>
        <v>0</v>
      </c>
      <c r="Q39" s="63">
        <f t="shared" si="20"/>
        <v>1</v>
      </c>
      <c r="R39" s="64">
        <f t="shared" si="6"/>
        <v>0</v>
      </c>
      <c r="S39" s="64">
        <f t="shared" si="21"/>
        <v>0</v>
      </c>
      <c r="T39" s="64">
        <f t="shared" si="22"/>
        <v>0</v>
      </c>
      <c r="U39" s="64">
        <f t="shared" si="23"/>
        <v>0</v>
      </c>
      <c r="V39" s="63">
        <f t="shared" si="7"/>
        <v>0</v>
      </c>
      <c r="W39" s="65">
        <f t="shared" si="8"/>
        <v>0</v>
      </c>
      <c r="X39" s="65">
        <f t="shared" si="9"/>
        <v>1</v>
      </c>
      <c r="Y39" s="65">
        <f t="shared" si="10"/>
        <v>0</v>
      </c>
      <c r="Z39" s="65">
        <f t="shared" si="11"/>
        <v>0</v>
      </c>
      <c r="AA39" s="65">
        <f t="shared" si="12"/>
        <v>1</v>
      </c>
      <c r="AB39" s="65">
        <f t="shared" si="13"/>
        <v>0</v>
      </c>
      <c r="AC39" s="66">
        <f t="shared" si="14"/>
        <v>0</v>
      </c>
      <c r="AD39" s="66">
        <f t="shared" si="15"/>
        <v>0</v>
      </c>
      <c r="AE39" s="66">
        <f t="shared" si="16"/>
        <v>0</v>
      </c>
      <c r="AG39" s="55"/>
      <c r="AH39" s="56"/>
      <c r="AM39" s="46">
        <f>AM38+49</f>
        <v>46166</v>
      </c>
    </row>
    <row r="40" spans="2:40" ht="21" customHeight="1" x14ac:dyDescent="0.2">
      <c r="B40" s="20">
        <f t="shared" si="17"/>
        <v>46383</v>
      </c>
      <c r="C40" s="3"/>
      <c r="D40" s="3"/>
      <c r="E40" s="3"/>
      <c r="F40" s="3"/>
      <c r="G40" s="4" t="str">
        <f t="shared" ca="1" si="0"/>
        <v/>
      </c>
      <c r="H40" s="5"/>
      <c r="I40" s="60" t="str">
        <f t="shared" si="18"/>
        <v/>
      </c>
      <c r="J40" s="60" t="str">
        <f t="shared" si="1"/>
        <v/>
      </c>
      <c r="K40" s="60" t="str">
        <f t="shared" si="2"/>
        <v/>
      </c>
      <c r="L40" s="60" t="str">
        <f t="shared" si="3"/>
        <v/>
      </c>
      <c r="M40" s="60" t="str">
        <f t="shared" si="4"/>
        <v/>
      </c>
      <c r="N40" s="60" t="str">
        <f t="shared" si="5"/>
        <v/>
      </c>
      <c r="P40" s="63">
        <f t="shared" si="19"/>
        <v>0</v>
      </c>
      <c r="Q40" s="63">
        <f t="shared" si="20"/>
        <v>1</v>
      </c>
      <c r="R40" s="64">
        <f t="shared" si="6"/>
        <v>0</v>
      </c>
      <c r="S40" s="64">
        <f t="shared" si="21"/>
        <v>0</v>
      </c>
      <c r="T40" s="64">
        <f t="shared" si="22"/>
        <v>0</v>
      </c>
      <c r="U40" s="64">
        <f t="shared" si="23"/>
        <v>0</v>
      </c>
      <c r="V40" s="63">
        <f t="shared" si="7"/>
        <v>1</v>
      </c>
      <c r="W40" s="65">
        <f t="shared" si="8"/>
        <v>0</v>
      </c>
      <c r="X40" s="65">
        <f t="shared" si="9"/>
        <v>0</v>
      </c>
      <c r="Y40" s="65">
        <f t="shared" si="10"/>
        <v>0</v>
      </c>
      <c r="Z40" s="65">
        <f t="shared" si="11"/>
        <v>0</v>
      </c>
      <c r="AA40" s="65">
        <f t="shared" si="12"/>
        <v>0</v>
      </c>
      <c r="AB40" s="65">
        <f t="shared" si="13"/>
        <v>0</v>
      </c>
      <c r="AC40" s="66">
        <f t="shared" si="14"/>
        <v>0</v>
      </c>
      <c r="AD40" s="66">
        <f t="shared" si="15"/>
        <v>0</v>
      </c>
      <c r="AE40" s="66">
        <f t="shared" si="16"/>
        <v>0</v>
      </c>
      <c r="AG40" s="55"/>
      <c r="AH40" s="56"/>
    </row>
    <row r="41" spans="2:40" ht="21" customHeight="1" x14ac:dyDescent="0.2">
      <c r="B41" s="20">
        <f t="shared" si="17"/>
        <v>46384</v>
      </c>
      <c r="C41" s="3"/>
      <c r="D41" s="3"/>
      <c r="E41" s="3"/>
      <c r="F41" s="3"/>
      <c r="G41" s="4" t="str">
        <f t="shared" ca="1" si="0"/>
        <v/>
      </c>
      <c r="H41" s="5"/>
      <c r="I41" s="60" t="str">
        <f t="shared" si="18"/>
        <v/>
      </c>
      <c r="J41" s="60" t="str">
        <f t="shared" si="1"/>
        <v/>
      </c>
      <c r="K41" s="60" t="str">
        <f t="shared" si="2"/>
        <v/>
      </c>
      <c r="L41" s="60" t="str">
        <f t="shared" si="3"/>
        <v/>
      </c>
      <c r="M41" s="60" t="str">
        <f t="shared" si="4"/>
        <v/>
      </c>
      <c r="N41" s="60" t="str">
        <f t="shared" si="5"/>
        <v/>
      </c>
      <c r="P41" s="63">
        <f t="shared" si="19"/>
        <v>0</v>
      </c>
      <c r="Q41" s="63">
        <f t="shared" si="20"/>
        <v>1</v>
      </c>
      <c r="R41" s="64">
        <f t="shared" si="6"/>
        <v>0</v>
      </c>
      <c r="S41" s="64">
        <f t="shared" si="21"/>
        <v>0</v>
      </c>
      <c r="T41" s="64">
        <f t="shared" si="22"/>
        <v>0</v>
      </c>
      <c r="U41" s="64">
        <f t="shared" si="23"/>
        <v>0</v>
      </c>
      <c r="V41" s="63">
        <f t="shared" si="7"/>
        <v>0</v>
      </c>
      <c r="W41" s="65">
        <f t="shared" si="8"/>
        <v>0</v>
      </c>
      <c r="X41" s="65">
        <f t="shared" si="9"/>
        <v>0</v>
      </c>
      <c r="Y41" s="65">
        <f t="shared" si="10"/>
        <v>0</v>
      </c>
      <c r="Z41" s="65">
        <f t="shared" si="11"/>
        <v>0</v>
      </c>
      <c r="AA41" s="65">
        <f t="shared" si="12"/>
        <v>0</v>
      </c>
      <c r="AB41" s="65">
        <f t="shared" si="13"/>
        <v>0</v>
      </c>
      <c r="AC41" s="66">
        <f t="shared" si="14"/>
        <v>0</v>
      </c>
      <c r="AD41" s="66">
        <f t="shared" si="15"/>
        <v>0</v>
      </c>
      <c r="AE41" s="66">
        <f t="shared" si="16"/>
        <v>0</v>
      </c>
      <c r="AG41" s="55"/>
      <c r="AH41" s="56"/>
      <c r="AM41" s="67"/>
    </row>
    <row r="42" spans="2:40" ht="21" customHeight="1" x14ac:dyDescent="0.2">
      <c r="B42" s="20">
        <f t="shared" si="17"/>
        <v>46385</v>
      </c>
      <c r="C42" s="3"/>
      <c r="D42" s="3"/>
      <c r="E42" s="3"/>
      <c r="F42" s="3"/>
      <c r="G42" s="4" t="str">
        <f t="shared" ca="1" si="0"/>
        <v/>
      </c>
      <c r="H42" s="5"/>
      <c r="I42" s="60" t="str">
        <f t="shared" si="18"/>
        <v/>
      </c>
      <c r="J42" s="60" t="str">
        <f t="shared" si="1"/>
        <v/>
      </c>
      <c r="K42" s="60" t="str">
        <f t="shared" si="2"/>
        <v/>
      </c>
      <c r="L42" s="60" t="str">
        <f t="shared" si="3"/>
        <v/>
      </c>
      <c r="M42" s="60" t="str">
        <f t="shared" si="4"/>
        <v/>
      </c>
      <c r="N42" s="60" t="str">
        <f t="shared" si="5"/>
        <v/>
      </c>
      <c r="P42" s="63">
        <f t="shared" si="19"/>
        <v>0</v>
      </c>
      <c r="Q42" s="63">
        <f t="shared" si="20"/>
        <v>1</v>
      </c>
      <c r="R42" s="64">
        <f t="shared" si="6"/>
        <v>0</v>
      </c>
      <c r="S42" s="64">
        <f t="shared" si="21"/>
        <v>0</v>
      </c>
      <c r="T42" s="64">
        <f t="shared" si="22"/>
        <v>0</v>
      </c>
      <c r="U42" s="64">
        <f t="shared" si="23"/>
        <v>0</v>
      </c>
      <c r="V42" s="63">
        <f t="shared" si="7"/>
        <v>0</v>
      </c>
      <c r="W42" s="65">
        <f t="shared" si="8"/>
        <v>0</v>
      </c>
      <c r="X42" s="65">
        <f t="shared" si="9"/>
        <v>0</v>
      </c>
      <c r="Y42" s="65">
        <f t="shared" si="10"/>
        <v>0</v>
      </c>
      <c r="Z42" s="65">
        <f t="shared" si="11"/>
        <v>0</v>
      </c>
      <c r="AA42" s="65">
        <f t="shared" si="12"/>
        <v>0</v>
      </c>
      <c r="AB42" s="65">
        <f t="shared" si="13"/>
        <v>0</v>
      </c>
      <c r="AC42" s="66">
        <f t="shared" si="14"/>
        <v>0</v>
      </c>
      <c r="AD42" s="66">
        <f t="shared" si="15"/>
        <v>0</v>
      </c>
      <c r="AE42" s="66">
        <f t="shared" si="16"/>
        <v>0</v>
      </c>
      <c r="AG42" s="55"/>
      <c r="AH42" s="56"/>
    </row>
    <row r="43" spans="2:40" ht="21" customHeight="1" x14ac:dyDescent="0.2">
      <c r="B43" s="20">
        <f t="shared" si="17"/>
        <v>46386</v>
      </c>
      <c r="C43" s="3"/>
      <c r="D43" s="3"/>
      <c r="E43" s="3"/>
      <c r="F43" s="3"/>
      <c r="G43" s="4" t="str">
        <f t="shared" ca="1" si="0"/>
        <v/>
      </c>
      <c r="H43" s="5"/>
      <c r="I43" s="60" t="str">
        <f t="shared" si="18"/>
        <v/>
      </c>
      <c r="J43" s="60" t="str">
        <f t="shared" si="1"/>
        <v/>
      </c>
      <c r="K43" s="60" t="str">
        <f t="shared" si="2"/>
        <v/>
      </c>
      <c r="L43" s="60" t="str">
        <f t="shared" si="3"/>
        <v/>
      </c>
      <c r="M43" s="60" t="str">
        <f t="shared" si="4"/>
        <v/>
      </c>
      <c r="N43" s="60" t="str">
        <f t="shared" si="5"/>
        <v/>
      </c>
      <c r="P43" s="63">
        <f t="shared" si="19"/>
        <v>0</v>
      </c>
      <c r="Q43" s="63">
        <f t="shared" si="20"/>
        <v>1</v>
      </c>
      <c r="R43" s="64">
        <f t="shared" si="6"/>
        <v>0</v>
      </c>
      <c r="S43" s="64">
        <f t="shared" si="21"/>
        <v>0</v>
      </c>
      <c r="T43" s="64">
        <f t="shared" si="22"/>
        <v>0</v>
      </c>
      <c r="U43" s="64">
        <f t="shared" si="23"/>
        <v>0</v>
      </c>
      <c r="V43" s="63">
        <f t="shared" si="7"/>
        <v>0</v>
      </c>
      <c r="W43" s="65">
        <f t="shared" si="8"/>
        <v>0</v>
      </c>
      <c r="X43" s="65">
        <f t="shared" si="9"/>
        <v>0</v>
      </c>
      <c r="Y43" s="65">
        <f t="shared" si="10"/>
        <v>0</v>
      </c>
      <c r="Z43" s="65">
        <f t="shared" si="11"/>
        <v>0</v>
      </c>
      <c r="AA43" s="65">
        <f t="shared" si="12"/>
        <v>0</v>
      </c>
      <c r="AB43" s="65">
        <f t="shared" si="13"/>
        <v>0</v>
      </c>
      <c r="AC43" s="66">
        <f t="shared" si="14"/>
        <v>0</v>
      </c>
      <c r="AD43" s="66">
        <f t="shared" si="15"/>
        <v>0</v>
      </c>
      <c r="AE43" s="66">
        <f t="shared" si="16"/>
        <v>1</v>
      </c>
      <c r="AG43" s="55"/>
      <c r="AH43" s="56"/>
    </row>
    <row r="44" spans="2:40" ht="21" customHeight="1" x14ac:dyDescent="0.2">
      <c r="B44" s="21">
        <f t="shared" si="17"/>
        <v>46387</v>
      </c>
      <c r="C44" s="6"/>
      <c r="D44" s="6"/>
      <c r="E44" s="6"/>
      <c r="F44" s="6"/>
      <c r="G44" s="7" t="str">
        <f t="shared" ca="1" si="0"/>
        <v/>
      </c>
      <c r="H44" s="8"/>
      <c r="I44" s="61" t="str">
        <f t="shared" si="18"/>
        <v/>
      </c>
      <c r="J44" s="61" t="str">
        <f t="shared" si="1"/>
        <v/>
      </c>
      <c r="K44" s="61" t="str">
        <f t="shared" si="2"/>
        <v/>
      </c>
      <c r="L44" s="61" t="str">
        <f t="shared" si="3"/>
        <v/>
      </c>
      <c r="M44" s="61" t="str">
        <f t="shared" si="4"/>
        <v/>
      </c>
      <c r="N44" s="61" t="str">
        <f t="shared" si="5"/>
        <v/>
      </c>
      <c r="P44" s="63">
        <f t="shared" si="19"/>
        <v>0</v>
      </c>
      <c r="Q44" s="63">
        <f t="shared" si="20"/>
        <v>1</v>
      </c>
      <c r="R44" s="64">
        <f t="shared" si="6"/>
        <v>0</v>
      </c>
      <c r="S44" s="64">
        <f t="shared" si="21"/>
        <v>0</v>
      </c>
      <c r="T44" s="64">
        <f t="shared" si="22"/>
        <v>0</v>
      </c>
      <c r="U44" s="64">
        <f t="shared" si="23"/>
        <v>0</v>
      </c>
      <c r="V44" s="63">
        <f t="shared" si="7"/>
        <v>0</v>
      </c>
      <c r="W44" s="65">
        <f t="shared" si="8"/>
        <v>0</v>
      </c>
      <c r="X44" s="65">
        <f t="shared" si="9"/>
        <v>0</v>
      </c>
      <c r="Y44" s="65">
        <f t="shared" si="10"/>
        <v>0</v>
      </c>
      <c r="Z44" s="65">
        <f t="shared" si="11"/>
        <v>1</v>
      </c>
      <c r="AA44" s="65">
        <f t="shared" si="12"/>
        <v>0</v>
      </c>
      <c r="AB44" s="65">
        <f t="shared" si="13"/>
        <v>1</v>
      </c>
      <c r="AC44" s="66">
        <f t="shared" si="14"/>
        <v>0</v>
      </c>
      <c r="AD44" s="66">
        <f t="shared" si="15"/>
        <v>0</v>
      </c>
      <c r="AE44" s="66">
        <f t="shared" si="16"/>
        <v>0</v>
      </c>
      <c r="AG44" s="58"/>
      <c r="AH44" s="59"/>
    </row>
    <row r="45" spans="2:40" ht="21" customHeight="1" x14ac:dyDescent="0.2">
      <c r="B45" s="22" t="s">
        <v>35</v>
      </c>
      <c r="C45" s="23"/>
      <c r="D45" s="24"/>
      <c r="E45" s="24"/>
      <c r="F45" s="24"/>
      <c r="G45" s="24"/>
      <c r="H45" s="25"/>
      <c r="I45" s="73">
        <f t="shared" ref="I45:N45" si="24">SUM(I14:I44)*24</f>
        <v>0</v>
      </c>
      <c r="J45" s="73">
        <f t="shared" si="24"/>
        <v>0</v>
      </c>
      <c r="K45" s="73">
        <f t="shared" si="24"/>
        <v>0</v>
      </c>
      <c r="L45" s="73">
        <f t="shared" si="24"/>
        <v>0</v>
      </c>
      <c r="M45" s="73">
        <f t="shared" si="24"/>
        <v>0</v>
      </c>
      <c r="N45" s="73">
        <f t="shared" si="24"/>
        <v>0</v>
      </c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G45" s="27" t="s">
        <v>59</v>
      </c>
      <c r="AH45" s="28">
        <f>SUM(AH14:AH44)</f>
        <v>0</v>
      </c>
    </row>
    <row r="46" spans="2:40" ht="12" customHeight="1" x14ac:dyDescent="0.2"/>
    <row r="47" spans="2:40" x14ac:dyDescent="0.2"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  <c r="AK47" s="107"/>
    </row>
    <row r="48" spans="2:40" x14ac:dyDescent="0.2"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  <c r="AK48" s="107"/>
    </row>
    <row r="49" spans="2:37" x14ac:dyDescent="0.2"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</row>
    <row r="50" spans="2:37" x14ac:dyDescent="0.2">
      <c r="B50" s="107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</row>
    <row r="51" spans="2:37" x14ac:dyDescent="0.2"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</row>
    <row r="52" spans="2:37" x14ac:dyDescent="0.2"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  <c r="AK52" s="107"/>
    </row>
    <row r="53" spans="2:37" x14ac:dyDescent="0.2"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</row>
    <row r="54" spans="2:37" x14ac:dyDescent="0.2"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  <c r="AK54" s="107"/>
    </row>
    <row r="55" spans="2:37" x14ac:dyDescent="0.2"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  <c r="AK55" s="107"/>
    </row>
  </sheetData>
  <sheetProtection algorithmName="SHA-512" hashValue="YZVLq7ggdUxMIawY0g2/mJUMPzM8Jr4itzusgwjC1Etb7+okDtIUS+KmEOAI/JQYb0GL8wsaF7smp1PXBj3iKA==" saltValue="Lhzb1aI+3f6iOTjt6ia48w==" spinCount="100000" sheet="1" selectLockedCells="1"/>
  <mergeCells count="29">
    <mergeCell ref="D5:I5"/>
    <mergeCell ref="K5:M5"/>
    <mergeCell ref="B1:AH1"/>
    <mergeCell ref="B2:AH2"/>
    <mergeCell ref="B3:AH3"/>
    <mergeCell ref="B4:AH4"/>
    <mergeCell ref="B5:C5"/>
    <mergeCell ref="N5:AH10"/>
    <mergeCell ref="B6:C6"/>
    <mergeCell ref="D6:M6"/>
    <mergeCell ref="B7:C7"/>
    <mergeCell ref="D7:M7"/>
    <mergeCell ref="B8:C8"/>
    <mergeCell ref="D8:M8"/>
    <mergeCell ref="B10:C10"/>
    <mergeCell ref="D10:I10"/>
    <mergeCell ref="J10:K10"/>
    <mergeCell ref="L10:M10"/>
    <mergeCell ref="AN12:AN13"/>
    <mergeCell ref="AG14:AH14"/>
    <mergeCell ref="AL27:AN28"/>
    <mergeCell ref="AL29:AN30"/>
    <mergeCell ref="AL12:AL13"/>
    <mergeCell ref="AM12:AM13"/>
    <mergeCell ref="B47:AK55"/>
    <mergeCell ref="B12:B13"/>
    <mergeCell ref="C12:D12"/>
    <mergeCell ref="E12:F12"/>
    <mergeCell ref="AG12:AH13"/>
  </mergeCells>
  <conditionalFormatting sqref="B14:N44">
    <cfRule type="expression" dxfId="0" priority="1">
      <formula>OR(WEEKDAY($B14)=7,WEEKDAY($B14)=1)</formula>
    </cfRule>
  </conditionalFormatting>
  <printOptions horizontalCentered="1" verticalCentered="1"/>
  <pageMargins left="0.19685039370078741" right="0.19685039370078741" top="0.19685039370078741" bottom="0.19685039370078741" header="0.43307086614173229" footer="0.51181102362204722"/>
  <pageSetup paperSize="9" scale="57" orientation="landscape" verticalDpi="0" r:id="rId1"/>
  <headerFooter>
    <oddFooter>&amp;C&amp;P</oddFooter>
  </headerFooter>
  <ignoredErrors>
    <ignoredError sqref="G15:G44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B5042-056C-4D74-B16F-2DBAE18A605F}">
  <sheetPr>
    <pageSetUpPr fitToPage="1"/>
  </sheetPr>
  <dimension ref="B1:AN55"/>
  <sheetViews>
    <sheetView showGridLines="0" showRowColHeaders="0" zoomScale="80" zoomScaleNormal="80" workbookViewId="0">
      <selection activeCell="D5" sqref="D5:I5"/>
    </sheetView>
  </sheetViews>
  <sheetFormatPr baseColWidth="10" defaultColWidth="11.42578125" defaultRowHeight="14.25" x14ac:dyDescent="0.2"/>
  <cols>
    <col min="1" max="1" width="2.42578125" style="11" customWidth="1"/>
    <col min="2" max="4" width="16.7109375" style="11" customWidth="1"/>
    <col min="5" max="6" width="10.7109375" style="11" customWidth="1"/>
    <col min="7" max="14" width="16.7109375" style="11" customWidth="1"/>
    <col min="15" max="15" width="4.140625" style="11" hidden="1" customWidth="1"/>
    <col min="16" max="21" width="7.5703125" style="11" hidden="1" customWidth="1"/>
    <col min="22" max="31" width="10.28515625" style="11" hidden="1" customWidth="1"/>
    <col min="32" max="32" width="1.7109375" style="11" customWidth="1"/>
    <col min="33" max="33" width="28.7109375" style="11" customWidth="1"/>
    <col min="34" max="34" width="18" style="11" customWidth="1"/>
    <col min="35" max="35" width="2.28515625" style="11" customWidth="1"/>
    <col min="36" max="36" width="3.85546875" style="11" customWidth="1"/>
    <col min="37" max="37" width="1.28515625" style="11" customWidth="1"/>
    <col min="38" max="38" width="36.42578125" style="11" customWidth="1"/>
    <col min="39" max="39" width="11.5703125" style="11" customWidth="1"/>
    <col min="40" max="16384" width="11.42578125" style="11"/>
  </cols>
  <sheetData>
    <row r="1" spans="2:40" x14ac:dyDescent="0.2">
      <c r="B1" s="145" t="str">
        <f>Januar!B1</f>
        <v>Letzte Aktualisierung: 01.01.2026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6"/>
      <c r="AH1" s="146"/>
    </row>
    <row r="2" spans="2:40" ht="42" customHeight="1" x14ac:dyDescent="0.2">
      <c r="B2" s="108" t="s">
        <v>0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10"/>
    </row>
    <row r="3" spans="2:40" ht="16.5" customHeight="1" x14ac:dyDescent="0.2"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3"/>
    </row>
    <row r="4" spans="2:40" x14ac:dyDescent="0.2"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</row>
    <row r="5" spans="2:40" ht="21" customHeight="1" x14ac:dyDescent="0.2">
      <c r="B5" s="114" t="s">
        <v>1</v>
      </c>
      <c r="C5" s="115"/>
      <c r="D5" s="104" t="str">
        <f>IF(Januar!D5&lt;&gt;"",Januar!D5,"")</f>
        <v/>
      </c>
      <c r="E5" s="105"/>
      <c r="F5" s="105"/>
      <c r="G5" s="105"/>
      <c r="H5" s="105"/>
      <c r="I5" s="106"/>
      <c r="J5" s="76" t="s">
        <v>67</v>
      </c>
      <c r="K5" s="104" t="str">
        <f>IF(Januar!K5&lt;&gt;"",Januar!K5,"")</f>
        <v/>
      </c>
      <c r="L5" s="105"/>
      <c r="M5" s="106"/>
      <c r="N5" s="116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117"/>
    </row>
    <row r="6" spans="2:40" ht="21" customHeight="1" x14ac:dyDescent="0.2">
      <c r="B6" s="101" t="s">
        <v>2</v>
      </c>
      <c r="C6" s="102"/>
      <c r="D6" s="103" t="str">
        <f>IF(Januar!D6&lt;&gt;"",Januar!D6,"")</f>
        <v/>
      </c>
      <c r="E6" s="103"/>
      <c r="F6" s="103"/>
      <c r="G6" s="103"/>
      <c r="H6" s="103"/>
      <c r="I6" s="103"/>
      <c r="J6" s="103"/>
      <c r="K6" s="103"/>
      <c r="L6" s="103"/>
      <c r="M6" s="103"/>
      <c r="N6" s="118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20"/>
    </row>
    <row r="7" spans="2:40" ht="21" customHeight="1" x14ac:dyDescent="0.2">
      <c r="B7" s="126" t="s">
        <v>3</v>
      </c>
      <c r="C7" s="127"/>
      <c r="D7" s="128" t="str">
        <f>IF(Januar!D7&lt;&gt;"",Januar!D7,"")</f>
        <v/>
      </c>
      <c r="E7" s="128"/>
      <c r="F7" s="128"/>
      <c r="G7" s="128"/>
      <c r="H7" s="128"/>
      <c r="I7" s="105"/>
      <c r="J7" s="105"/>
      <c r="K7" s="105"/>
      <c r="L7" s="105"/>
      <c r="M7" s="105"/>
      <c r="N7" s="118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20"/>
    </row>
    <row r="8" spans="2:40" ht="21" customHeight="1" x14ac:dyDescent="0.2">
      <c r="B8" s="129" t="s">
        <v>4</v>
      </c>
      <c r="C8" s="130"/>
      <c r="D8" s="131" t="str">
        <f>IF(Januar!D8&lt;&gt;"",Januar!D8,"")</f>
        <v/>
      </c>
      <c r="E8" s="132"/>
      <c r="F8" s="132"/>
      <c r="G8" s="132"/>
      <c r="H8" s="132"/>
      <c r="I8" s="133"/>
      <c r="J8" s="133"/>
      <c r="K8" s="133"/>
      <c r="L8" s="133"/>
      <c r="M8" s="133"/>
      <c r="N8" s="118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20"/>
    </row>
    <row r="9" spans="2:40" ht="7.5" customHeight="1" x14ac:dyDescent="0.2">
      <c r="N9" s="118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20"/>
    </row>
    <row r="10" spans="2:40" ht="21" customHeight="1" x14ac:dyDescent="0.2">
      <c r="B10" s="134" t="s">
        <v>5</v>
      </c>
      <c r="C10" s="135"/>
      <c r="D10" s="136">
        <f>DATE(YEAR([0]!Beginndatum),2,1)</f>
        <v>46054</v>
      </c>
      <c r="E10" s="136"/>
      <c r="F10" s="136"/>
      <c r="G10" s="136"/>
      <c r="H10" s="136"/>
      <c r="I10" s="137"/>
      <c r="J10" s="138" t="s">
        <v>6</v>
      </c>
      <c r="K10" s="139"/>
      <c r="L10" s="140">
        <f>[0]!Stundenlohn_1</f>
        <v>14</v>
      </c>
      <c r="M10" s="141"/>
      <c r="N10" s="121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3"/>
    </row>
    <row r="11" spans="2:40" ht="12.75" customHeight="1" x14ac:dyDescent="0.2"/>
    <row r="12" spans="2:40" ht="21" customHeight="1" x14ac:dyDescent="0.2">
      <c r="B12" s="142" t="s">
        <v>7</v>
      </c>
      <c r="C12" s="95" t="s">
        <v>8</v>
      </c>
      <c r="D12" s="144"/>
      <c r="E12" s="95" t="s">
        <v>11</v>
      </c>
      <c r="F12" s="96"/>
      <c r="G12" s="9" t="s">
        <v>12</v>
      </c>
      <c r="H12" s="9" t="s">
        <v>14</v>
      </c>
      <c r="I12" s="62" t="s">
        <v>16</v>
      </c>
      <c r="J12" s="62" t="s">
        <v>17</v>
      </c>
      <c r="K12" s="62" t="s">
        <v>17</v>
      </c>
      <c r="L12" s="62" t="s">
        <v>18</v>
      </c>
      <c r="M12" s="62" t="s">
        <v>19</v>
      </c>
      <c r="N12" s="10" t="s">
        <v>19</v>
      </c>
      <c r="P12" s="12" t="s">
        <v>21</v>
      </c>
      <c r="Q12" s="12" t="s">
        <v>22</v>
      </c>
      <c r="R12" s="12" t="s">
        <v>23</v>
      </c>
      <c r="S12" s="12" t="s">
        <v>24</v>
      </c>
      <c r="T12" s="12" t="s">
        <v>25</v>
      </c>
      <c r="U12" s="12" t="s">
        <v>26</v>
      </c>
      <c r="V12" s="13" t="s">
        <v>27</v>
      </c>
      <c r="W12" s="13" t="s">
        <v>28</v>
      </c>
      <c r="X12" s="14" t="s">
        <v>29</v>
      </c>
      <c r="Y12" s="15">
        <v>41267</v>
      </c>
      <c r="Z12" s="15">
        <v>41274</v>
      </c>
      <c r="AA12" s="14" t="s">
        <v>30</v>
      </c>
      <c r="AB12" s="14" t="s">
        <v>31</v>
      </c>
      <c r="AC12" s="14" t="s">
        <v>32</v>
      </c>
      <c r="AD12" s="14" t="s">
        <v>33</v>
      </c>
      <c r="AE12" s="14" t="s">
        <v>34</v>
      </c>
      <c r="AG12" s="98" t="s">
        <v>36</v>
      </c>
      <c r="AH12" s="99"/>
      <c r="AL12" s="77" t="s">
        <v>38</v>
      </c>
      <c r="AM12" s="79">
        <f>YEAR(Beginndatum_1)</f>
        <v>2026</v>
      </c>
      <c r="AN12" s="81" t="s">
        <v>39</v>
      </c>
    </row>
    <row r="13" spans="2:40" ht="21" customHeight="1" x14ac:dyDescent="0.2">
      <c r="B13" s="143"/>
      <c r="C13" s="16" t="s">
        <v>9</v>
      </c>
      <c r="D13" s="16" t="s">
        <v>10</v>
      </c>
      <c r="E13" s="16" t="s">
        <v>9</v>
      </c>
      <c r="F13" s="16" t="s">
        <v>10</v>
      </c>
      <c r="G13" s="16" t="s">
        <v>13</v>
      </c>
      <c r="H13" s="16" t="s">
        <v>15</v>
      </c>
      <c r="I13" s="17" t="s">
        <v>20</v>
      </c>
      <c r="J13" s="74">
        <v>0.25</v>
      </c>
      <c r="K13" s="74">
        <v>0.4</v>
      </c>
      <c r="L13" s="74">
        <v>0.5</v>
      </c>
      <c r="M13" s="74">
        <v>1.25</v>
      </c>
      <c r="N13" s="75">
        <v>1.5</v>
      </c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G13" s="78"/>
      <c r="AH13" s="100"/>
      <c r="AL13" s="78"/>
      <c r="AM13" s="80"/>
      <c r="AN13" s="82"/>
    </row>
    <row r="14" spans="2:40" ht="21" customHeight="1" x14ac:dyDescent="0.2">
      <c r="B14" s="19">
        <f>Beginndatum_1</f>
        <v>46054</v>
      </c>
      <c r="C14" s="1"/>
      <c r="D14" s="1"/>
      <c r="E14" s="1"/>
      <c r="F14" s="1"/>
      <c r="G14" s="4" t="str">
        <f t="shared" ref="G14:G44" ca="1" si="0">IF(OR(C14&lt;&gt;"",D14&lt;&gt;"",E14&lt;&gt;"",F14&lt;&gt;""),TODAY(),"")</f>
        <v/>
      </c>
      <c r="H14" s="2"/>
      <c r="I14" s="60" t="str">
        <f>IF(P14=1,+(S14-R14)-(U14-T14), "")</f>
        <v/>
      </c>
      <c r="J14" s="60" t="str">
        <f t="shared" ref="J14:J44" si="1">IF(P14=1,IF(Q14=1,
+MAX(0,MIN(S14,6/24)-MAX(R14,0)) - MAX(0,MIN(U14,6/24)-MAX(T14,0))
+MAX(0,MIN(S14,24/24)-MAX(R14,20/24)) - MAX(0,MIN(U14,24/24)-MAX(T14,20/24))
+MAX(0,MIN(S14,1+6/24)-MAX(R14,1+4/24)) - MAX(0,MIN(U14,1+6/24)-MAX(T14,1+4/24))
+MAX(0,MIN(S14,1+24/24)-MAX(R14,1+20/24)) - MAX(0,MIN(U14,1+24/24)-MAX(T14,1+20/24))
+0,0),"")</f>
        <v/>
      </c>
      <c r="K14" s="60" t="str">
        <f t="shared" ref="K14:K44" si="2">IF(P14=1,IF(Q14=1,
+MAX(0,MIN(S14,1+4/24)-MAX(R14,24/24)) - MAX(0,MIN(U14,1+4/24)-MAX(T14,24/24))
+0,0),"")</f>
        <v/>
      </c>
      <c r="L14" s="60" t="str">
        <f t="shared" ref="L14:L44" si="3">IF(P14=1,IF(Q14=1,
+IF(AND(V14=1,W14=0,X14=0), MAX(0,MIN(S14,14/24)-MAX(R14,0/24)) - MAX(0,MIN(U14,14/24)-MAX(T14,0/24)),0)
+IF(AND(V14=1,W14=0,X14=0,Y14=0,Z14=0), MAX(0,MIN(S14,24/24)-MAX(R14,14/24)) - MAX(0,MIN(U14,24/24)-MAX(T14,14/24)),0)
+IF(AND(OR(V14=1,AA14=1),W14=0,X14=0,Y14=0,Z14=0,AB14=0,AC14=0), MAX(0,MIN(S14,1+4/24)-MAX(R14,24/24)) - MAX(0,MIN(U14,1+4/24)-MAX(T14,24/24)),0)
+IF(AND(AA14=1,AB14=0,AC14=0), MAX(0,MIN(S14,1+14/24)-MAX(R14,1+4/24)) - MAX(0,MIN(U14,1+14/24)-MAX(T14,1+4/24)),0)
+IF(AND(AA14=1,AB14=0,AC14=0,AD14=0,AE14=0), MAX(0,MIN(S14,1+24/24)-MAX(R14,1+14/24)) - MAX(0,MIN(U14,1+24/24)-MAX(T14,1+14/24)),0)
+0,0),"")</f>
        <v/>
      </c>
      <c r="M14" s="60" t="str">
        <f t="shared" ref="M14:M44" si="4">IF(P14=1,IF(Q14=1,
+IF(AND(W14=1,X14=0), MAX(0,MIN(S14,14/24)-MAX(R14,0/24)) - MAX(0,MIN(U14,14/24)-MAX(T14,0/24)),0)
+IF(AND(OR(W14=1,Z14=1),X14=0,Y14=0), MAX(0,MIN(S14,24/24)-MAX(R14,14/24)) - MAX(0,MIN(U14,24/24)-MAX(T14,14/24)),0)
+IF(AND(OR(W14=1,Z14=1,AB14=1),X14=0,Y14=0,AC14=0), MAX(0,MIN(S14,1+4/24)-MAX(R14,24/24)) - MAX(0,MIN(U14,1+4/24)-MAX(T14,24/24)),0)
+IF(AND(AB14=1,AC14=0), MAX(0,MIN(S14,1+14/24)-MAX(R14,1+4/24)) - MAX(0,MIN(U14,1+14/24)-MAX(T14,1+4/24)),0)
+IF(AND(OR(AB14=1,AE14=1),AC14=0,AD14=0), MAX(0,MIN(S14,1+24/24)-MAX(R14,1+14/24)) - MAX(0,MIN(U14,1+24/24)-MAX(T14,1+14/24)),0)
+0,0),"")</f>
        <v/>
      </c>
      <c r="N14" s="60" t="str">
        <f t="shared" ref="N14:N44" si="5">IF(P14=1,IF(Q14=1,
+IF(X14=1, MAX(0,MIN(S14,14/24)-MAX(R14,0/24)) - MAX(0,MIN(U14,14/24)-MAX(T14,0/24)),0)
+IF(OR(X14=1,Y14=1), MAX(0,MIN(S14,24/24)-MAX(R14,14/24)) - MAX(0,MIN(U14,24/24)-MAX(T14,14/24)),0)
+IF(OR(X14=1,Y14=1,AC14=1), MAX(0,MIN(S14,1+4/24)-MAX(R14,24/24)) - MAX(0,MIN(U14,1+4/24)-MAX(T14,24/24)),0)
+IF(AC14=1, MAX(0,MIN(S14,1+14/24)-MAX(R14,1+4/24)) - MAX(0,MIN(U14,1+14/24)-MAX(T14,1+4/24)),0)
+IF(OR(AC14=1,AD14=1), MAX(0,MIN(S14,1+24/24)-MAX(R14,1+14/24)) - MAX(0,MIN(U14,1+24/24)-MAX(T14,1+14/24)),0)
+0,0),"")</f>
        <v/>
      </c>
      <c r="P14" s="63">
        <f>IF(AND(B14&lt;&gt;"",C14&lt;&gt;"",D14&lt;&gt;""),1,0)</f>
        <v>0</v>
      </c>
      <c r="Q14" s="63">
        <f>IF(H14&lt;&gt;"",0,1)</f>
        <v>1</v>
      </c>
      <c r="R14" s="64">
        <f t="shared" ref="R14:R44" si="6">MOD(C14,1)</f>
        <v>0</v>
      </c>
      <c r="S14" s="64">
        <f>IF(D14="",0,IF(MOD(D14,1)&gt;R14,MOD(D14,1),MOD(D14,1)+1))</f>
        <v>0</v>
      </c>
      <c r="T14" s="64">
        <f>IF(MOD(E14,1)&gt;R14,MIN(MAX(MOD(E14,1),R14),S14),MIN(MAX(MOD(E14,1)+1,R14),S14))</f>
        <v>0</v>
      </c>
      <c r="U14" s="64">
        <f>IF(MOD(F14,1)&gt;T14,MIN(MAX(MOD(F14,1),T14),S14),MIN(MAX(MOD(F14,1)+1,T14),S14))</f>
        <v>0</v>
      </c>
      <c r="V14" s="63">
        <f t="shared" ref="V14:V44" si="7">IF(ISNUMBER(B14),IF(WEEKDAY(B14,1)=1,1,0),0)</f>
        <v>1</v>
      </c>
      <c r="W14" s="65">
        <f t="shared" ref="W14:W44" si="8">IF(ISNUMBER(B14),IF(OR(B14=Neujahr_1,B14=Karfreitag_1,B14=Allerheiligen_1, B14=Refomationstag_1,B14=Buss_Bettag_1, B14=Ostersonntag_1,  B14=Ostermontag_1,B14=Christi_Himmelfahrt_1,B14=Pfingstmontag_1,B14=Tag_der_Einheit_1, B14=Maria_Himmelfahrt_1,B14=HL_3_Koenige,B14=Fronleichnam_1,B14=Friedensfest_1),1,0),0)</f>
        <v>0</v>
      </c>
      <c r="X14" s="65">
        <f t="shared" ref="X14:X44" si="9">IF(ISNUMBER(B14),IF(OR(B14=Weihnachtstag_1_1,B14=Weihnachtstag_2_1,B14=Tag_der_Arbeit_1),1,0),0)</f>
        <v>0</v>
      </c>
      <c r="Y14" s="65">
        <f t="shared" ref="Y14:Y44" si="10">IF(ISNUMBER(B14),IF(B14=Heiligabend_1,1,0),0)</f>
        <v>0</v>
      </c>
      <c r="Z14" s="65">
        <f t="shared" ref="Z14:Z44" si="11">IF(ISNUMBER(B14),IF(B14=Sylvester_1,1,0),0)</f>
        <v>0</v>
      </c>
      <c r="AA14" s="65">
        <f t="shared" ref="AA14:AA44" si="12">IF(ISNUMBER(B14),IF(WEEKDAY(B14+1,1)=1,1,0),0)</f>
        <v>0</v>
      </c>
      <c r="AB14" s="65">
        <f t="shared" ref="AB14:AB44" si="13">IF(ISNUMBER(B14),IF(OR(B14=Sylvester_1,B14+1=Karfreitag_1,B14+1=Allerheiligen_1, B14+1=Refomationstag_1,B14+1=Buss_Bettag_1, B14+1=Ostersonntag_1,  B14+1=Ostermontag_1,B14+1=Christi_Himmelfahrt_1,B14+1=Pfingstmontag_1,B14+1=Tag_der_Einheit_1, B14+1=Maria_Himmelfahrt_1,B14+1=HL_3_Koenige,B14+1=Fronleichnam_1,B14+1=Friedensfest_1),1,0),0)</f>
        <v>0</v>
      </c>
      <c r="AC14" s="66">
        <f t="shared" ref="AC14:AC44" si="14">IF(ISNUMBER(B14),IF(OR(B14+1=Weihnachtstag_1_1,B14+1=Weihnachtstag_2_1,B14+1=Tag_der_Arbeit_1),1,0),0)</f>
        <v>0</v>
      </c>
      <c r="AD14" s="66">
        <f t="shared" ref="AD14:AD44" si="15">IF(ISNUMBER(B14),IF(B14+1=Heiligabend_1,1,0),0)</f>
        <v>0</v>
      </c>
      <c r="AE14" s="66">
        <f t="shared" ref="AE14:AE44" si="16">IF(ISNUMBER(B14),IF(B14+1=Sylvester_1,1,0),0)</f>
        <v>0</v>
      </c>
      <c r="AG14" s="124"/>
      <c r="AH14" s="125"/>
      <c r="AL14" s="29" t="s">
        <v>40</v>
      </c>
      <c r="AM14" s="30">
        <f>DATE(AM12,1,1)</f>
        <v>46023</v>
      </c>
      <c r="AN14" s="31">
        <v>125</v>
      </c>
    </row>
    <row r="15" spans="2:40" ht="21" customHeight="1" x14ac:dyDescent="0.2">
      <c r="B15" s="20">
        <f t="shared" ref="B15:B44" si="17">IF(B14&lt;&gt;"",IF(MONTH(Beginndatum_1)=MONTH(B14+1),B14+1,""),"")</f>
        <v>46055</v>
      </c>
      <c r="C15" s="3"/>
      <c r="D15" s="3"/>
      <c r="E15" s="3"/>
      <c r="F15" s="3"/>
      <c r="G15" s="4" t="str">
        <f t="shared" ca="1" si="0"/>
        <v/>
      </c>
      <c r="H15" s="5"/>
      <c r="I15" s="60" t="str">
        <f t="shared" ref="I15:I44" si="18">IF(P15=1,+(S15-R15)-(U15-T15), "")</f>
        <v/>
      </c>
      <c r="J15" s="60" t="str">
        <f t="shared" si="1"/>
        <v/>
      </c>
      <c r="K15" s="60" t="str">
        <f t="shared" si="2"/>
        <v/>
      </c>
      <c r="L15" s="60" t="str">
        <f t="shared" si="3"/>
        <v/>
      </c>
      <c r="M15" s="60" t="str">
        <f t="shared" si="4"/>
        <v/>
      </c>
      <c r="N15" s="60" t="str">
        <f t="shared" si="5"/>
        <v/>
      </c>
      <c r="P15" s="63">
        <f t="shared" ref="P15:P44" si="19">IF(AND(B15&lt;&gt;"",C15&lt;&gt;"",OR(D15&lt;&gt;"",E15&lt;&gt;"")),1,0)</f>
        <v>0</v>
      </c>
      <c r="Q15" s="63">
        <f>IF(H15&lt;&gt;"",0,1)</f>
        <v>1</v>
      </c>
      <c r="R15" s="64">
        <f t="shared" si="6"/>
        <v>0</v>
      </c>
      <c r="S15" s="64">
        <f>IF(D15="",0,IF(MOD(D15,1)&gt;R15,MOD(D15,1),MOD(D15,1)+1))</f>
        <v>0</v>
      </c>
      <c r="T15" s="64">
        <f>IF(MOD(E15,1)&gt;R15,MIN(MAX(MOD(E15,1),R15),S15),MIN(MAX(MOD(E15,1)+1,R15),S15))</f>
        <v>0</v>
      </c>
      <c r="U15" s="64">
        <f>IF(MOD(F15,1)&gt;T15,MIN(MAX(MOD(F15,1),T15),S15),MIN(MAX(MOD(F15,1)+1,T15),S15))</f>
        <v>0</v>
      </c>
      <c r="V15" s="63">
        <f t="shared" si="7"/>
        <v>0</v>
      </c>
      <c r="W15" s="65">
        <f t="shared" si="8"/>
        <v>0</v>
      </c>
      <c r="X15" s="65">
        <f t="shared" si="9"/>
        <v>0</v>
      </c>
      <c r="Y15" s="65">
        <f t="shared" si="10"/>
        <v>0</v>
      </c>
      <c r="Z15" s="65">
        <f t="shared" si="11"/>
        <v>0</v>
      </c>
      <c r="AA15" s="65">
        <f t="shared" si="12"/>
        <v>0</v>
      </c>
      <c r="AB15" s="65">
        <f t="shared" si="13"/>
        <v>0</v>
      </c>
      <c r="AC15" s="66">
        <f t="shared" si="14"/>
        <v>0</v>
      </c>
      <c r="AD15" s="66">
        <f t="shared" si="15"/>
        <v>0</v>
      </c>
      <c r="AE15" s="66">
        <f t="shared" si="16"/>
        <v>0</v>
      </c>
      <c r="AG15" s="47" t="s">
        <v>37</v>
      </c>
      <c r="AH15" s="48">
        <f>(Stunden_1)*Stundenlohn_1</f>
        <v>0</v>
      </c>
      <c r="AL15" s="32" t="s">
        <v>41</v>
      </c>
      <c r="AM15" s="33">
        <f>Ostersonntag_1-2</f>
        <v>46115</v>
      </c>
      <c r="AN15" s="34">
        <v>125</v>
      </c>
    </row>
    <row r="16" spans="2:40" ht="21" customHeight="1" x14ac:dyDescent="0.2">
      <c r="B16" s="20">
        <f t="shared" si="17"/>
        <v>46056</v>
      </c>
      <c r="C16" s="3"/>
      <c r="D16" s="3"/>
      <c r="E16" s="3"/>
      <c r="F16" s="3"/>
      <c r="G16" s="4" t="str">
        <f t="shared" ca="1" si="0"/>
        <v/>
      </c>
      <c r="H16" s="5"/>
      <c r="I16" s="60" t="str">
        <f t="shared" si="18"/>
        <v/>
      </c>
      <c r="J16" s="60" t="str">
        <f t="shared" si="1"/>
        <v/>
      </c>
      <c r="K16" s="60" t="str">
        <f t="shared" si="2"/>
        <v/>
      </c>
      <c r="L16" s="60" t="str">
        <f t="shared" si="3"/>
        <v/>
      </c>
      <c r="M16" s="60" t="str">
        <f t="shared" si="4"/>
        <v/>
      </c>
      <c r="N16" s="60" t="str">
        <f t="shared" si="5"/>
        <v/>
      </c>
      <c r="P16" s="63">
        <f t="shared" si="19"/>
        <v>0</v>
      </c>
      <c r="Q16" s="63">
        <f t="shared" ref="Q16:Q44" si="20">IF(H16&lt;&gt;"",0,1)</f>
        <v>1</v>
      </c>
      <c r="R16" s="64">
        <f t="shared" si="6"/>
        <v>0</v>
      </c>
      <c r="S16" s="64">
        <f t="shared" ref="S16:S44" si="21">IF(D16="",0,IF(MOD(D16,1)&gt;R16,MOD(D16,1),MOD(D16,1)+1))</f>
        <v>0</v>
      </c>
      <c r="T16" s="64">
        <f t="shared" ref="T16:T44" si="22">IF(MOD(E16,1)&gt;R16,MIN(MAX(MOD(E16,1),R16),S16),MIN(MAX(MOD(E16,1)+1,R16),S16))</f>
        <v>0</v>
      </c>
      <c r="U16" s="64">
        <f t="shared" ref="U16:U44" si="23">IF(MOD(F16,1)&gt;T16,MIN(MAX(MOD(F16,1),T16),S16),MIN(MAX(MOD(F16,1)+1,T16),S16))</f>
        <v>0</v>
      </c>
      <c r="V16" s="63">
        <f t="shared" si="7"/>
        <v>0</v>
      </c>
      <c r="W16" s="65">
        <f t="shared" si="8"/>
        <v>0</v>
      </c>
      <c r="X16" s="65">
        <f t="shared" si="9"/>
        <v>0</v>
      </c>
      <c r="Y16" s="65">
        <f t="shared" si="10"/>
        <v>0</v>
      </c>
      <c r="Z16" s="65">
        <f t="shared" si="11"/>
        <v>0</v>
      </c>
      <c r="AA16" s="65">
        <f t="shared" si="12"/>
        <v>0</v>
      </c>
      <c r="AB16" s="65">
        <f t="shared" si="13"/>
        <v>0</v>
      </c>
      <c r="AC16" s="66">
        <f t="shared" si="14"/>
        <v>0</v>
      </c>
      <c r="AD16" s="66">
        <f t="shared" si="15"/>
        <v>0</v>
      </c>
      <c r="AE16" s="66">
        <f t="shared" si="16"/>
        <v>0</v>
      </c>
      <c r="AG16" s="49" t="str">
        <f>Januar!AG16</f>
        <v>Nachtstunden zu 25 %</v>
      </c>
      <c r="AH16" s="50">
        <f>(Nachtstd_25_1)*(Stundenlohn_1*25%)</f>
        <v>0</v>
      </c>
      <c r="AL16" s="32" t="s">
        <v>42</v>
      </c>
      <c r="AM16" s="33">
        <f>Ostersonntag_1+1</f>
        <v>46118</v>
      </c>
      <c r="AN16" s="34">
        <v>125</v>
      </c>
    </row>
    <row r="17" spans="2:40" ht="21" customHeight="1" x14ac:dyDescent="0.2">
      <c r="B17" s="20">
        <f t="shared" si="17"/>
        <v>46057</v>
      </c>
      <c r="C17" s="3"/>
      <c r="D17" s="3"/>
      <c r="E17" s="3"/>
      <c r="F17" s="3"/>
      <c r="G17" s="4" t="str">
        <f t="shared" ca="1" si="0"/>
        <v/>
      </c>
      <c r="H17" s="5"/>
      <c r="I17" s="60" t="str">
        <f t="shared" si="18"/>
        <v/>
      </c>
      <c r="J17" s="60" t="str">
        <f t="shared" si="1"/>
        <v/>
      </c>
      <c r="K17" s="60" t="str">
        <f t="shared" si="2"/>
        <v/>
      </c>
      <c r="L17" s="60" t="str">
        <f t="shared" si="3"/>
        <v/>
      </c>
      <c r="M17" s="60" t="str">
        <f t="shared" si="4"/>
        <v/>
      </c>
      <c r="N17" s="60" t="str">
        <f t="shared" si="5"/>
        <v/>
      </c>
      <c r="P17" s="63">
        <f t="shared" si="19"/>
        <v>0</v>
      </c>
      <c r="Q17" s="63">
        <f t="shared" si="20"/>
        <v>1</v>
      </c>
      <c r="R17" s="64">
        <f t="shared" si="6"/>
        <v>0</v>
      </c>
      <c r="S17" s="64">
        <f t="shared" si="21"/>
        <v>0</v>
      </c>
      <c r="T17" s="64">
        <f t="shared" si="22"/>
        <v>0</v>
      </c>
      <c r="U17" s="64">
        <f t="shared" si="23"/>
        <v>0</v>
      </c>
      <c r="V17" s="63">
        <f t="shared" si="7"/>
        <v>0</v>
      </c>
      <c r="W17" s="65">
        <f t="shared" si="8"/>
        <v>0</v>
      </c>
      <c r="X17" s="65">
        <f t="shared" si="9"/>
        <v>0</v>
      </c>
      <c r="Y17" s="65">
        <f t="shared" si="10"/>
        <v>0</v>
      </c>
      <c r="Z17" s="65">
        <f t="shared" si="11"/>
        <v>0</v>
      </c>
      <c r="AA17" s="65">
        <f t="shared" si="12"/>
        <v>0</v>
      </c>
      <c r="AB17" s="65">
        <f t="shared" si="13"/>
        <v>0</v>
      </c>
      <c r="AC17" s="66">
        <f t="shared" si="14"/>
        <v>0</v>
      </c>
      <c r="AD17" s="66">
        <f t="shared" si="15"/>
        <v>0</v>
      </c>
      <c r="AE17" s="66">
        <f t="shared" si="16"/>
        <v>0</v>
      </c>
      <c r="AG17" s="49" t="str">
        <f>Januar!AG17</f>
        <v>Nachtstunden zu 40 %</v>
      </c>
      <c r="AH17" s="50">
        <f>(Nachtstd_40_1)*(Stundenlohn_1*40%)</f>
        <v>0</v>
      </c>
      <c r="AL17" s="32" t="s">
        <v>43</v>
      </c>
      <c r="AM17" s="33">
        <f>DATE(AM12,5,1)</f>
        <v>46143</v>
      </c>
      <c r="AN17" s="34">
        <v>150</v>
      </c>
    </row>
    <row r="18" spans="2:40" ht="21" customHeight="1" x14ac:dyDescent="0.2">
      <c r="B18" s="20">
        <f t="shared" si="17"/>
        <v>46058</v>
      </c>
      <c r="C18" s="3"/>
      <c r="D18" s="3"/>
      <c r="E18" s="3"/>
      <c r="F18" s="3"/>
      <c r="G18" s="4" t="str">
        <f t="shared" ca="1" si="0"/>
        <v/>
      </c>
      <c r="H18" s="5"/>
      <c r="I18" s="60" t="str">
        <f t="shared" si="18"/>
        <v/>
      </c>
      <c r="J18" s="60" t="str">
        <f t="shared" si="1"/>
        <v/>
      </c>
      <c r="K18" s="60" t="str">
        <f t="shared" si="2"/>
        <v/>
      </c>
      <c r="L18" s="60" t="str">
        <f t="shared" si="3"/>
        <v/>
      </c>
      <c r="M18" s="60" t="str">
        <f t="shared" si="4"/>
        <v/>
      </c>
      <c r="N18" s="60" t="str">
        <f t="shared" si="5"/>
        <v/>
      </c>
      <c r="P18" s="63">
        <f t="shared" si="19"/>
        <v>0</v>
      </c>
      <c r="Q18" s="63">
        <f t="shared" si="20"/>
        <v>1</v>
      </c>
      <c r="R18" s="64">
        <f t="shared" si="6"/>
        <v>0</v>
      </c>
      <c r="S18" s="64">
        <f t="shared" si="21"/>
        <v>0</v>
      </c>
      <c r="T18" s="64">
        <f t="shared" si="22"/>
        <v>0</v>
      </c>
      <c r="U18" s="64">
        <f t="shared" si="23"/>
        <v>0</v>
      </c>
      <c r="V18" s="63">
        <f t="shared" si="7"/>
        <v>0</v>
      </c>
      <c r="W18" s="65">
        <f t="shared" si="8"/>
        <v>0</v>
      </c>
      <c r="X18" s="65">
        <f t="shared" si="9"/>
        <v>0</v>
      </c>
      <c r="Y18" s="65">
        <f t="shared" si="10"/>
        <v>0</v>
      </c>
      <c r="Z18" s="65">
        <f t="shared" si="11"/>
        <v>0</v>
      </c>
      <c r="AA18" s="65">
        <f t="shared" si="12"/>
        <v>0</v>
      </c>
      <c r="AB18" s="65">
        <f t="shared" si="13"/>
        <v>0</v>
      </c>
      <c r="AC18" s="66">
        <f t="shared" si="14"/>
        <v>0</v>
      </c>
      <c r="AD18" s="66">
        <f t="shared" si="15"/>
        <v>0</v>
      </c>
      <c r="AE18" s="66">
        <f t="shared" si="16"/>
        <v>0</v>
      </c>
      <c r="AG18" s="49" t="str">
        <f>Januar!AG18</f>
        <v>Sonntagsstunden zu 50 %</v>
      </c>
      <c r="AH18" s="50">
        <f>(Sonntagsstd_1)*(Stundenlohn_1*50%)</f>
        <v>0</v>
      </c>
      <c r="AL18" s="32" t="s">
        <v>44</v>
      </c>
      <c r="AM18" s="33">
        <f>Ostersonntag_1+39</f>
        <v>46156</v>
      </c>
      <c r="AN18" s="34">
        <v>125</v>
      </c>
    </row>
    <row r="19" spans="2:40" ht="21" customHeight="1" x14ac:dyDescent="0.2">
      <c r="B19" s="20">
        <f t="shared" si="17"/>
        <v>46059</v>
      </c>
      <c r="C19" s="3"/>
      <c r="D19" s="3"/>
      <c r="E19" s="3"/>
      <c r="F19" s="3"/>
      <c r="G19" s="4" t="str">
        <f t="shared" ca="1" si="0"/>
        <v/>
      </c>
      <c r="H19" s="5"/>
      <c r="I19" s="60" t="str">
        <f t="shared" si="18"/>
        <v/>
      </c>
      <c r="J19" s="60" t="str">
        <f t="shared" si="1"/>
        <v/>
      </c>
      <c r="K19" s="60" t="str">
        <f t="shared" si="2"/>
        <v/>
      </c>
      <c r="L19" s="60" t="str">
        <f t="shared" si="3"/>
        <v/>
      </c>
      <c r="M19" s="60" t="str">
        <f t="shared" si="4"/>
        <v/>
      </c>
      <c r="N19" s="60" t="str">
        <f t="shared" si="5"/>
        <v/>
      </c>
      <c r="P19" s="63">
        <f t="shared" si="19"/>
        <v>0</v>
      </c>
      <c r="Q19" s="63">
        <f t="shared" si="20"/>
        <v>1</v>
      </c>
      <c r="R19" s="64">
        <f t="shared" si="6"/>
        <v>0</v>
      </c>
      <c r="S19" s="64">
        <f t="shared" si="21"/>
        <v>0</v>
      </c>
      <c r="T19" s="64">
        <f t="shared" si="22"/>
        <v>0</v>
      </c>
      <c r="U19" s="64">
        <f t="shared" si="23"/>
        <v>0</v>
      </c>
      <c r="V19" s="63">
        <f t="shared" si="7"/>
        <v>0</v>
      </c>
      <c r="W19" s="65">
        <f t="shared" si="8"/>
        <v>0</v>
      </c>
      <c r="X19" s="65">
        <f t="shared" si="9"/>
        <v>0</v>
      </c>
      <c r="Y19" s="65">
        <f t="shared" si="10"/>
        <v>0</v>
      </c>
      <c r="Z19" s="65">
        <f t="shared" si="11"/>
        <v>0</v>
      </c>
      <c r="AA19" s="65">
        <f t="shared" si="12"/>
        <v>0</v>
      </c>
      <c r="AB19" s="65">
        <f t="shared" si="13"/>
        <v>0</v>
      </c>
      <c r="AC19" s="66">
        <f t="shared" si="14"/>
        <v>0</v>
      </c>
      <c r="AD19" s="66">
        <f t="shared" si="15"/>
        <v>0</v>
      </c>
      <c r="AE19" s="66">
        <f t="shared" si="16"/>
        <v>0</v>
      </c>
      <c r="AG19" s="49" t="str">
        <f>Januar!AG19</f>
        <v>Feiertagsstunden zu 125 %</v>
      </c>
      <c r="AH19" s="50">
        <f>(Feiertagsstd_125_1)*(Stundenlohn_1*125%)</f>
        <v>0</v>
      </c>
      <c r="AL19" s="32" t="s">
        <v>45</v>
      </c>
      <c r="AM19" s="33">
        <f>Ostersonntag_1+50</f>
        <v>46167</v>
      </c>
      <c r="AN19" s="34">
        <v>125</v>
      </c>
    </row>
    <row r="20" spans="2:40" ht="21" customHeight="1" x14ac:dyDescent="0.2">
      <c r="B20" s="20">
        <f t="shared" si="17"/>
        <v>46060</v>
      </c>
      <c r="C20" s="3"/>
      <c r="D20" s="3"/>
      <c r="E20" s="3"/>
      <c r="F20" s="3"/>
      <c r="G20" s="4" t="str">
        <f t="shared" ca="1" si="0"/>
        <v/>
      </c>
      <c r="H20" s="5"/>
      <c r="I20" s="60" t="str">
        <f t="shared" si="18"/>
        <v/>
      </c>
      <c r="J20" s="60" t="str">
        <f t="shared" si="1"/>
        <v/>
      </c>
      <c r="K20" s="60" t="str">
        <f t="shared" si="2"/>
        <v/>
      </c>
      <c r="L20" s="60" t="str">
        <f t="shared" si="3"/>
        <v/>
      </c>
      <c r="M20" s="60" t="str">
        <f t="shared" si="4"/>
        <v/>
      </c>
      <c r="N20" s="60" t="str">
        <f t="shared" si="5"/>
        <v/>
      </c>
      <c r="P20" s="63">
        <f t="shared" si="19"/>
        <v>0</v>
      </c>
      <c r="Q20" s="63">
        <f t="shared" si="20"/>
        <v>1</v>
      </c>
      <c r="R20" s="64">
        <f t="shared" si="6"/>
        <v>0</v>
      </c>
      <c r="S20" s="64">
        <f t="shared" si="21"/>
        <v>0</v>
      </c>
      <c r="T20" s="64">
        <f t="shared" si="22"/>
        <v>0</v>
      </c>
      <c r="U20" s="64">
        <f t="shared" si="23"/>
        <v>0</v>
      </c>
      <c r="V20" s="63">
        <f t="shared" si="7"/>
        <v>0</v>
      </c>
      <c r="W20" s="65">
        <f t="shared" si="8"/>
        <v>0</v>
      </c>
      <c r="X20" s="65">
        <f t="shared" si="9"/>
        <v>0</v>
      </c>
      <c r="Y20" s="65">
        <f t="shared" si="10"/>
        <v>0</v>
      </c>
      <c r="Z20" s="65">
        <f t="shared" si="11"/>
        <v>0</v>
      </c>
      <c r="AA20" s="65">
        <f t="shared" si="12"/>
        <v>1</v>
      </c>
      <c r="AB20" s="65">
        <f t="shared" si="13"/>
        <v>0</v>
      </c>
      <c r="AC20" s="66">
        <f t="shared" si="14"/>
        <v>0</v>
      </c>
      <c r="AD20" s="66">
        <f t="shared" si="15"/>
        <v>0</v>
      </c>
      <c r="AE20" s="66">
        <f t="shared" si="16"/>
        <v>0</v>
      </c>
      <c r="AG20" s="49" t="str">
        <f>Januar!AG20</f>
        <v>Feiertagsstunden zu 150 %</v>
      </c>
      <c r="AH20" s="52">
        <f>(Feiertagsstd_150_1)*(Stundenlohn_1*150%)</f>
        <v>0</v>
      </c>
      <c r="AL20" s="32" t="s">
        <v>46</v>
      </c>
      <c r="AM20" s="33">
        <f>DATE(AM12,10,3)</f>
        <v>46298</v>
      </c>
      <c r="AN20" s="34">
        <v>125</v>
      </c>
    </row>
    <row r="21" spans="2:40" ht="21" customHeight="1" x14ac:dyDescent="0.2">
      <c r="B21" s="20">
        <f t="shared" si="17"/>
        <v>46061</v>
      </c>
      <c r="C21" s="3"/>
      <c r="D21" s="3"/>
      <c r="E21" s="3"/>
      <c r="F21" s="3"/>
      <c r="G21" s="4" t="str">
        <f t="shared" ca="1" si="0"/>
        <v/>
      </c>
      <c r="H21" s="5"/>
      <c r="I21" s="60" t="str">
        <f t="shared" si="18"/>
        <v/>
      </c>
      <c r="J21" s="60" t="str">
        <f t="shared" si="1"/>
        <v/>
      </c>
      <c r="K21" s="60" t="str">
        <f t="shared" si="2"/>
        <v/>
      </c>
      <c r="L21" s="60" t="str">
        <f t="shared" si="3"/>
        <v/>
      </c>
      <c r="M21" s="60" t="str">
        <f t="shared" si="4"/>
        <v/>
      </c>
      <c r="N21" s="60" t="str">
        <f t="shared" si="5"/>
        <v/>
      </c>
      <c r="P21" s="63">
        <f t="shared" si="19"/>
        <v>0</v>
      </c>
      <c r="Q21" s="63">
        <f t="shared" si="20"/>
        <v>1</v>
      </c>
      <c r="R21" s="64">
        <f t="shared" si="6"/>
        <v>0</v>
      </c>
      <c r="S21" s="64">
        <f t="shared" si="21"/>
        <v>0</v>
      </c>
      <c r="T21" s="64">
        <f t="shared" si="22"/>
        <v>0</v>
      </c>
      <c r="U21" s="64">
        <f t="shared" si="23"/>
        <v>0</v>
      </c>
      <c r="V21" s="63">
        <f t="shared" si="7"/>
        <v>1</v>
      </c>
      <c r="W21" s="65">
        <f t="shared" si="8"/>
        <v>0</v>
      </c>
      <c r="X21" s="65">
        <f t="shared" si="9"/>
        <v>0</v>
      </c>
      <c r="Y21" s="65">
        <f t="shared" si="10"/>
        <v>0</v>
      </c>
      <c r="Z21" s="65">
        <f t="shared" si="11"/>
        <v>0</v>
      </c>
      <c r="AA21" s="65">
        <f t="shared" si="12"/>
        <v>0</v>
      </c>
      <c r="AB21" s="65">
        <f t="shared" si="13"/>
        <v>0</v>
      </c>
      <c r="AC21" s="66">
        <f t="shared" si="14"/>
        <v>0</v>
      </c>
      <c r="AD21" s="66">
        <f t="shared" si="15"/>
        <v>0</v>
      </c>
      <c r="AE21" s="66">
        <f t="shared" si="16"/>
        <v>0</v>
      </c>
      <c r="AG21" s="53"/>
      <c r="AH21" s="54"/>
      <c r="AL21" s="35" t="s">
        <v>47</v>
      </c>
      <c r="AM21" s="36">
        <f>DATE(AM12,12,24)</f>
        <v>46380</v>
      </c>
      <c r="AN21" s="34">
        <v>150</v>
      </c>
    </row>
    <row r="22" spans="2:40" ht="21" customHeight="1" x14ac:dyDescent="0.2">
      <c r="B22" s="20">
        <f t="shared" si="17"/>
        <v>46062</v>
      </c>
      <c r="C22" s="3"/>
      <c r="D22" s="3"/>
      <c r="E22" s="3"/>
      <c r="F22" s="3"/>
      <c r="G22" s="4" t="str">
        <f t="shared" ca="1" si="0"/>
        <v/>
      </c>
      <c r="H22" s="5"/>
      <c r="I22" s="60" t="str">
        <f t="shared" si="18"/>
        <v/>
      </c>
      <c r="J22" s="60" t="str">
        <f t="shared" si="1"/>
        <v/>
      </c>
      <c r="K22" s="60" t="str">
        <f t="shared" si="2"/>
        <v/>
      </c>
      <c r="L22" s="60" t="str">
        <f t="shared" si="3"/>
        <v/>
      </c>
      <c r="M22" s="60" t="str">
        <f t="shared" si="4"/>
        <v/>
      </c>
      <c r="N22" s="60" t="str">
        <f t="shared" si="5"/>
        <v/>
      </c>
      <c r="P22" s="63">
        <f t="shared" si="19"/>
        <v>0</v>
      </c>
      <c r="Q22" s="63">
        <f t="shared" si="20"/>
        <v>1</v>
      </c>
      <c r="R22" s="64">
        <f t="shared" si="6"/>
        <v>0</v>
      </c>
      <c r="S22" s="64">
        <f t="shared" si="21"/>
        <v>0</v>
      </c>
      <c r="T22" s="64">
        <f t="shared" si="22"/>
        <v>0</v>
      </c>
      <c r="U22" s="64">
        <f t="shared" si="23"/>
        <v>0</v>
      </c>
      <c r="V22" s="63">
        <f t="shared" si="7"/>
        <v>0</v>
      </c>
      <c r="W22" s="65">
        <f t="shared" si="8"/>
        <v>0</v>
      </c>
      <c r="X22" s="65">
        <f t="shared" si="9"/>
        <v>0</v>
      </c>
      <c r="Y22" s="65">
        <f t="shared" si="10"/>
        <v>0</v>
      </c>
      <c r="Z22" s="65">
        <f t="shared" si="11"/>
        <v>0</v>
      </c>
      <c r="AA22" s="65">
        <f t="shared" si="12"/>
        <v>0</v>
      </c>
      <c r="AB22" s="65">
        <f t="shared" si="13"/>
        <v>0</v>
      </c>
      <c r="AC22" s="66">
        <f t="shared" si="14"/>
        <v>0</v>
      </c>
      <c r="AD22" s="66">
        <f t="shared" si="15"/>
        <v>0</v>
      </c>
      <c r="AE22" s="66">
        <f t="shared" si="16"/>
        <v>0</v>
      </c>
      <c r="AG22" s="55"/>
      <c r="AH22" s="56"/>
      <c r="AL22" s="32" t="s">
        <v>48</v>
      </c>
      <c r="AM22" s="33">
        <f>DATE(AM12,12,25)</f>
        <v>46381</v>
      </c>
      <c r="AN22" s="34">
        <v>150</v>
      </c>
    </row>
    <row r="23" spans="2:40" ht="21" customHeight="1" x14ac:dyDescent="0.2">
      <c r="B23" s="20">
        <f t="shared" si="17"/>
        <v>46063</v>
      </c>
      <c r="C23" s="3"/>
      <c r="D23" s="3"/>
      <c r="E23" s="3"/>
      <c r="F23" s="3"/>
      <c r="G23" s="4" t="str">
        <f t="shared" ca="1" si="0"/>
        <v/>
      </c>
      <c r="H23" s="5"/>
      <c r="I23" s="60" t="str">
        <f t="shared" si="18"/>
        <v/>
      </c>
      <c r="J23" s="60" t="str">
        <f t="shared" si="1"/>
        <v/>
      </c>
      <c r="K23" s="60" t="str">
        <f t="shared" si="2"/>
        <v/>
      </c>
      <c r="L23" s="60" t="str">
        <f t="shared" si="3"/>
        <v/>
      </c>
      <c r="M23" s="60" t="str">
        <f t="shared" si="4"/>
        <v/>
      </c>
      <c r="N23" s="60" t="str">
        <f t="shared" si="5"/>
        <v/>
      </c>
      <c r="P23" s="63">
        <f t="shared" si="19"/>
        <v>0</v>
      </c>
      <c r="Q23" s="63">
        <f t="shared" si="20"/>
        <v>1</v>
      </c>
      <c r="R23" s="64">
        <f t="shared" si="6"/>
        <v>0</v>
      </c>
      <c r="S23" s="64">
        <f t="shared" si="21"/>
        <v>0</v>
      </c>
      <c r="T23" s="64">
        <f t="shared" si="22"/>
        <v>0</v>
      </c>
      <c r="U23" s="64">
        <f t="shared" si="23"/>
        <v>0</v>
      </c>
      <c r="V23" s="63">
        <f t="shared" si="7"/>
        <v>0</v>
      </c>
      <c r="W23" s="65">
        <f t="shared" si="8"/>
        <v>0</v>
      </c>
      <c r="X23" s="65">
        <f t="shared" si="9"/>
        <v>0</v>
      </c>
      <c r="Y23" s="65">
        <f t="shared" si="10"/>
        <v>0</v>
      </c>
      <c r="Z23" s="65">
        <f t="shared" si="11"/>
        <v>0</v>
      </c>
      <c r="AA23" s="65">
        <f t="shared" si="12"/>
        <v>0</v>
      </c>
      <c r="AB23" s="65">
        <f t="shared" si="13"/>
        <v>0</v>
      </c>
      <c r="AC23" s="66">
        <f t="shared" si="14"/>
        <v>0</v>
      </c>
      <c r="AD23" s="66">
        <f t="shared" si="15"/>
        <v>0</v>
      </c>
      <c r="AE23" s="66">
        <f t="shared" si="16"/>
        <v>0</v>
      </c>
      <c r="AG23" s="55"/>
      <c r="AH23" s="56"/>
      <c r="AL23" s="32" t="s">
        <v>49</v>
      </c>
      <c r="AM23" s="33">
        <f>DATE(AM12,12,26)</f>
        <v>46382</v>
      </c>
      <c r="AN23" s="34">
        <v>150</v>
      </c>
    </row>
    <row r="24" spans="2:40" ht="21" customHeight="1" x14ac:dyDescent="0.2">
      <c r="B24" s="20">
        <f t="shared" si="17"/>
        <v>46064</v>
      </c>
      <c r="C24" s="3"/>
      <c r="D24" s="3"/>
      <c r="E24" s="3"/>
      <c r="F24" s="3"/>
      <c r="G24" s="4" t="str">
        <f t="shared" ca="1" si="0"/>
        <v/>
      </c>
      <c r="H24" s="5"/>
      <c r="I24" s="60" t="str">
        <f t="shared" si="18"/>
        <v/>
      </c>
      <c r="J24" s="60" t="str">
        <f t="shared" si="1"/>
        <v/>
      </c>
      <c r="K24" s="60" t="str">
        <f t="shared" si="2"/>
        <v/>
      </c>
      <c r="L24" s="60" t="str">
        <f t="shared" si="3"/>
        <v/>
      </c>
      <c r="M24" s="60" t="str">
        <f t="shared" si="4"/>
        <v/>
      </c>
      <c r="N24" s="60" t="str">
        <f t="shared" si="5"/>
        <v/>
      </c>
      <c r="P24" s="63">
        <f t="shared" si="19"/>
        <v>0</v>
      </c>
      <c r="Q24" s="63">
        <f t="shared" si="20"/>
        <v>1</v>
      </c>
      <c r="R24" s="64">
        <f t="shared" si="6"/>
        <v>0</v>
      </c>
      <c r="S24" s="64">
        <f t="shared" si="21"/>
        <v>0</v>
      </c>
      <c r="T24" s="64">
        <f t="shared" si="22"/>
        <v>0</v>
      </c>
      <c r="U24" s="64">
        <f t="shared" si="23"/>
        <v>0</v>
      </c>
      <c r="V24" s="63">
        <f t="shared" si="7"/>
        <v>0</v>
      </c>
      <c r="W24" s="65">
        <f t="shared" si="8"/>
        <v>0</v>
      </c>
      <c r="X24" s="65">
        <f t="shared" si="9"/>
        <v>0</v>
      </c>
      <c r="Y24" s="65">
        <f t="shared" si="10"/>
        <v>0</v>
      </c>
      <c r="Z24" s="65">
        <f t="shared" si="11"/>
        <v>0</v>
      </c>
      <c r="AA24" s="65">
        <f t="shared" si="12"/>
        <v>0</v>
      </c>
      <c r="AB24" s="65">
        <f t="shared" si="13"/>
        <v>0</v>
      </c>
      <c r="AC24" s="66">
        <f t="shared" si="14"/>
        <v>0</v>
      </c>
      <c r="AD24" s="66">
        <f t="shared" si="15"/>
        <v>0</v>
      </c>
      <c r="AE24" s="66">
        <f t="shared" si="16"/>
        <v>0</v>
      </c>
      <c r="AG24" s="55"/>
      <c r="AH24" s="56"/>
      <c r="AL24" s="37" t="s">
        <v>50</v>
      </c>
      <c r="AM24" s="38">
        <f>DATE(AM12,12,31)</f>
        <v>46387</v>
      </c>
      <c r="AN24" s="39">
        <v>125</v>
      </c>
    </row>
    <row r="25" spans="2:40" ht="21" customHeight="1" x14ac:dyDescent="0.2">
      <c r="B25" s="20">
        <f t="shared" si="17"/>
        <v>46065</v>
      </c>
      <c r="C25" s="3"/>
      <c r="D25" s="3"/>
      <c r="E25" s="3"/>
      <c r="F25" s="3"/>
      <c r="G25" s="4" t="str">
        <f t="shared" ca="1" si="0"/>
        <v/>
      </c>
      <c r="H25" s="5"/>
      <c r="I25" s="60" t="str">
        <f t="shared" si="18"/>
        <v/>
      </c>
      <c r="J25" s="60" t="str">
        <f t="shared" si="1"/>
        <v/>
      </c>
      <c r="K25" s="60" t="str">
        <f t="shared" si="2"/>
        <v/>
      </c>
      <c r="L25" s="60" t="str">
        <f t="shared" si="3"/>
        <v/>
      </c>
      <c r="M25" s="60" t="str">
        <f t="shared" si="4"/>
        <v/>
      </c>
      <c r="N25" s="60" t="str">
        <f t="shared" si="5"/>
        <v/>
      </c>
      <c r="P25" s="63">
        <f t="shared" si="19"/>
        <v>0</v>
      </c>
      <c r="Q25" s="63">
        <f t="shared" si="20"/>
        <v>1</v>
      </c>
      <c r="R25" s="64">
        <f t="shared" si="6"/>
        <v>0</v>
      </c>
      <c r="S25" s="64">
        <f t="shared" si="21"/>
        <v>0</v>
      </c>
      <c r="T25" s="64">
        <f t="shared" si="22"/>
        <v>0</v>
      </c>
      <c r="U25" s="64">
        <f t="shared" si="23"/>
        <v>0</v>
      </c>
      <c r="V25" s="63">
        <f t="shared" si="7"/>
        <v>0</v>
      </c>
      <c r="W25" s="65">
        <f t="shared" si="8"/>
        <v>0</v>
      </c>
      <c r="X25" s="65">
        <f t="shared" si="9"/>
        <v>0</v>
      </c>
      <c r="Y25" s="65">
        <f t="shared" si="10"/>
        <v>0</v>
      </c>
      <c r="Z25" s="65">
        <f t="shared" si="11"/>
        <v>0</v>
      </c>
      <c r="AA25" s="65">
        <f t="shared" si="12"/>
        <v>0</v>
      </c>
      <c r="AB25" s="65">
        <f t="shared" si="13"/>
        <v>0</v>
      </c>
      <c r="AC25" s="66">
        <f t="shared" si="14"/>
        <v>0</v>
      </c>
      <c r="AD25" s="66">
        <f t="shared" si="15"/>
        <v>0</v>
      </c>
      <c r="AE25" s="66">
        <f t="shared" si="16"/>
        <v>0</v>
      </c>
      <c r="AG25" s="55"/>
      <c r="AH25" s="56"/>
    </row>
    <row r="26" spans="2:40" ht="21" customHeight="1" x14ac:dyDescent="0.2">
      <c r="B26" s="20">
        <f t="shared" si="17"/>
        <v>46066</v>
      </c>
      <c r="C26" s="3"/>
      <c r="D26" s="3"/>
      <c r="E26" s="3"/>
      <c r="F26" s="3"/>
      <c r="G26" s="4" t="str">
        <f t="shared" ca="1" si="0"/>
        <v/>
      </c>
      <c r="H26" s="5"/>
      <c r="I26" s="60" t="str">
        <f t="shared" si="18"/>
        <v/>
      </c>
      <c r="J26" s="60" t="str">
        <f t="shared" si="1"/>
        <v/>
      </c>
      <c r="K26" s="60" t="str">
        <f t="shared" si="2"/>
        <v/>
      </c>
      <c r="L26" s="60" t="str">
        <f t="shared" si="3"/>
        <v/>
      </c>
      <c r="M26" s="60" t="str">
        <f t="shared" si="4"/>
        <v/>
      </c>
      <c r="N26" s="60" t="str">
        <f t="shared" si="5"/>
        <v/>
      </c>
      <c r="P26" s="63">
        <f t="shared" si="19"/>
        <v>0</v>
      </c>
      <c r="Q26" s="63">
        <f t="shared" si="20"/>
        <v>1</v>
      </c>
      <c r="R26" s="64">
        <f t="shared" si="6"/>
        <v>0</v>
      </c>
      <c r="S26" s="64">
        <f t="shared" si="21"/>
        <v>0</v>
      </c>
      <c r="T26" s="64">
        <f t="shared" si="22"/>
        <v>0</v>
      </c>
      <c r="U26" s="64">
        <f t="shared" si="23"/>
        <v>0</v>
      </c>
      <c r="V26" s="63">
        <f t="shared" si="7"/>
        <v>0</v>
      </c>
      <c r="W26" s="65">
        <f t="shared" si="8"/>
        <v>0</v>
      </c>
      <c r="X26" s="65">
        <f t="shared" si="9"/>
        <v>0</v>
      </c>
      <c r="Y26" s="65">
        <f t="shared" si="10"/>
        <v>0</v>
      </c>
      <c r="Z26" s="65">
        <f t="shared" si="11"/>
        <v>0</v>
      </c>
      <c r="AA26" s="65">
        <f t="shared" si="12"/>
        <v>0</v>
      </c>
      <c r="AB26" s="65">
        <f t="shared" si="13"/>
        <v>0</v>
      </c>
      <c r="AC26" s="66">
        <f t="shared" si="14"/>
        <v>0</v>
      </c>
      <c r="AD26" s="66">
        <f t="shared" si="15"/>
        <v>0</v>
      </c>
      <c r="AE26" s="66">
        <f t="shared" si="16"/>
        <v>0</v>
      </c>
      <c r="AG26" s="55"/>
      <c r="AH26" s="56"/>
      <c r="AL26" s="40" t="s">
        <v>51</v>
      </c>
      <c r="AM26" s="41">
        <f>YEAR(Beginndatum_1)</f>
        <v>2026</v>
      </c>
      <c r="AN26" s="42" t="s">
        <v>39</v>
      </c>
    </row>
    <row r="27" spans="2:40" ht="21" customHeight="1" x14ac:dyDescent="0.2">
      <c r="B27" s="20">
        <f t="shared" si="17"/>
        <v>46067</v>
      </c>
      <c r="C27" s="3"/>
      <c r="D27" s="3"/>
      <c r="E27" s="3"/>
      <c r="F27" s="3"/>
      <c r="G27" s="4" t="str">
        <f t="shared" ca="1" si="0"/>
        <v/>
      </c>
      <c r="H27" s="5"/>
      <c r="I27" s="60" t="str">
        <f t="shared" si="18"/>
        <v/>
      </c>
      <c r="J27" s="60" t="str">
        <f t="shared" si="1"/>
        <v/>
      </c>
      <c r="K27" s="60" t="str">
        <f t="shared" si="2"/>
        <v/>
      </c>
      <c r="L27" s="60" t="str">
        <f t="shared" si="3"/>
        <v/>
      </c>
      <c r="M27" s="60" t="str">
        <f t="shared" si="4"/>
        <v/>
      </c>
      <c r="N27" s="60" t="str">
        <f t="shared" si="5"/>
        <v/>
      </c>
      <c r="P27" s="63">
        <f t="shared" si="19"/>
        <v>0</v>
      </c>
      <c r="Q27" s="63">
        <f t="shared" si="20"/>
        <v>1</v>
      </c>
      <c r="R27" s="64">
        <f t="shared" si="6"/>
        <v>0</v>
      </c>
      <c r="S27" s="64">
        <f t="shared" si="21"/>
        <v>0</v>
      </c>
      <c r="T27" s="64">
        <f t="shared" si="22"/>
        <v>0</v>
      </c>
      <c r="U27" s="64">
        <f t="shared" si="23"/>
        <v>0</v>
      </c>
      <c r="V27" s="63">
        <f t="shared" si="7"/>
        <v>0</v>
      </c>
      <c r="W27" s="65">
        <f t="shared" si="8"/>
        <v>0</v>
      </c>
      <c r="X27" s="65">
        <f t="shared" si="9"/>
        <v>0</v>
      </c>
      <c r="Y27" s="65">
        <f t="shared" si="10"/>
        <v>0</v>
      </c>
      <c r="Z27" s="65">
        <f t="shared" si="11"/>
        <v>0</v>
      </c>
      <c r="AA27" s="65">
        <f t="shared" si="12"/>
        <v>1</v>
      </c>
      <c r="AB27" s="65">
        <f t="shared" si="13"/>
        <v>0</v>
      </c>
      <c r="AC27" s="66">
        <f t="shared" si="14"/>
        <v>0</v>
      </c>
      <c r="AD27" s="66">
        <f t="shared" si="15"/>
        <v>0</v>
      </c>
      <c r="AE27" s="66">
        <f t="shared" si="16"/>
        <v>0</v>
      </c>
      <c r="AG27" s="55"/>
      <c r="AH27" s="56"/>
      <c r="AL27" s="83" t="s">
        <v>60</v>
      </c>
      <c r="AM27" s="84"/>
      <c r="AN27" s="85"/>
    </row>
    <row r="28" spans="2:40" ht="21" customHeight="1" x14ac:dyDescent="0.2">
      <c r="B28" s="20">
        <f t="shared" si="17"/>
        <v>46068</v>
      </c>
      <c r="C28" s="3"/>
      <c r="D28" s="3"/>
      <c r="E28" s="3"/>
      <c r="F28" s="3"/>
      <c r="G28" s="4" t="str">
        <f t="shared" ca="1" si="0"/>
        <v/>
      </c>
      <c r="H28" s="5"/>
      <c r="I28" s="60" t="str">
        <f t="shared" si="18"/>
        <v/>
      </c>
      <c r="J28" s="60" t="str">
        <f t="shared" si="1"/>
        <v/>
      </c>
      <c r="K28" s="60" t="str">
        <f t="shared" si="2"/>
        <v/>
      </c>
      <c r="L28" s="60" t="str">
        <f t="shared" si="3"/>
        <v/>
      </c>
      <c r="M28" s="60" t="str">
        <f t="shared" si="4"/>
        <v/>
      </c>
      <c r="N28" s="60" t="str">
        <f t="shared" si="5"/>
        <v/>
      </c>
      <c r="P28" s="63">
        <f t="shared" si="19"/>
        <v>0</v>
      </c>
      <c r="Q28" s="63">
        <f t="shared" si="20"/>
        <v>1</v>
      </c>
      <c r="R28" s="64">
        <f t="shared" si="6"/>
        <v>0</v>
      </c>
      <c r="S28" s="64">
        <f t="shared" si="21"/>
        <v>0</v>
      </c>
      <c r="T28" s="64">
        <f t="shared" si="22"/>
        <v>0</v>
      </c>
      <c r="U28" s="64">
        <f t="shared" si="23"/>
        <v>0</v>
      </c>
      <c r="V28" s="63">
        <f t="shared" si="7"/>
        <v>1</v>
      </c>
      <c r="W28" s="65">
        <f t="shared" si="8"/>
        <v>0</v>
      </c>
      <c r="X28" s="65">
        <f t="shared" si="9"/>
        <v>0</v>
      </c>
      <c r="Y28" s="65">
        <f t="shared" si="10"/>
        <v>0</v>
      </c>
      <c r="Z28" s="65">
        <f t="shared" si="11"/>
        <v>0</v>
      </c>
      <c r="AA28" s="65">
        <f t="shared" si="12"/>
        <v>0</v>
      </c>
      <c r="AB28" s="65">
        <f t="shared" si="13"/>
        <v>0</v>
      </c>
      <c r="AC28" s="66">
        <f t="shared" si="14"/>
        <v>0</v>
      </c>
      <c r="AD28" s="66">
        <f t="shared" si="15"/>
        <v>0</v>
      </c>
      <c r="AE28" s="66">
        <f t="shared" si="16"/>
        <v>0</v>
      </c>
      <c r="AG28" s="55"/>
      <c r="AH28" s="56"/>
      <c r="AL28" s="86"/>
      <c r="AM28" s="87"/>
      <c r="AN28" s="88"/>
    </row>
    <row r="29" spans="2:40" ht="21" customHeight="1" x14ac:dyDescent="0.2">
      <c r="B29" s="20">
        <f t="shared" si="17"/>
        <v>46069</v>
      </c>
      <c r="C29" s="3"/>
      <c r="D29" s="3"/>
      <c r="E29" s="3"/>
      <c r="F29" s="3"/>
      <c r="G29" s="4" t="str">
        <f t="shared" ca="1" si="0"/>
        <v/>
      </c>
      <c r="H29" s="5"/>
      <c r="I29" s="60" t="str">
        <f t="shared" si="18"/>
        <v/>
      </c>
      <c r="J29" s="60" t="str">
        <f t="shared" si="1"/>
        <v/>
      </c>
      <c r="K29" s="60" t="str">
        <f t="shared" si="2"/>
        <v/>
      </c>
      <c r="L29" s="60" t="str">
        <f t="shared" si="3"/>
        <v/>
      </c>
      <c r="M29" s="60" t="str">
        <f t="shared" si="4"/>
        <v/>
      </c>
      <c r="N29" s="60" t="str">
        <f t="shared" si="5"/>
        <v/>
      </c>
      <c r="P29" s="63">
        <f t="shared" si="19"/>
        <v>0</v>
      </c>
      <c r="Q29" s="63">
        <f t="shared" si="20"/>
        <v>1</v>
      </c>
      <c r="R29" s="64">
        <f t="shared" si="6"/>
        <v>0</v>
      </c>
      <c r="S29" s="64">
        <f t="shared" si="21"/>
        <v>0</v>
      </c>
      <c r="T29" s="64">
        <f t="shared" si="22"/>
        <v>0</v>
      </c>
      <c r="U29" s="64">
        <f t="shared" si="23"/>
        <v>0</v>
      </c>
      <c r="V29" s="63">
        <f t="shared" si="7"/>
        <v>0</v>
      </c>
      <c r="W29" s="65">
        <f t="shared" si="8"/>
        <v>0</v>
      </c>
      <c r="X29" s="65">
        <f t="shared" si="9"/>
        <v>0</v>
      </c>
      <c r="Y29" s="65">
        <f t="shared" si="10"/>
        <v>0</v>
      </c>
      <c r="Z29" s="65">
        <f t="shared" si="11"/>
        <v>0</v>
      </c>
      <c r="AA29" s="65">
        <f t="shared" si="12"/>
        <v>0</v>
      </c>
      <c r="AB29" s="65">
        <f t="shared" si="13"/>
        <v>0</v>
      </c>
      <c r="AC29" s="66">
        <f t="shared" si="14"/>
        <v>0</v>
      </c>
      <c r="AD29" s="66">
        <f t="shared" si="15"/>
        <v>0</v>
      </c>
      <c r="AE29" s="66">
        <f t="shared" si="16"/>
        <v>0</v>
      </c>
      <c r="AG29" s="55"/>
      <c r="AH29" s="56"/>
      <c r="AL29" s="89" t="s">
        <v>61</v>
      </c>
      <c r="AM29" s="90"/>
      <c r="AN29" s="91"/>
    </row>
    <row r="30" spans="2:40" ht="21" customHeight="1" x14ac:dyDescent="0.2">
      <c r="B30" s="20">
        <f t="shared" si="17"/>
        <v>46070</v>
      </c>
      <c r="C30" s="3"/>
      <c r="D30" s="3"/>
      <c r="E30" s="3"/>
      <c r="F30" s="3"/>
      <c r="G30" s="4" t="str">
        <f t="shared" ca="1" si="0"/>
        <v/>
      </c>
      <c r="H30" s="5"/>
      <c r="I30" s="60" t="str">
        <f t="shared" si="18"/>
        <v/>
      </c>
      <c r="J30" s="60" t="str">
        <f t="shared" si="1"/>
        <v/>
      </c>
      <c r="K30" s="60" t="str">
        <f t="shared" si="2"/>
        <v/>
      </c>
      <c r="L30" s="60" t="str">
        <f t="shared" si="3"/>
        <v/>
      </c>
      <c r="M30" s="60" t="str">
        <f t="shared" si="4"/>
        <v/>
      </c>
      <c r="N30" s="60" t="str">
        <f t="shared" si="5"/>
        <v/>
      </c>
      <c r="P30" s="63">
        <f t="shared" si="19"/>
        <v>0</v>
      </c>
      <c r="Q30" s="63">
        <f t="shared" si="20"/>
        <v>1</v>
      </c>
      <c r="R30" s="64">
        <f t="shared" si="6"/>
        <v>0</v>
      </c>
      <c r="S30" s="64">
        <f t="shared" si="21"/>
        <v>0</v>
      </c>
      <c r="T30" s="64">
        <f t="shared" si="22"/>
        <v>0</v>
      </c>
      <c r="U30" s="64">
        <f t="shared" si="23"/>
        <v>0</v>
      </c>
      <c r="V30" s="63">
        <f t="shared" si="7"/>
        <v>0</v>
      </c>
      <c r="W30" s="65">
        <f t="shared" si="8"/>
        <v>0</v>
      </c>
      <c r="X30" s="65">
        <f t="shared" si="9"/>
        <v>0</v>
      </c>
      <c r="Y30" s="65">
        <f t="shared" si="10"/>
        <v>0</v>
      </c>
      <c r="Z30" s="65">
        <f t="shared" si="11"/>
        <v>0</v>
      </c>
      <c r="AA30" s="65">
        <f t="shared" si="12"/>
        <v>0</v>
      </c>
      <c r="AB30" s="65">
        <f t="shared" si="13"/>
        <v>0</v>
      </c>
      <c r="AC30" s="66">
        <f t="shared" si="14"/>
        <v>0</v>
      </c>
      <c r="AD30" s="66">
        <f t="shared" si="15"/>
        <v>0</v>
      </c>
      <c r="AE30" s="66">
        <f t="shared" si="16"/>
        <v>0</v>
      </c>
      <c r="AG30" s="55"/>
      <c r="AH30" s="56"/>
      <c r="AL30" s="92"/>
      <c r="AM30" s="93"/>
      <c r="AN30" s="94"/>
    </row>
    <row r="31" spans="2:40" ht="21" customHeight="1" x14ac:dyDescent="0.2">
      <c r="B31" s="20">
        <f t="shared" si="17"/>
        <v>46071</v>
      </c>
      <c r="C31" s="3"/>
      <c r="D31" s="3"/>
      <c r="E31" s="3"/>
      <c r="F31" s="3"/>
      <c r="G31" s="4" t="str">
        <f t="shared" ca="1" si="0"/>
        <v/>
      </c>
      <c r="H31" s="5"/>
      <c r="I31" s="60" t="str">
        <f t="shared" si="18"/>
        <v/>
      </c>
      <c r="J31" s="60" t="str">
        <f t="shared" si="1"/>
        <v/>
      </c>
      <c r="K31" s="60" t="str">
        <f t="shared" si="2"/>
        <v/>
      </c>
      <c r="L31" s="60" t="str">
        <f t="shared" si="3"/>
        <v/>
      </c>
      <c r="M31" s="60" t="str">
        <f t="shared" si="4"/>
        <v/>
      </c>
      <c r="N31" s="60" t="str">
        <f t="shared" si="5"/>
        <v/>
      </c>
      <c r="P31" s="63">
        <f t="shared" si="19"/>
        <v>0</v>
      </c>
      <c r="Q31" s="63">
        <f t="shared" si="20"/>
        <v>1</v>
      </c>
      <c r="R31" s="64">
        <f t="shared" si="6"/>
        <v>0</v>
      </c>
      <c r="S31" s="64">
        <f t="shared" si="21"/>
        <v>0</v>
      </c>
      <c r="T31" s="64">
        <f t="shared" si="22"/>
        <v>0</v>
      </c>
      <c r="U31" s="64">
        <f t="shared" si="23"/>
        <v>0</v>
      </c>
      <c r="V31" s="63">
        <f t="shared" si="7"/>
        <v>0</v>
      </c>
      <c r="W31" s="65">
        <f t="shared" si="8"/>
        <v>0</v>
      </c>
      <c r="X31" s="65">
        <f t="shared" si="9"/>
        <v>0</v>
      </c>
      <c r="Y31" s="65">
        <f t="shared" si="10"/>
        <v>0</v>
      </c>
      <c r="Z31" s="65">
        <f t="shared" si="11"/>
        <v>0</v>
      </c>
      <c r="AA31" s="65">
        <f t="shared" si="12"/>
        <v>0</v>
      </c>
      <c r="AB31" s="65">
        <f t="shared" si="13"/>
        <v>0</v>
      </c>
      <c r="AC31" s="66">
        <f t="shared" si="14"/>
        <v>0</v>
      </c>
      <c r="AD31" s="66">
        <f t="shared" si="15"/>
        <v>0</v>
      </c>
      <c r="AE31" s="66">
        <f t="shared" si="16"/>
        <v>0</v>
      </c>
      <c r="AG31" s="55"/>
      <c r="AH31" s="56"/>
      <c r="AL31" s="43" t="s">
        <v>52</v>
      </c>
      <c r="AM31" s="44">
        <f>IF([0]!HL_3_Koenige&lt;&gt;"",[0]!HL_3_Koenige," ")</f>
        <v>46028</v>
      </c>
      <c r="AN31" s="31">
        <v>125</v>
      </c>
    </row>
    <row r="32" spans="2:40" ht="21" customHeight="1" x14ac:dyDescent="0.2">
      <c r="B32" s="20">
        <f t="shared" si="17"/>
        <v>46072</v>
      </c>
      <c r="C32" s="3"/>
      <c r="D32" s="3"/>
      <c r="E32" s="3"/>
      <c r="F32" s="3"/>
      <c r="G32" s="4" t="str">
        <f t="shared" ca="1" si="0"/>
        <v/>
      </c>
      <c r="H32" s="5"/>
      <c r="I32" s="60" t="str">
        <f t="shared" si="18"/>
        <v/>
      </c>
      <c r="J32" s="60" t="str">
        <f t="shared" si="1"/>
        <v/>
      </c>
      <c r="K32" s="60" t="str">
        <f t="shared" si="2"/>
        <v/>
      </c>
      <c r="L32" s="60" t="str">
        <f t="shared" si="3"/>
        <v/>
      </c>
      <c r="M32" s="60" t="str">
        <f t="shared" si="4"/>
        <v/>
      </c>
      <c r="N32" s="60" t="str">
        <f t="shared" si="5"/>
        <v/>
      </c>
      <c r="P32" s="63">
        <f t="shared" si="19"/>
        <v>0</v>
      </c>
      <c r="Q32" s="63">
        <f t="shared" si="20"/>
        <v>1</v>
      </c>
      <c r="R32" s="64">
        <f t="shared" si="6"/>
        <v>0</v>
      </c>
      <c r="S32" s="64">
        <f t="shared" si="21"/>
        <v>0</v>
      </c>
      <c r="T32" s="64">
        <f t="shared" si="22"/>
        <v>0</v>
      </c>
      <c r="U32" s="64">
        <f t="shared" si="23"/>
        <v>0</v>
      </c>
      <c r="V32" s="63">
        <f t="shared" si="7"/>
        <v>0</v>
      </c>
      <c r="W32" s="65">
        <f t="shared" si="8"/>
        <v>0</v>
      </c>
      <c r="X32" s="65">
        <f t="shared" si="9"/>
        <v>0</v>
      </c>
      <c r="Y32" s="65">
        <f t="shared" si="10"/>
        <v>0</v>
      </c>
      <c r="Z32" s="65">
        <f t="shared" si="11"/>
        <v>0</v>
      </c>
      <c r="AA32" s="65">
        <f t="shared" si="12"/>
        <v>0</v>
      </c>
      <c r="AB32" s="65">
        <f t="shared" si="13"/>
        <v>0</v>
      </c>
      <c r="AC32" s="66">
        <f t="shared" si="14"/>
        <v>0</v>
      </c>
      <c r="AD32" s="66">
        <f t="shared" si="15"/>
        <v>0</v>
      </c>
      <c r="AE32" s="66">
        <f t="shared" si="16"/>
        <v>0</v>
      </c>
      <c r="AG32" s="55"/>
      <c r="AH32" s="56"/>
      <c r="AL32" s="35" t="s">
        <v>53</v>
      </c>
      <c r="AM32" s="36">
        <f>IF([0]!Fronleichnam_1&lt;&gt;"",[0]!Fronleichnam_1," ")</f>
        <v>46177</v>
      </c>
      <c r="AN32" s="34">
        <v>125</v>
      </c>
    </row>
    <row r="33" spans="2:40" ht="21" customHeight="1" x14ac:dyDescent="0.2">
      <c r="B33" s="20">
        <f t="shared" si="17"/>
        <v>46073</v>
      </c>
      <c r="C33" s="3"/>
      <c r="D33" s="3"/>
      <c r="E33" s="3"/>
      <c r="F33" s="3"/>
      <c r="G33" s="4" t="str">
        <f t="shared" ca="1" si="0"/>
        <v/>
      </c>
      <c r="H33" s="5"/>
      <c r="I33" s="60" t="str">
        <f t="shared" si="18"/>
        <v/>
      </c>
      <c r="J33" s="60" t="str">
        <f t="shared" si="1"/>
        <v/>
      </c>
      <c r="K33" s="60" t="str">
        <f t="shared" si="2"/>
        <v/>
      </c>
      <c r="L33" s="60" t="str">
        <f t="shared" si="3"/>
        <v/>
      </c>
      <c r="M33" s="60" t="str">
        <f t="shared" si="4"/>
        <v/>
      </c>
      <c r="N33" s="60" t="str">
        <f t="shared" si="5"/>
        <v/>
      </c>
      <c r="P33" s="63">
        <f t="shared" si="19"/>
        <v>0</v>
      </c>
      <c r="Q33" s="63">
        <f t="shared" si="20"/>
        <v>1</v>
      </c>
      <c r="R33" s="64">
        <f t="shared" si="6"/>
        <v>0</v>
      </c>
      <c r="S33" s="64">
        <f t="shared" si="21"/>
        <v>0</v>
      </c>
      <c r="T33" s="64">
        <f t="shared" si="22"/>
        <v>0</v>
      </c>
      <c r="U33" s="64">
        <f t="shared" si="23"/>
        <v>0</v>
      </c>
      <c r="V33" s="63">
        <f t="shared" si="7"/>
        <v>0</v>
      </c>
      <c r="W33" s="65">
        <f t="shared" si="8"/>
        <v>0</v>
      </c>
      <c r="X33" s="65">
        <f t="shared" si="9"/>
        <v>0</v>
      </c>
      <c r="Y33" s="65">
        <f t="shared" si="10"/>
        <v>0</v>
      </c>
      <c r="Z33" s="65">
        <f t="shared" si="11"/>
        <v>0</v>
      </c>
      <c r="AA33" s="65">
        <f t="shared" si="12"/>
        <v>0</v>
      </c>
      <c r="AB33" s="65">
        <f t="shared" si="13"/>
        <v>0</v>
      </c>
      <c r="AC33" s="66">
        <f t="shared" si="14"/>
        <v>0</v>
      </c>
      <c r="AD33" s="66">
        <f t="shared" si="15"/>
        <v>0</v>
      </c>
      <c r="AE33" s="66">
        <f t="shared" si="16"/>
        <v>0</v>
      </c>
      <c r="AG33" s="55"/>
      <c r="AH33" s="56"/>
      <c r="AL33" s="35" t="s">
        <v>54</v>
      </c>
      <c r="AM33" s="36">
        <f>IF([0]!Friedensfest_1&lt;&gt;"",[0]!Friedensfest_1," ")</f>
        <v>46242</v>
      </c>
      <c r="AN33" s="34">
        <v>125</v>
      </c>
    </row>
    <row r="34" spans="2:40" ht="21" customHeight="1" x14ac:dyDescent="0.2">
      <c r="B34" s="20">
        <f t="shared" si="17"/>
        <v>46074</v>
      </c>
      <c r="C34" s="3"/>
      <c r="D34" s="3"/>
      <c r="E34" s="3"/>
      <c r="F34" s="3"/>
      <c r="G34" s="4" t="str">
        <f t="shared" ca="1" si="0"/>
        <v/>
      </c>
      <c r="H34" s="5"/>
      <c r="I34" s="60" t="str">
        <f t="shared" si="18"/>
        <v/>
      </c>
      <c r="J34" s="60" t="str">
        <f t="shared" si="1"/>
        <v/>
      </c>
      <c r="K34" s="60" t="str">
        <f t="shared" si="2"/>
        <v/>
      </c>
      <c r="L34" s="60" t="str">
        <f t="shared" si="3"/>
        <v/>
      </c>
      <c r="M34" s="60" t="str">
        <f t="shared" si="4"/>
        <v/>
      </c>
      <c r="N34" s="60" t="str">
        <f t="shared" si="5"/>
        <v/>
      </c>
      <c r="P34" s="63">
        <f t="shared" si="19"/>
        <v>0</v>
      </c>
      <c r="Q34" s="63">
        <f t="shared" si="20"/>
        <v>1</v>
      </c>
      <c r="R34" s="64">
        <f t="shared" si="6"/>
        <v>0</v>
      </c>
      <c r="S34" s="64">
        <f t="shared" si="21"/>
        <v>0</v>
      </c>
      <c r="T34" s="64">
        <f t="shared" si="22"/>
        <v>0</v>
      </c>
      <c r="U34" s="64">
        <f t="shared" si="23"/>
        <v>0</v>
      </c>
      <c r="V34" s="63">
        <f t="shared" si="7"/>
        <v>0</v>
      </c>
      <c r="W34" s="65">
        <f t="shared" si="8"/>
        <v>0</v>
      </c>
      <c r="X34" s="65">
        <f t="shared" si="9"/>
        <v>0</v>
      </c>
      <c r="Y34" s="65">
        <f t="shared" si="10"/>
        <v>0</v>
      </c>
      <c r="Z34" s="65">
        <f t="shared" si="11"/>
        <v>0</v>
      </c>
      <c r="AA34" s="65">
        <f t="shared" si="12"/>
        <v>1</v>
      </c>
      <c r="AB34" s="65">
        <f t="shared" si="13"/>
        <v>0</v>
      </c>
      <c r="AC34" s="66">
        <f t="shared" si="14"/>
        <v>0</v>
      </c>
      <c r="AD34" s="66">
        <f t="shared" si="15"/>
        <v>0</v>
      </c>
      <c r="AE34" s="66">
        <f t="shared" si="16"/>
        <v>0</v>
      </c>
      <c r="AG34" s="55"/>
      <c r="AH34" s="56"/>
      <c r="AL34" s="35" t="s">
        <v>55</v>
      </c>
      <c r="AM34" s="36">
        <f>IF([0]!Maria_Himmelfahrt_1&lt;&gt;"",[0]!Maria_Himmelfahrt_1," ")</f>
        <v>46249</v>
      </c>
      <c r="AN34" s="34">
        <v>125</v>
      </c>
    </row>
    <row r="35" spans="2:40" ht="21" customHeight="1" x14ac:dyDescent="0.2">
      <c r="B35" s="20">
        <f t="shared" si="17"/>
        <v>46075</v>
      </c>
      <c r="C35" s="3"/>
      <c r="D35" s="3"/>
      <c r="E35" s="3"/>
      <c r="F35" s="3"/>
      <c r="G35" s="4" t="str">
        <f t="shared" ca="1" si="0"/>
        <v/>
      </c>
      <c r="H35" s="5"/>
      <c r="I35" s="60" t="str">
        <f t="shared" si="18"/>
        <v/>
      </c>
      <c r="J35" s="60" t="str">
        <f t="shared" si="1"/>
        <v/>
      </c>
      <c r="K35" s="60" t="str">
        <f t="shared" si="2"/>
        <v/>
      </c>
      <c r="L35" s="60" t="str">
        <f t="shared" si="3"/>
        <v/>
      </c>
      <c r="M35" s="60" t="str">
        <f t="shared" si="4"/>
        <v/>
      </c>
      <c r="N35" s="60" t="str">
        <f t="shared" si="5"/>
        <v/>
      </c>
      <c r="P35" s="63">
        <f t="shared" si="19"/>
        <v>0</v>
      </c>
      <c r="Q35" s="63">
        <f t="shared" si="20"/>
        <v>1</v>
      </c>
      <c r="R35" s="64">
        <f t="shared" si="6"/>
        <v>0</v>
      </c>
      <c r="S35" s="64">
        <f t="shared" si="21"/>
        <v>0</v>
      </c>
      <c r="T35" s="64">
        <f t="shared" si="22"/>
        <v>0</v>
      </c>
      <c r="U35" s="64">
        <f t="shared" si="23"/>
        <v>0</v>
      </c>
      <c r="V35" s="63">
        <f t="shared" si="7"/>
        <v>1</v>
      </c>
      <c r="W35" s="65">
        <f t="shared" si="8"/>
        <v>0</v>
      </c>
      <c r="X35" s="65">
        <f t="shared" si="9"/>
        <v>0</v>
      </c>
      <c r="Y35" s="65">
        <f t="shared" si="10"/>
        <v>0</v>
      </c>
      <c r="Z35" s="65">
        <f t="shared" si="11"/>
        <v>0</v>
      </c>
      <c r="AA35" s="65">
        <f t="shared" si="12"/>
        <v>0</v>
      </c>
      <c r="AB35" s="65">
        <f t="shared" si="13"/>
        <v>0</v>
      </c>
      <c r="AC35" s="66">
        <f t="shared" si="14"/>
        <v>0</v>
      </c>
      <c r="AD35" s="66">
        <f t="shared" si="15"/>
        <v>0</v>
      </c>
      <c r="AE35" s="66">
        <f t="shared" si="16"/>
        <v>0</v>
      </c>
      <c r="AG35" s="55"/>
      <c r="AH35" s="56"/>
      <c r="AL35" s="35" t="s">
        <v>56</v>
      </c>
      <c r="AM35" s="36" cm="1">
        <f t="array" ref="AM35">IF([0]!Reformationstag_1&lt;&gt;"",[0]!Reformationstag_1," ")</f>
        <v>46326</v>
      </c>
      <c r="AN35" s="34">
        <v>125</v>
      </c>
    </row>
    <row r="36" spans="2:40" ht="21" customHeight="1" x14ac:dyDescent="0.2">
      <c r="B36" s="20">
        <f t="shared" si="17"/>
        <v>46076</v>
      </c>
      <c r="C36" s="3"/>
      <c r="D36" s="3"/>
      <c r="E36" s="3"/>
      <c r="F36" s="3"/>
      <c r="G36" s="4" t="str">
        <f t="shared" ca="1" si="0"/>
        <v/>
      </c>
      <c r="H36" s="5"/>
      <c r="I36" s="60" t="str">
        <f t="shared" si="18"/>
        <v/>
      </c>
      <c r="J36" s="60" t="str">
        <f t="shared" si="1"/>
        <v/>
      </c>
      <c r="K36" s="60" t="str">
        <f t="shared" si="2"/>
        <v/>
      </c>
      <c r="L36" s="60" t="str">
        <f t="shared" si="3"/>
        <v/>
      </c>
      <c r="M36" s="60" t="str">
        <f t="shared" si="4"/>
        <v/>
      </c>
      <c r="N36" s="60" t="str">
        <f t="shared" si="5"/>
        <v/>
      </c>
      <c r="P36" s="63">
        <f t="shared" si="19"/>
        <v>0</v>
      </c>
      <c r="Q36" s="63">
        <f t="shared" si="20"/>
        <v>1</v>
      </c>
      <c r="R36" s="64">
        <f t="shared" si="6"/>
        <v>0</v>
      </c>
      <c r="S36" s="64">
        <f t="shared" si="21"/>
        <v>0</v>
      </c>
      <c r="T36" s="64">
        <f t="shared" si="22"/>
        <v>0</v>
      </c>
      <c r="U36" s="64">
        <f t="shared" si="23"/>
        <v>0</v>
      </c>
      <c r="V36" s="63">
        <f t="shared" si="7"/>
        <v>0</v>
      </c>
      <c r="W36" s="65">
        <f t="shared" si="8"/>
        <v>0</v>
      </c>
      <c r="X36" s="65">
        <f t="shared" si="9"/>
        <v>0</v>
      </c>
      <c r="Y36" s="65">
        <f t="shared" si="10"/>
        <v>0</v>
      </c>
      <c r="Z36" s="65">
        <f t="shared" si="11"/>
        <v>0</v>
      </c>
      <c r="AA36" s="65">
        <f t="shared" si="12"/>
        <v>0</v>
      </c>
      <c r="AB36" s="65">
        <f t="shared" si="13"/>
        <v>0</v>
      </c>
      <c r="AC36" s="66">
        <f t="shared" si="14"/>
        <v>0</v>
      </c>
      <c r="AD36" s="66">
        <f t="shared" si="15"/>
        <v>0</v>
      </c>
      <c r="AE36" s="66">
        <f t="shared" si="16"/>
        <v>0</v>
      </c>
      <c r="AG36" s="57"/>
      <c r="AH36" s="56"/>
      <c r="AL36" s="35" t="s">
        <v>57</v>
      </c>
      <c r="AM36" s="36">
        <f>IF([0]!Allerheiligen_1&lt;&gt;"",[0]!Allerheiligen_1," ")</f>
        <v>46327</v>
      </c>
      <c r="AN36" s="34">
        <v>125</v>
      </c>
    </row>
    <row r="37" spans="2:40" ht="21" customHeight="1" x14ac:dyDescent="0.2">
      <c r="B37" s="20">
        <f t="shared" si="17"/>
        <v>46077</v>
      </c>
      <c r="C37" s="3"/>
      <c r="D37" s="3"/>
      <c r="E37" s="3"/>
      <c r="F37" s="3"/>
      <c r="G37" s="4" t="str">
        <f t="shared" ca="1" si="0"/>
        <v/>
      </c>
      <c r="H37" s="5"/>
      <c r="I37" s="60" t="str">
        <f t="shared" si="18"/>
        <v/>
      </c>
      <c r="J37" s="60" t="str">
        <f t="shared" si="1"/>
        <v/>
      </c>
      <c r="K37" s="60" t="str">
        <f t="shared" si="2"/>
        <v/>
      </c>
      <c r="L37" s="60" t="str">
        <f t="shared" si="3"/>
        <v/>
      </c>
      <c r="M37" s="60" t="str">
        <f t="shared" si="4"/>
        <v/>
      </c>
      <c r="N37" s="60" t="str">
        <f t="shared" si="5"/>
        <v/>
      </c>
      <c r="P37" s="63">
        <f t="shared" si="19"/>
        <v>0</v>
      </c>
      <c r="Q37" s="63">
        <f t="shared" si="20"/>
        <v>1</v>
      </c>
      <c r="R37" s="64">
        <f t="shared" si="6"/>
        <v>0</v>
      </c>
      <c r="S37" s="64">
        <f t="shared" si="21"/>
        <v>0</v>
      </c>
      <c r="T37" s="64">
        <f t="shared" si="22"/>
        <v>0</v>
      </c>
      <c r="U37" s="64">
        <f t="shared" si="23"/>
        <v>0</v>
      </c>
      <c r="V37" s="63">
        <f t="shared" si="7"/>
        <v>0</v>
      </c>
      <c r="W37" s="65">
        <f t="shared" si="8"/>
        <v>0</v>
      </c>
      <c r="X37" s="65">
        <f t="shared" si="9"/>
        <v>0</v>
      </c>
      <c r="Y37" s="65">
        <f t="shared" si="10"/>
        <v>0</v>
      </c>
      <c r="Z37" s="65">
        <f t="shared" si="11"/>
        <v>0</v>
      </c>
      <c r="AA37" s="65">
        <f t="shared" si="12"/>
        <v>0</v>
      </c>
      <c r="AB37" s="65">
        <f t="shared" si="13"/>
        <v>0</v>
      </c>
      <c r="AC37" s="66">
        <f t="shared" si="14"/>
        <v>0</v>
      </c>
      <c r="AD37" s="66">
        <f t="shared" si="15"/>
        <v>0</v>
      </c>
      <c r="AE37" s="66">
        <f t="shared" si="16"/>
        <v>0</v>
      </c>
      <c r="AG37" s="57"/>
      <c r="AH37" s="56"/>
      <c r="AL37" s="37" t="s">
        <v>58</v>
      </c>
      <c r="AM37" s="38">
        <f>IF([0]!Buss_Bettag_1&lt;&gt;"",[0]!Buss_Bettag_1," ")</f>
        <v>46344</v>
      </c>
      <c r="AN37" s="39">
        <v>125</v>
      </c>
    </row>
    <row r="38" spans="2:40" ht="21" customHeight="1" x14ac:dyDescent="0.2">
      <c r="B38" s="20">
        <f t="shared" si="17"/>
        <v>46078</v>
      </c>
      <c r="C38" s="3"/>
      <c r="D38" s="3"/>
      <c r="E38" s="3"/>
      <c r="F38" s="3"/>
      <c r="G38" s="4" t="str">
        <f t="shared" ca="1" si="0"/>
        <v/>
      </c>
      <c r="H38" s="5"/>
      <c r="I38" s="60" t="str">
        <f t="shared" si="18"/>
        <v/>
      </c>
      <c r="J38" s="60" t="str">
        <f t="shared" si="1"/>
        <v/>
      </c>
      <c r="K38" s="60" t="str">
        <f t="shared" si="2"/>
        <v/>
      </c>
      <c r="L38" s="60" t="str">
        <f t="shared" si="3"/>
        <v/>
      </c>
      <c r="M38" s="60" t="str">
        <f t="shared" si="4"/>
        <v/>
      </c>
      <c r="N38" s="60" t="str">
        <f t="shared" si="5"/>
        <v/>
      </c>
      <c r="P38" s="63">
        <f t="shared" si="19"/>
        <v>0</v>
      </c>
      <c r="Q38" s="63">
        <f t="shared" si="20"/>
        <v>1</v>
      </c>
      <c r="R38" s="64">
        <f t="shared" si="6"/>
        <v>0</v>
      </c>
      <c r="S38" s="64">
        <f t="shared" si="21"/>
        <v>0</v>
      </c>
      <c r="T38" s="64">
        <f t="shared" si="22"/>
        <v>0</v>
      </c>
      <c r="U38" s="64">
        <f t="shared" si="23"/>
        <v>0</v>
      </c>
      <c r="V38" s="63">
        <f t="shared" si="7"/>
        <v>0</v>
      </c>
      <c r="W38" s="65">
        <f t="shared" si="8"/>
        <v>0</v>
      </c>
      <c r="X38" s="65">
        <f t="shared" si="9"/>
        <v>0</v>
      </c>
      <c r="Y38" s="65">
        <f t="shared" si="10"/>
        <v>0</v>
      </c>
      <c r="Z38" s="65">
        <f t="shared" si="11"/>
        <v>0</v>
      </c>
      <c r="AA38" s="65">
        <f t="shared" si="12"/>
        <v>0</v>
      </c>
      <c r="AB38" s="65">
        <f t="shared" si="13"/>
        <v>0</v>
      </c>
      <c r="AC38" s="66">
        <f t="shared" si="14"/>
        <v>0</v>
      </c>
      <c r="AD38" s="66">
        <f t="shared" si="15"/>
        <v>0</v>
      </c>
      <c r="AE38" s="66">
        <f t="shared" si="16"/>
        <v>0</v>
      </c>
      <c r="AG38" s="57"/>
      <c r="AH38" s="56"/>
      <c r="AM38" s="45">
        <f>DATE(AM12,3,1)+MOD((255-11*MOD(AM12,19)-21),30)+21+(MOD((255-11*MOD(AM12,19)-21),30) + 21&gt;48)+6-MOD(AM12+INT(AM12/4)+MOD((255- 11*MOD(AM12,19)- 21),30)+21+(MOD((255-11*MOD(AM12,19)-21),30)+21&gt;48)+1,7)</f>
        <v>46117</v>
      </c>
    </row>
    <row r="39" spans="2:40" ht="21" customHeight="1" x14ac:dyDescent="0.2">
      <c r="B39" s="20">
        <f t="shared" si="17"/>
        <v>46079</v>
      </c>
      <c r="C39" s="3"/>
      <c r="D39" s="3"/>
      <c r="E39" s="3"/>
      <c r="F39" s="3"/>
      <c r="G39" s="4" t="str">
        <f t="shared" ca="1" si="0"/>
        <v/>
      </c>
      <c r="H39" s="5"/>
      <c r="I39" s="60" t="str">
        <f t="shared" si="18"/>
        <v/>
      </c>
      <c r="J39" s="60" t="str">
        <f t="shared" si="1"/>
        <v/>
      </c>
      <c r="K39" s="60" t="str">
        <f t="shared" si="2"/>
        <v/>
      </c>
      <c r="L39" s="60" t="str">
        <f t="shared" si="3"/>
        <v/>
      </c>
      <c r="M39" s="60" t="str">
        <f t="shared" si="4"/>
        <v/>
      </c>
      <c r="N39" s="60" t="str">
        <f t="shared" si="5"/>
        <v/>
      </c>
      <c r="P39" s="63">
        <f t="shared" si="19"/>
        <v>0</v>
      </c>
      <c r="Q39" s="63">
        <f t="shared" si="20"/>
        <v>1</v>
      </c>
      <c r="R39" s="64">
        <f t="shared" si="6"/>
        <v>0</v>
      </c>
      <c r="S39" s="64">
        <f t="shared" si="21"/>
        <v>0</v>
      </c>
      <c r="T39" s="64">
        <f t="shared" si="22"/>
        <v>0</v>
      </c>
      <c r="U39" s="64">
        <f t="shared" si="23"/>
        <v>0</v>
      </c>
      <c r="V39" s="63">
        <f t="shared" si="7"/>
        <v>0</v>
      </c>
      <c r="W39" s="65">
        <f t="shared" si="8"/>
        <v>0</v>
      </c>
      <c r="X39" s="65">
        <f t="shared" si="9"/>
        <v>0</v>
      </c>
      <c r="Y39" s="65">
        <f t="shared" si="10"/>
        <v>0</v>
      </c>
      <c r="Z39" s="65">
        <f t="shared" si="11"/>
        <v>0</v>
      </c>
      <c r="AA39" s="65">
        <f t="shared" si="12"/>
        <v>0</v>
      </c>
      <c r="AB39" s="65">
        <f t="shared" si="13"/>
        <v>0</v>
      </c>
      <c r="AC39" s="66">
        <f t="shared" si="14"/>
        <v>0</v>
      </c>
      <c r="AD39" s="66">
        <f t="shared" si="15"/>
        <v>0</v>
      </c>
      <c r="AE39" s="66">
        <f t="shared" si="16"/>
        <v>0</v>
      </c>
      <c r="AG39" s="55"/>
      <c r="AH39" s="56"/>
      <c r="AM39" s="46">
        <f>AM38+49</f>
        <v>46166</v>
      </c>
    </row>
    <row r="40" spans="2:40" ht="21" customHeight="1" x14ac:dyDescent="0.2">
      <c r="B40" s="20">
        <f t="shared" si="17"/>
        <v>46080</v>
      </c>
      <c r="C40" s="3"/>
      <c r="D40" s="3"/>
      <c r="E40" s="3"/>
      <c r="F40" s="3"/>
      <c r="G40" s="4" t="str">
        <f t="shared" ca="1" si="0"/>
        <v/>
      </c>
      <c r="H40" s="5"/>
      <c r="I40" s="60" t="str">
        <f t="shared" si="18"/>
        <v/>
      </c>
      <c r="J40" s="60" t="str">
        <f t="shared" si="1"/>
        <v/>
      </c>
      <c r="K40" s="60" t="str">
        <f t="shared" si="2"/>
        <v/>
      </c>
      <c r="L40" s="60" t="str">
        <f t="shared" si="3"/>
        <v/>
      </c>
      <c r="M40" s="60" t="str">
        <f t="shared" si="4"/>
        <v/>
      </c>
      <c r="N40" s="60" t="str">
        <f t="shared" si="5"/>
        <v/>
      </c>
      <c r="P40" s="63">
        <f t="shared" si="19"/>
        <v>0</v>
      </c>
      <c r="Q40" s="63">
        <f t="shared" si="20"/>
        <v>1</v>
      </c>
      <c r="R40" s="64">
        <f t="shared" si="6"/>
        <v>0</v>
      </c>
      <c r="S40" s="64">
        <f t="shared" si="21"/>
        <v>0</v>
      </c>
      <c r="T40" s="64">
        <f t="shared" si="22"/>
        <v>0</v>
      </c>
      <c r="U40" s="64">
        <f t="shared" si="23"/>
        <v>0</v>
      </c>
      <c r="V40" s="63">
        <f t="shared" si="7"/>
        <v>0</v>
      </c>
      <c r="W40" s="65">
        <f t="shared" si="8"/>
        <v>0</v>
      </c>
      <c r="X40" s="65">
        <f t="shared" si="9"/>
        <v>0</v>
      </c>
      <c r="Y40" s="65">
        <f t="shared" si="10"/>
        <v>0</v>
      </c>
      <c r="Z40" s="65">
        <f t="shared" si="11"/>
        <v>0</v>
      </c>
      <c r="AA40" s="65">
        <f t="shared" si="12"/>
        <v>0</v>
      </c>
      <c r="AB40" s="65">
        <f t="shared" si="13"/>
        <v>0</v>
      </c>
      <c r="AC40" s="66">
        <f t="shared" si="14"/>
        <v>0</v>
      </c>
      <c r="AD40" s="66">
        <f t="shared" si="15"/>
        <v>0</v>
      </c>
      <c r="AE40" s="66">
        <f t="shared" si="16"/>
        <v>0</v>
      </c>
      <c r="AG40" s="55"/>
      <c r="AH40" s="56"/>
    </row>
    <row r="41" spans="2:40" ht="21" customHeight="1" x14ac:dyDescent="0.2">
      <c r="B41" s="20">
        <f t="shared" si="17"/>
        <v>46081</v>
      </c>
      <c r="C41" s="3"/>
      <c r="D41" s="3"/>
      <c r="E41" s="3"/>
      <c r="F41" s="3"/>
      <c r="G41" s="4" t="str">
        <f t="shared" ca="1" si="0"/>
        <v/>
      </c>
      <c r="H41" s="5"/>
      <c r="I41" s="60" t="str">
        <f t="shared" si="18"/>
        <v/>
      </c>
      <c r="J41" s="60" t="str">
        <f t="shared" si="1"/>
        <v/>
      </c>
      <c r="K41" s="60" t="str">
        <f t="shared" si="2"/>
        <v/>
      </c>
      <c r="L41" s="60" t="str">
        <f t="shared" si="3"/>
        <v/>
      </c>
      <c r="M41" s="60" t="str">
        <f t="shared" si="4"/>
        <v/>
      </c>
      <c r="N41" s="60" t="str">
        <f t="shared" si="5"/>
        <v/>
      </c>
      <c r="P41" s="63">
        <f t="shared" si="19"/>
        <v>0</v>
      </c>
      <c r="Q41" s="63">
        <f t="shared" si="20"/>
        <v>1</v>
      </c>
      <c r="R41" s="64">
        <f t="shared" si="6"/>
        <v>0</v>
      </c>
      <c r="S41" s="64">
        <f t="shared" si="21"/>
        <v>0</v>
      </c>
      <c r="T41" s="64">
        <f t="shared" si="22"/>
        <v>0</v>
      </c>
      <c r="U41" s="64">
        <f t="shared" si="23"/>
        <v>0</v>
      </c>
      <c r="V41" s="63">
        <f t="shared" si="7"/>
        <v>0</v>
      </c>
      <c r="W41" s="65">
        <f t="shared" si="8"/>
        <v>0</v>
      </c>
      <c r="X41" s="65">
        <f t="shared" si="9"/>
        <v>0</v>
      </c>
      <c r="Y41" s="65">
        <f t="shared" si="10"/>
        <v>0</v>
      </c>
      <c r="Z41" s="65">
        <f t="shared" si="11"/>
        <v>0</v>
      </c>
      <c r="AA41" s="65">
        <f t="shared" si="12"/>
        <v>1</v>
      </c>
      <c r="AB41" s="65">
        <f t="shared" si="13"/>
        <v>0</v>
      </c>
      <c r="AC41" s="66">
        <f t="shared" si="14"/>
        <v>0</v>
      </c>
      <c r="AD41" s="66">
        <f t="shared" si="15"/>
        <v>0</v>
      </c>
      <c r="AE41" s="66">
        <f t="shared" si="16"/>
        <v>0</v>
      </c>
      <c r="AG41" s="55"/>
      <c r="AH41" s="56"/>
      <c r="AM41" s="67"/>
    </row>
    <row r="42" spans="2:40" ht="21" customHeight="1" x14ac:dyDescent="0.2">
      <c r="B42" s="20" t="str">
        <f t="shared" si="17"/>
        <v/>
      </c>
      <c r="C42" s="3"/>
      <c r="D42" s="3"/>
      <c r="E42" s="3"/>
      <c r="F42" s="3"/>
      <c r="G42" s="4" t="str">
        <f t="shared" ca="1" si="0"/>
        <v/>
      </c>
      <c r="H42" s="5"/>
      <c r="I42" s="60" t="str">
        <f t="shared" si="18"/>
        <v/>
      </c>
      <c r="J42" s="60" t="str">
        <f t="shared" si="1"/>
        <v/>
      </c>
      <c r="K42" s="60" t="str">
        <f t="shared" si="2"/>
        <v/>
      </c>
      <c r="L42" s="60" t="str">
        <f t="shared" si="3"/>
        <v/>
      </c>
      <c r="M42" s="60" t="str">
        <f t="shared" si="4"/>
        <v/>
      </c>
      <c r="N42" s="60" t="str">
        <f t="shared" si="5"/>
        <v/>
      </c>
      <c r="P42" s="63">
        <f t="shared" si="19"/>
        <v>0</v>
      </c>
      <c r="Q42" s="63">
        <f t="shared" si="20"/>
        <v>1</v>
      </c>
      <c r="R42" s="64">
        <f t="shared" si="6"/>
        <v>0</v>
      </c>
      <c r="S42" s="64">
        <f t="shared" si="21"/>
        <v>0</v>
      </c>
      <c r="T42" s="64">
        <f t="shared" si="22"/>
        <v>0</v>
      </c>
      <c r="U42" s="64">
        <f t="shared" si="23"/>
        <v>0</v>
      </c>
      <c r="V42" s="63">
        <f t="shared" si="7"/>
        <v>0</v>
      </c>
      <c r="W42" s="65">
        <f t="shared" si="8"/>
        <v>0</v>
      </c>
      <c r="X42" s="65">
        <f t="shared" si="9"/>
        <v>0</v>
      </c>
      <c r="Y42" s="65">
        <f t="shared" si="10"/>
        <v>0</v>
      </c>
      <c r="Z42" s="65">
        <f t="shared" si="11"/>
        <v>0</v>
      </c>
      <c r="AA42" s="65">
        <f t="shared" si="12"/>
        <v>0</v>
      </c>
      <c r="AB42" s="65">
        <f t="shared" si="13"/>
        <v>0</v>
      </c>
      <c r="AC42" s="66">
        <f t="shared" si="14"/>
        <v>0</v>
      </c>
      <c r="AD42" s="66">
        <f t="shared" si="15"/>
        <v>0</v>
      </c>
      <c r="AE42" s="66">
        <f t="shared" si="16"/>
        <v>0</v>
      </c>
      <c r="AG42" s="55"/>
      <c r="AH42" s="56"/>
    </row>
    <row r="43" spans="2:40" ht="21" customHeight="1" x14ac:dyDescent="0.2">
      <c r="B43" s="20" t="str">
        <f t="shared" si="17"/>
        <v/>
      </c>
      <c r="C43" s="3"/>
      <c r="D43" s="3"/>
      <c r="E43" s="3"/>
      <c r="F43" s="3"/>
      <c r="G43" s="4" t="str">
        <f t="shared" ca="1" si="0"/>
        <v/>
      </c>
      <c r="H43" s="5"/>
      <c r="I43" s="60" t="str">
        <f t="shared" si="18"/>
        <v/>
      </c>
      <c r="J43" s="60" t="str">
        <f t="shared" si="1"/>
        <v/>
      </c>
      <c r="K43" s="60" t="str">
        <f t="shared" si="2"/>
        <v/>
      </c>
      <c r="L43" s="60" t="str">
        <f t="shared" si="3"/>
        <v/>
      </c>
      <c r="M43" s="60" t="str">
        <f t="shared" si="4"/>
        <v/>
      </c>
      <c r="N43" s="60" t="str">
        <f t="shared" si="5"/>
        <v/>
      </c>
      <c r="P43" s="63">
        <f t="shared" si="19"/>
        <v>0</v>
      </c>
      <c r="Q43" s="63">
        <f t="shared" si="20"/>
        <v>1</v>
      </c>
      <c r="R43" s="64">
        <f t="shared" si="6"/>
        <v>0</v>
      </c>
      <c r="S43" s="64">
        <f t="shared" si="21"/>
        <v>0</v>
      </c>
      <c r="T43" s="64">
        <f t="shared" si="22"/>
        <v>0</v>
      </c>
      <c r="U43" s="64">
        <f t="shared" si="23"/>
        <v>0</v>
      </c>
      <c r="V43" s="63">
        <f t="shared" si="7"/>
        <v>0</v>
      </c>
      <c r="W43" s="65">
        <f t="shared" si="8"/>
        <v>0</v>
      </c>
      <c r="X43" s="65">
        <f t="shared" si="9"/>
        <v>0</v>
      </c>
      <c r="Y43" s="65">
        <f t="shared" si="10"/>
        <v>0</v>
      </c>
      <c r="Z43" s="65">
        <f t="shared" si="11"/>
        <v>0</v>
      </c>
      <c r="AA43" s="65">
        <f t="shared" si="12"/>
        <v>0</v>
      </c>
      <c r="AB43" s="65">
        <f t="shared" si="13"/>
        <v>0</v>
      </c>
      <c r="AC43" s="66">
        <f t="shared" si="14"/>
        <v>0</v>
      </c>
      <c r="AD43" s="66">
        <f t="shared" si="15"/>
        <v>0</v>
      </c>
      <c r="AE43" s="66">
        <f t="shared" si="16"/>
        <v>0</v>
      </c>
      <c r="AG43" s="55"/>
      <c r="AH43" s="56"/>
    </row>
    <row r="44" spans="2:40" ht="21" customHeight="1" x14ac:dyDescent="0.2">
      <c r="B44" s="21" t="str">
        <f t="shared" si="17"/>
        <v/>
      </c>
      <c r="C44" s="6"/>
      <c r="D44" s="6"/>
      <c r="E44" s="6"/>
      <c r="F44" s="6"/>
      <c r="G44" s="7" t="str">
        <f t="shared" ca="1" si="0"/>
        <v/>
      </c>
      <c r="H44" s="8"/>
      <c r="I44" s="61" t="str">
        <f t="shared" si="18"/>
        <v/>
      </c>
      <c r="J44" s="61" t="str">
        <f t="shared" si="1"/>
        <v/>
      </c>
      <c r="K44" s="61" t="str">
        <f t="shared" si="2"/>
        <v/>
      </c>
      <c r="L44" s="61" t="str">
        <f t="shared" si="3"/>
        <v/>
      </c>
      <c r="M44" s="61" t="str">
        <f t="shared" si="4"/>
        <v/>
      </c>
      <c r="N44" s="61" t="str">
        <f t="shared" si="5"/>
        <v/>
      </c>
      <c r="P44" s="63">
        <f t="shared" si="19"/>
        <v>0</v>
      </c>
      <c r="Q44" s="63">
        <f t="shared" si="20"/>
        <v>1</v>
      </c>
      <c r="R44" s="64">
        <f t="shared" si="6"/>
        <v>0</v>
      </c>
      <c r="S44" s="64">
        <f t="shared" si="21"/>
        <v>0</v>
      </c>
      <c r="T44" s="64">
        <f t="shared" si="22"/>
        <v>0</v>
      </c>
      <c r="U44" s="64">
        <f t="shared" si="23"/>
        <v>0</v>
      </c>
      <c r="V44" s="63">
        <f t="shared" si="7"/>
        <v>0</v>
      </c>
      <c r="W44" s="65">
        <f t="shared" si="8"/>
        <v>0</v>
      </c>
      <c r="X44" s="65">
        <f t="shared" si="9"/>
        <v>0</v>
      </c>
      <c r="Y44" s="65">
        <f t="shared" si="10"/>
        <v>0</v>
      </c>
      <c r="Z44" s="65">
        <f t="shared" si="11"/>
        <v>0</v>
      </c>
      <c r="AA44" s="65">
        <f t="shared" si="12"/>
        <v>0</v>
      </c>
      <c r="AB44" s="65">
        <f t="shared" si="13"/>
        <v>0</v>
      </c>
      <c r="AC44" s="66">
        <f t="shared" si="14"/>
        <v>0</v>
      </c>
      <c r="AD44" s="66">
        <f t="shared" si="15"/>
        <v>0</v>
      </c>
      <c r="AE44" s="66">
        <f t="shared" si="16"/>
        <v>0</v>
      </c>
      <c r="AG44" s="58"/>
      <c r="AH44" s="59"/>
    </row>
    <row r="45" spans="2:40" ht="21" customHeight="1" x14ac:dyDescent="0.2">
      <c r="B45" s="22" t="s">
        <v>35</v>
      </c>
      <c r="C45" s="23"/>
      <c r="D45" s="24"/>
      <c r="E45" s="24"/>
      <c r="F45" s="24"/>
      <c r="G45" s="24"/>
      <c r="H45" s="25"/>
      <c r="I45" s="73">
        <f t="shared" ref="I45:N45" si="24">SUM(I14:I44)*24</f>
        <v>0</v>
      </c>
      <c r="J45" s="73">
        <f t="shared" si="24"/>
        <v>0</v>
      </c>
      <c r="K45" s="73">
        <f t="shared" si="24"/>
        <v>0</v>
      </c>
      <c r="L45" s="73">
        <f t="shared" si="24"/>
        <v>0</v>
      </c>
      <c r="M45" s="73">
        <f t="shared" si="24"/>
        <v>0</v>
      </c>
      <c r="N45" s="73">
        <f t="shared" si="24"/>
        <v>0</v>
      </c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G45" s="27" t="s">
        <v>59</v>
      </c>
      <c r="AH45" s="28">
        <f>SUM(AH14:AH44)</f>
        <v>0</v>
      </c>
    </row>
    <row r="46" spans="2:40" ht="12" customHeight="1" x14ac:dyDescent="0.2"/>
    <row r="47" spans="2:40" x14ac:dyDescent="0.2"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  <c r="AK47" s="107"/>
    </row>
    <row r="48" spans="2:40" x14ac:dyDescent="0.2"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  <c r="AK48" s="107"/>
    </row>
    <row r="49" spans="2:37" x14ac:dyDescent="0.2"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</row>
    <row r="50" spans="2:37" x14ac:dyDescent="0.2">
      <c r="B50" s="107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</row>
    <row r="51" spans="2:37" x14ac:dyDescent="0.2"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</row>
    <row r="52" spans="2:37" x14ac:dyDescent="0.2"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  <c r="AK52" s="107"/>
    </row>
    <row r="53" spans="2:37" x14ac:dyDescent="0.2"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</row>
    <row r="54" spans="2:37" x14ac:dyDescent="0.2"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  <c r="AK54" s="107"/>
    </row>
    <row r="55" spans="2:37" x14ac:dyDescent="0.2"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  <c r="AK55" s="107"/>
    </row>
  </sheetData>
  <sheetProtection algorithmName="SHA-512" hashValue="U5UdKLMoC+axQZa6qKi15UTO4EZxxpp8W8mkycI7sWvb2xIsa3AYEGtYbiHd8CZDH2ejQa/ThYDeO+kYapLSrg==" saltValue="a771rF7wGmSUvGLtPins2A==" spinCount="100000" sheet="1" selectLockedCells="1"/>
  <mergeCells count="29">
    <mergeCell ref="K5:M5"/>
    <mergeCell ref="D5:I5"/>
    <mergeCell ref="B1:AH1"/>
    <mergeCell ref="B2:AH2"/>
    <mergeCell ref="B3:AH3"/>
    <mergeCell ref="B4:AH4"/>
    <mergeCell ref="B5:C5"/>
    <mergeCell ref="N5:AH10"/>
    <mergeCell ref="B6:C6"/>
    <mergeCell ref="D6:M6"/>
    <mergeCell ref="B7:C7"/>
    <mergeCell ref="D7:M7"/>
    <mergeCell ref="B8:C8"/>
    <mergeCell ref="D8:M8"/>
    <mergeCell ref="B10:C10"/>
    <mergeCell ref="D10:I10"/>
    <mergeCell ref="J10:K10"/>
    <mergeCell ref="L10:M10"/>
    <mergeCell ref="AN12:AN13"/>
    <mergeCell ref="AG14:AH14"/>
    <mergeCell ref="AL27:AN28"/>
    <mergeCell ref="AL29:AN30"/>
    <mergeCell ref="AL12:AL13"/>
    <mergeCell ref="AM12:AM13"/>
    <mergeCell ref="B47:AK55"/>
    <mergeCell ref="B12:B13"/>
    <mergeCell ref="C12:D12"/>
    <mergeCell ref="E12:F12"/>
    <mergeCell ref="AG12:AH13"/>
  </mergeCells>
  <conditionalFormatting sqref="B14:N44">
    <cfRule type="expression" dxfId="10" priority="1">
      <formula>OR(WEEKDAY($B14)=7,WEEKDAY($B14)=1)</formula>
    </cfRule>
  </conditionalFormatting>
  <printOptions horizontalCentered="1" verticalCentered="1"/>
  <pageMargins left="0.19685039370078741" right="0.19685039370078741" top="0.19685039370078741" bottom="0.19685039370078741" header="0.43307086614173229" footer="0.51181102362204722"/>
  <pageSetup paperSize="9" scale="57" orientation="landscape" verticalDpi="0" r:id="rId1"/>
  <headerFooter>
    <oddFooter>&amp;C&amp;P</oddFooter>
  </headerFooter>
  <ignoredErrors>
    <ignoredError sqref="G15:G44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7A193-D061-4A01-BB66-668118243DC8}">
  <sheetPr>
    <pageSetUpPr autoPageBreaks="0" fitToPage="1"/>
  </sheetPr>
  <dimension ref="B1:AN55"/>
  <sheetViews>
    <sheetView showGridLines="0" showRowColHeaders="0" zoomScale="80" zoomScaleNormal="80" workbookViewId="0">
      <selection activeCell="D5" sqref="D5:I5"/>
    </sheetView>
  </sheetViews>
  <sheetFormatPr baseColWidth="10" defaultColWidth="11.42578125" defaultRowHeight="14.25" x14ac:dyDescent="0.2"/>
  <cols>
    <col min="1" max="1" width="2.42578125" style="11" customWidth="1"/>
    <col min="2" max="4" width="16.7109375" style="11" customWidth="1"/>
    <col min="5" max="6" width="10.7109375" style="11" customWidth="1"/>
    <col min="7" max="14" width="16.7109375" style="11" customWidth="1"/>
    <col min="15" max="15" width="4.140625" style="11" hidden="1" customWidth="1"/>
    <col min="16" max="21" width="7.5703125" style="11" hidden="1" customWidth="1"/>
    <col min="22" max="31" width="10.28515625" style="11" hidden="1" customWidth="1"/>
    <col min="32" max="32" width="1.7109375" style="11" customWidth="1"/>
    <col min="33" max="33" width="28.42578125" style="11" customWidth="1"/>
    <col min="34" max="34" width="18.7109375" style="11" customWidth="1"/>
    <col min="35" max="35" width="2.28515625" style="11" customWidth="1"/>
    <col min="36" max="36" width="3.85546875" style="11" customWidth="1"/>
    <col min="37" max="37" width="1.28515625" style="11" customWidth="1"/>
    <col min="38" max="38" width="36.42578125" style="11" customWidth="1"/>
    <col min="39" max="39" width="11.5703125" style="11" customWidth="1"/>
    <col min="40" max="16384" width="11.42578125" style="11"/>
  </cols>
  <sheetData>
    <row r="1" spans="2:40" x14ac:dyDescent="0.2">
      <c r="B1" s="147" t="str">
        <f>Januar!B1</f>
        <v>Letzte Aktualisierung: 01.01.2026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8"/>
      <c r="AG1" s="148"/>
      <c r="AH1" s="148"/>
    </row>
    <row r="2" spans="2:40" ht="42" customHeight="1" x14ac:dyDescent="0.2">
      <c r="B2" s="108" t="s">
        <v>0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10"/>
    </row>
    <row r="3" spans="2:40" ht="16.5" customHeight="1" x14ac:dyDescent="0.2"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3"/>
    </row>
    <row r="4" spans="2:40" x14ac:dyDescent="0.2"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</row>
    <row r="5" spans="2:40" ht="21" customHeight="1" x14ac:dyDescent="0.2">
      <c r="B5" s="114" t="s">
        <v>1</v>
      </c>
      <c r="C5" s="115"/>
      <c r="D5" s="104" t="str">
        <f>IF(Januar!D5&lt;&gt;"",Januar!D5,"")</f>
        <v/>
      </c>
      <c r="E5" s="105"/>
      <c r="F5" s="105"/>
      <c r="G5" s="105"/>
      <c r="H5" s="105"/>
      <c r="I5" s="106"/>
      <c r="J5" s="76" t="s">
        <v>67</v>
      </c>
      <c r="K5" s="104" t="str">
        <f>IF(Januar!K5&lt;&gt;"",Januar!K5,"")</f>
        <v/>
      </c>
      <c r="L5" s="105"/>
      <c r="M5" s="106"/>
      <c r="N5" s="116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117"/>
    </row>
    <row r="6" spans="2:40" ht="21" customHeight="1" x14ac:dyDescent="0.2">
      <c r="B6" s="101" t="s">
        <v>2</v>
      </c>
      <c r="C6" s="102"/>
      <c r="D6" s="103" t="str">
        <f>IF(Januar!D6&lt;&gt;"",Januar!D6,"")</f>
        <v/>
      </c>
      <c r="E6" s="103"/>
      <c r="F6" s="103"/>
      <c r="G6" s="103"/>
      <c r="H6" s="103"/>
      <c r="I6" s="103"/>
      <c r="J6" s="103"/>
      <c r="K6" s="103"/>
      <c r="L6" s="103"/>
      <c r="M6" s="103"/>
      <c r="N6" s="118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20"/>
    </row>
    <row r="7" spans="2:40" ht="21" customHeight="1" x14ac:dyDescent="0.2">
      <c r="B7" s="126" t="s">
        <v>3</v>
      </c>
      <c r="C7" s="127"/>
      <c r="D7" s="128" t="str">
        <f>IF(Januar!D7&lt;&gt;"",Januar!D7,"")</f>
        <v/>
      </c>
      <c r="E7" s="128"/>
      <c r="F7" s="128"/>
      <c r="G7" s="128"/>
      <c r="H7" s="128"/>
      <c r="I7" s="105"/>
      <c r="J7" s="105"/>
      <c r="K7" s="105"/>
      <c r="L7" s="105"/>
      <c r="M7" s="105"/>
      <c r="N7" s="118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20"/>
    </row>
    <row r="8" spans="2:40" ht="21" customHeight="1" x14ac:dyDescent="0.2">
      <c r="B8" s="129" t="s">
        <v>4</v>
      </c>
      <c r="C8" s="130"/>
      <c r="D8" s="131" t="str">
        <f>IF(Januar!D8&lt;&gt;"",Januar!D8,"")</f>
        <v/>
      </c>
      <c r="E8" s="132"/>
      <c r="F8" s="132"/>
      <c r="G8" s="132"/>
      <c r="H8" s="132"/>
      <c r="I8" s="133"/>
      <c r="J8" s="133"/>
      <c r="K8" s="133"/>
      <c r="L8" s="133"/>
      <c r="M8" s="133"/>
      <c r="N8" s="118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20"/>
    </row>
    <row r="9" spans="2:40" ht="7.5" customHeight="1" x14ac:dyDescent="0.2">
      <c r="N9" s="118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20"/>
    </row>
    <row r="10" spans="2:40" ht="21" customHeight="1" x14ac:dyDescent="0.2">
      <c r="B10" s="134" t="s">
        <v>5</v>
      </c>
      <c r="C10" s="135"/>
      <c r="D10" s="136">
        <f>DATE(YEAR([0]!Beginndatum),3,1)</f>
        <v>46082</v>
      </c>
      <c r="E10" s="136"/>
      <c r="F10" s="136"/>
      <c r="G10" s="136"/>
      <c r="H10" s="136"/>
      <c r="I10" s="137"/>
      <c r="J10" s="138" t="s">
        <v>6</v>
      </c>
      <c r="K10" s="139"/>
      <c r="L10" s="140">
        <f>[0]!Stundenlohn_1</f>
        <v>14</v>
      </c>
      <c r="M10" s="141"/>
      <c r="N10" s="121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3"/>
    </row>
    <row r="11" spans="2:40" ht="12.75" customHeight="1" x14ac:dyDescent="0.2"/>
    <row r="12" spans="2:40" ht="21" customHeight="1" x14ac:dyDescent="0.2">
      <c r="B12" s="142" t="s">
        <v>7</v>
      </c>
      <c r="C12" s="95" t="s">
        <v>8</v>
      </c>
      <c r="D12" s="144"/>
      <c r="E12" s="95" t="s">
        <v>11</v>
      </c>
      <c r="F12" s="96"/>
      <c r="G12" s="9" t="s">
        <v>12</v>
      </c>
      <c r="H12" s="9" t="s">
        <v>14</v>
      </c>
      <c r="I12" s="62" t="s">
        <v>16</v>
      </c>
      <c r="J12" s="62" t="s">
        <v>17</v>
      </c>
      <c r="K12" s="62" t="s">
        <v>17</v>
      </c>
      <c r="L12" s="62" t="s">
        <v>18</v>
      </c>
      <c r="M12" s="62" t="s">
        <v>19</v>
      </c>
      <c r="N12" s="10" t="s">
        <v>19</v>
      </c>
      <c r="P12" s="12" t="s">
        <v>21</v>
      </c>
      <c r="Q12" s="12" t="s">
        <v>22</v>
      </c>
      <c r="R12" s="12" t="s">
        <v>23</v>
      </c>
      <c r="S12" s="12" t="s">
        <v>24</v>
      </c>
      <c r="T12" s="12" t="s">
        <v>25</v>
      </c>
      <c r="U12" s="12" t="s">
        <v>26</v>
      </c>
      <c r="V12" s="13" t="s">
        <v>27</v>
      </c>
      <c r="W12" s="13" t="s">
        <v>28</v>
      </c>
      <c r="X12" s="14" t="s">
        <v>29</v>
      </c>
      <c r="Y12" s="15">
        <v>41267</v>
      </c>
      <c r="Z12" s="15">
        <v>41274</v>
      </c>
      <c r="AA12" s="14" t="s">
        <v>30</v>
      </c>
      <c r="AB12" s="14" t="s">
        <v>31</v>
      </c>
      <c r="AC12" s="14" t="s">
        <v>32</v>
      </c>
      <c r="AD12" s="14" t="s">
        <v>33</v>
      </c>
      <c r="AE12" s="14" t="s">
        <v>34</v>
      </c>
      <c r="AG12" s="98" t="s">
        <v>36</v>
      </c>
      <c r="AH12" s="99"/>
      <c r="AL12" s="77" t="s">
        <v>38</v>
      </c>
      <c r="AM12" s="79">
        <f>YEAR(Beginndatum_1)</f>
        <v>2026</v>
      </c>
      <c r="AN12" s="81" t="s">
        <v>39</v>
      </c>
    </row>
    <row r="13" spans="2:40" ht="21" customHeight="1" x14ac:dyDescent="0.2">
      <c r="B13" s="143"/>
      <c r="C13" s="16" t="s">
        <v>9</v>
      </c>
      <c r="D13" s="16" t="s">
        <v>10</v>
      </c>
      <c r="E13" s="16" t="s">
        <v>9</v>
      </c>
      <c r="F13" s="16" t="s">
        <v>10</v>
      </c>
      <c r="G13" s="16" t="s">
        <v>13</v>
      </c>
      <c r="H13" s="16" t="s">
        <v>15</v>
      </c>
      <c r="I13" s="17" t="s">
        <v>20</v>
      </c>
      <c r="J13" s="74">
        <v>0.25</v>
      </c>
      <c r="K13" s="74">
        <v>0.4</v>
      </c>
      <c r="L13" s="74">
        <v>0.5</v>
      </c>
      <c r="M13" s="74">
        <v>1.25</v>
      </c>
      <c r="N13" s="75">
        <v>1.5</v>
      </c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G13" s="78"/>
      <c r="AH13" s="100"/>
      <c r="AL13" s="78"/>
      <c r="AM13" s="80"/>
      <c r="AN13" s="82"/>
    </row>
    <row r="14" spans="2:40" ht="21" customHeight="1" x14ac:dyDescent="0.2">
      <c r="B14" s="19">
        <f>Beginndatum_1</f>
        <v>46082</v>
      </c>
      <c r="C14" s="1"/>
      <c r="D14" s="1"/>
      <c r="E14" s="1"/>
      <c r="F14" s="1"/>
      <c r="G14" s="4" t="str">
        <f t="shared" ref="G14:G44" ca="1" si="0">IF(OR(C14&lt;&gt;"",D14&lt;&gt;"",E14&lt;&gt;"",F14&lt;&gt;""),TODAY(),"")</f>
        <v/>
      </c>
      <c r="H14" s="2"/>
      <c r="I14" s="60" t="str">
        <f>IF(P14=1,+(S14-R14)-(U14-T14), "")</f>
        <v/>
      </c>
      <c r="J14" s="60" t="str">
        <f t="shared" ref="J14:J44" si="1">IF(P14=1,IF(Q14=1,
+MAX(0,MIN(S14,6/24)-MAX(R14,0)) - MAX(0,MIN(U14,6/24)-MAX(T14,0))
+MAX(0,MIN(S14,24/24)-MAX(R14,20/24)) - MAX(0,MIN(U14,24/24)-MAX(T14,20/24))
+MAX(0,MIN(S14,1+6/24)-MAX(R14,1+4/24)) - MAX(0,MIN(U14,1+6/24)-MAX(T14,1+4/24))
+MAX(0,MIN(S14,1+24/24)-MAX(R14,1+20/24)) - MAX(0,MIN(U14,1+24/24)-MAX(T14,1+20/24))
+0,0),"")</f>
        <v/>
      </c>
      <c r="K14" s="60" t="str">
        <f t="shared" ref="K14:K44" si="2">IF(P14=1,IF(Q14=1,
+MAX(0,MIN(S14,1+4/24)-MAX(R14,24/24)) - MAX(0,MIN(U14,1+4/24)-MAX(T14,24/24))
+0,0),"")</f>
        <v/>
      </c>
      <c r="L14" s="60" t="str">
        <f t="shared" ref="L14:L44" si="3">IF(P14=1,IF(Q14=1,
+IF(AND(V14=1,W14=0,X14=0), MAX(0,MIN(S14,14/24)-MAX(R14,0/24)) - MAX(0,MIN(U14,14/24)-MAX(T14,0/24)),0)
+IF(AND(V14=1,W14=0,X14=0,Y14=0,Z14=0), MAX(0,MIN(S14,24/24)-MAX(R14,14/24)) - MAX(0,MIN(U14,24/24)-MAX(T14,14/24)),0)
+IF(AND(OR(V14=1,AA14=1),W14=0,X14=0,Y14=0,Z14=0,AB14=0,AC14=0), MAX(0,MIN(S14,1+4/24)-MAX(R14,24/24)) - MAX(0,MIN(U14,1+4/24)-MAX(T14,24/24)),0)
+IF(AND(AA14=1,AB14=0,AC14=0), MAX(0,MIN(S14,1+14/24)-MAX(R14,1+4/24)) - MAX(0,MIN(U14,1+14/24)-MAX(T14,1+4/24)),0)
+IF(AND(AA14=1,AB14=0,AC14=0,AD14=0,AE14=0), MAX(0,MIN(S14,1+24/24)-MAX(R14,1+14/24)) - MAX(0,MIN(U14,1+24/24)-MAX(T14,1+14/24)),0)
+0,0),"")</f>
        <v/>
      </c>
      <c r="M14" s="60" t="str">
        <f t="shared" ref="M14:M44" si="4">IF(P14=1,IF(Q14=1,
+IF(AND(W14=1,X14=0), MAX(0,MIN(S14,14/24)-MAX(R14,0/24)) - MAX(0,MIN(U14,14/24)-MAX(T14,0/24)),0)
+IF(AND(OR(W14=1,Z14=1),X14=0,Y14=0), MAX(0,MIN(S14,24/24)-MAX(R14,14/24)) - MAX(0,MIN(U14,24/24)-MAX(T14,14/24)),0)
+IF(AND(OR(W14=1,Z14=1,AB14=1),X14=0,Y14=0,AC14=0), MAX(0,MIN(S14,1+4/24)-MAX(R14,24/24)) - MAX(0,MIN(U14,1+4/24)-MAX(T14,24/24)),0)
+IF(AND(AB14=1,AC14=0), MAX(0,MIN(S14,1+14/24)-MAX(R14,1+4/24)) - MAX(0,MIN(U14,1+14/24)-MAX(T14,1+4/24)),0)
+IF(AND(OR(AB14=1,AE14=1),AC14=0,AD14=0), MAX(0,MIN(S14,1+24/24)-MAX(R14,1+14/24)) - MAX(0,MIN(U14,1+24/24)-MAX(T14,1+14/24)),0)
+0,0),"")</f>
        <v/>
      </c>
      <c r="N14" s="60" t="str">
        <f t="shared" ref="N14:N44" si="5">IF(P14=1,IF(Q14=1,
+IF(X14=1, MAX(0,MIN(S14,14/24)-MAX(R14,0/24)) - MAX(0,MIN(U14,14/24)-MAX(T14,0/24)),0)
+IF(OR(X14=1,Y14=1), MAX(0,MIN(S14,24/24)-MAX(R14,14/24)) - MAX(0,MIN(U14,24/24)-MAX(T14,14/24)),0)
+IF(OR(X14=1,Y14=1,AC14=1), MAX(0,MIN(S14,1+4/24)-MAX(R14,24/24)) - MAX(0,MIN(U14,1+4/24)-MAX(T14,24/24)),0)
+IF(AC14=1, MAX(0,MIN(S14,1+14/24)-MAX(R14,1+4/24)) - MAX(0,MIN(U14,1+14/24)-MAX(T14,1+4/24)),0)
+IF(OR(AC14=1,AD14=1), MAX(0,MIN(S14,1+24/24)-MAX(R14,1+14/24)) - MAX(0,MIN(U14,1+24/24)-MAX(T14,1+14/24)),0)
+0,0),"")</f>
        <v/>
      </c>
      <c r="P14" s="63">
        <f>IF(AND(B14&lt;&gt;"",C14&lt;&gt;"",D14&lt;&gt;""),1,0)</f>
        <v>0</v>
      </c>
      <c r="Q14" s="63">
        <f>IF(H14&lt;&gt;"",0,1)</f>
        <v>1</v>
      </c>
      <c r="R14" s="64">
        <f t="shared" ref="R14:R44" si="6">MOD(C14,1)</f>
        <v>0</v>
      </c>
      <c r="S14" s="64">
        <f>IF(D14="",0,IF(MOD(D14,1)&gt;R14,MOD(D14,1),MOD(D14,1)+1))</f>
        <v>0</v>
      </c>
      <c r="T14" s="64">
        <f>IF(MOD(E14,1)&gt;R14,MIN(MAX(MOD(E14,1),R14),S14),MIN(MAX(MOD(E14,1)+1,R14),S14))</f>
        <v>0</v>
      </c>
      <c r="U14" s="64">
        <f>IF(MOD(F14,1)&gt;T14,MIN(MAX(MOD(F14,1),T14),S14),MIN(MAX(MOD(F14,1)+1,T14),S14))</f>
        <v>0</v>
      </c>
      <c r="V14" s="63">
        <f t="shared" ref="V14:V44" si="7">IF(ISNUMBER(B14),IF(WEEKDAY(B14,1)=1,1,0),0)</f>
        <v>1</v>
      </c>
      <c r="W14" s="65">
        <f t="shared" ref="W14:W44" si="8">IF(ISNUMBER(B14),IF(OR(B14=Neujahr_1,B14=Karfreitag_1,B14=Allerheiligen_1, B14=Refomationstag_1,B14=Buss_Bettag_1, B14=Ostersonntag_1,  B14=Ostermontag_1,B14=Christi_Himmelfahrt_1,B14=Pfingstmontag_1,B14=Tag_der_Einheit_1, B14=Maria_Himmelfahrt_1,B14=HL_3_Koenige,B14=Fronleichnam_1,B14=Friedensfest_1),1,0),0)</f>
        <v>0</v>
      </c>
      <c r="X14" s="65">
        <f t="shared" ref="X14:X44" si="9">IF(ISNUMBER(B14),IF(OR(B14=Weihnachtstag_1_1,B14=Weihnachtstag_2_1,B14=Tag_der_Arbeit_1),1,0),0)</f>
        <v>0</v>
      </c>
      <c r="Y14" s="65">
        <f t="shared" ref="Y14:Y44" si="10">IF(ISNUMBER(B14),IF(B14=Heiligabend_1,1,0),0)</f>
        <v>0</v>
      </c>
      <c r="Z14" s="65">
        <f t="shared" ref="Z14:Z44" si="11">IF(ISNUMBER(B14),IF(B14=Sylvester_1,1,0),0)</f>
        <v>0</v>
      </c>
      <c r="AA14" s="65">
        <f t="shared" ref="AA14:AA44" si="12">IF(ISNUMBER(B14),IF(WEEKDAY(B14+1,1)=1,1,0),0)</f>
        <v>0</v>
      </c>
      <c r="AB14" s="65">
        <f t="shared" ref="AB14:AB44" si="13">IF(ISNUMBER(B14),IF(OR(B14=Sylvester_1,B14+1=Karfreitag_1,B14+1=Allerheiligen_1, B14+1=Refomationstag_1,B14+1=Buss_Bettag_1, B14+1=Ostersonntag_1,  B14+1=Ostermontag_1,B14+1=Christi_Himmelfahrt_1,B14+1=Pfingstmontag_1,B14+1=Tag_der_Einheit_1, B14+1=Maria_Himmelfahrt_1,B14+1=HL_3_Koenige,B14+1=Fronleichnam_1,B14+1=Friedensfest_1),1,0),0)</f>
        <v>0</v>
      </c>
      <c r="AC14" s="66">
        <f t="shared" ref="AC14:AC44" si="14">IF(ISNUMBER(B14),IF(OR(B14+1=Weihnachtstag_1_1,B14+1=Weihnachtstag_2_1,B14+1=Tag_der_Arbeit_1),1,0),0)</f>
        <v>0</v>
      </c>
      <c r="AD14" s="66">
        <f t="shared" ref="AD14:AD44" si="15">IF(ISNUMBER(B14),IF(B14+1=Heiligabend_1,1,0),0)</f>
        <v>0</v>
      </c>
      <c r="AE14" s="66">
        <f t="shared" ref="AE14:AE44" si="16">IF(ISNUMBER(B14),IF(B14+1=Sylvester_1,1,0),0)</f>
        <v>0</v>
      </c>
      <c r="AG14" s="124"/>
      <c r="AH14" s="125"/>
      <c r="AL14" s="29" t="s">
        <v>40</v>
      </c>
      <c r="AM14" s="30">
        <f>DATE(AM12,1,1)</f>
        <v>46023</v>
      </c>
      <c r="AN14" s="31">
        <v>125</v>
      </c>
    </row>
    <row r="15" spans="2:40" ht="21" customHeight="1" x14ac:dyDescent="0.2">
      <c r="B15" s="20">
        <f t="shared" ref="B15:B44" si="17">IF(B14&lt;&gt;"",IF(MONTH(Beginndatum_1)=MONTH(B14+1),B14+1,""),"")</f>
        <v>46083</v>
      </c>
      <c r="C15" s="3"/>
      <c r="D15" s="3"/>
      <c r="E15" s="3"/>
      <c r="F15" s="3"/>
      <c r="G15" s="4" t="str">
        <f t="shared" ca="1" si="0"/>
        <v/>
      </c>
      <c r="H15" s="5"/>
      <c r="I15" s="60" t="str">
        <f t="shared" ref="I15:I44" si="18">IF(P15=1,+(S15-R15)-(U15-T15), "")</f>
        <v/>
      </c>
      <c r="J15" s="60" t="str">
        <f t="shared" si="1"/>
        <v/>
      </c>
      <c r="K15" s="60" t="str">
        <f t="shared" si="2"/>
        <v/>
      </c>
      <c r="L15" s="60" t="str">
        <f t="shared" si="3"/>
        <v/>
      </c>
      <c r="M15" s="60" t="str">
        <f t="shared" si="4"/>
        <v/>
      </c>
      <c r="N15" s="60" t="str">
        <f t="shared" si="5"/>
        <v/>
      </c>
      <c r="P15" s="63">
        <f t="shared" ref="P15:P44" si="19">IF(AND(B15&lt;&gt;"",C15&lt;&gt;"",OR(D15&lt;&gt;"",E15&lt;&gt;"")),1,0)</f>
        <v>0</v>
      </c>
      <c r="Q15" s="63">
        <f>IF(H15&lt;&gt;"",0,1)</f>
        <v>1</v>
      </c>
      <c r="R15" s="64">
        <f t="shared" si="6"/>
        <v>0</v>
      </c>
      <c r="S15" s="64">
        <f>IF(D15="",0,IF(MOD(D15,1)&gt;R15,MOD(D15,1),MOD(D15,1)+1))</f>
        <v>0</v>
      </c>
      <c r="T15" s="64">
        <f>IF(MOD(E15,1)&gt;R15,MIN(MAX(MOD(E15,1),R15),S15),MIN(MAX(MOD(E15,1)+1,R15),S15))</f>
        <v>0</v>
      </c>
      <c r="U15" s="64">
        <f>IF(MOD(F15,1)&gt;T15,MIN(MAX(MOD(F15,1),T15),S15),MIN(MAX(MOD(F15,1)+1,T15),S15))</f>
        <v>0</v>
      </c>
      <c r="V15" s="63">
        <f t="shared" si="7"/>
        <v>0</v>
      </c>
      <c r="W15" s="65">
        <f t="shared" si="8"/>
        <v>0</v>
      </c>
      <c r="X15" s="65">
        <f t="shared" si="9"/>
        <v>0</v>
      </c>
      <c r="Y15" s="65">
        <f t="shared" si="10"/>
        <v>0</v>
      </c>
      <c r="Z15" s="65">
        <f t="shared" si="11"/>
        <v>0</v>
      </c>
      <c r="AA15" s="65">
        <f t="shared" si="12"/>
        <v>0</v>
      </c>
      <c r="AB15" s="65">
        <f t="shared" si="13"/>
        <v>0</v>
      </c>
      <c r="AC15" s="66">
        <f t="shared" si="14"/>
        <v>0</v>
      </c>
      <c r="AD15" s="66">
        <f t="shared" si="15"/>
        <v>0</v>
      </c>
      <c r="AE15" s="66">
        <f t="shared" si="16"/>
        <v>0</v>
      </c>
      <c r="AG15" s="47" t="s">
        <v>37</v>
      </c>
      <c r="AH15" s="48">
        <f>(Stunden_1)*Stundenlohn_1</f>
        <v>0</v>
      </c>
      <c r="AL15" s="32" t="s">
        <v>41</v>
      </c>
      <c r="AM15" s="33">
        <f>Ostersonntag_1-2</f>
        <v>46115</v>
      </c>
      <c r="AN15" s="34">
        <v>125</v>
      </c>
    </row>
    <row r="16" spans="2:40" ht="21" customHeight="1" x14ac:dyDescent="0.2">
      <c r="B16" s="20">
        <f t="shared" si="17"/>
        <v>46084</v>
      </c>
      <c r="C16" s="3"/>
      <c r="D16" s="3"/>
      <c r="E16" s="3"/>
      <c r="F16" s="3"/>
      <c r="G16" s="4" t="str">
        <f t="shared" ca="1" si="0"/>
        <v/>
      </c>
      <c r="H16" s="5"/>
      <c r="I16" s="60" t="str">
        <f t="shared" si="18"/>
        <v/>
      </c>
      <c r="J16" s="60" t="str">
        <f t="shared" si="1"/>
        <v/>
      </c>
      <c r="K16" s="60" t="str">
        <f t="shared" si="2"/>
        <v/>
      </c>
      <c r="L16" s="60" t="str">
        <f t="shared" si="3"/>
        <v/>
      </c>
      <c r="M16" s="60" t="str">
        <f t="shared" si="4"/>
        <v/>
      </c>
      <c r="N16" s="60" t="str">
        <f t="shared" si="5"/>
        <v/>
      </c>
      <c r="P16" s="63">
        <f t="shared" si="19"/>
        <v>0</v>
      </c>
      <c r="Q16" s="63">
        <f t="shared" ref="Q16:Q44" si="20">IF(H16&lt;&gt;"",0,1)</f>
        <v>1</v>
      </c>
      <c r="R16" s="64">
        <f t="shared" si="6"/>
        <v>0</v>
      </c>
      <c r="S16" s="64">
        <f t="shared" ref="S16:S44" si="21">IF(D16="",0,IF(MOD(D16,1)&gt;R16,MOD(D16,1),MOD(D16,1)+1))</f>
        <v>0</v>
      </c>
      <c r="T16" s="64">
        <f t="shared" ref="T16:T44" si="22">IF(MOD(E16,1)&gt;R16,MIN(MAX(MOD(E16,1),R16),S16),MIN(MAX(MOD(E16,1)+1,R16),S16))</f>
        <v>0</v>
      </c>
      <c r="U16" s="64">
        <f t="shared" ref="U16:U44" si="23">IF(MOD(F16,1)&gt;T16,MIN(MAX(MOD(F16,1),T16),S16),MIN(MAX(MOD(F16,1)+1,T16),S16))</f>
        <v>0</v>
      </c>
      <c r="V16" s="63">
        <f t="shared" si="7"/>
        <v>0</v>
      </c>
      <c r="W16" s="65">
        <f t="shared" si="8"/>
        <v>0</v>
      </c>
      <c r="X16" s="65">
        <f t="shared" si="9"/>
        <v>0</v>
      </c>
      <c r="Y16" s="65">
        <f t="shared" si="10"/>
        <v>0</v>
      </c>
      <c r="Z16" s="65">
        <f t="shared" si="11"/>
        <v>0</v>
      </c>
      <c r="AA16" s="65">
        <f t="shared" si="12"/>
        <v>0</v>
      </c>
      <c r="AB16" s="65">
        <f t="shared" si="13"/>
        <v>0</v>
      </c>
      <c r="AC16" s="66">
        <f t="shared" si="14"/>
        <v>0</v>
      </c>
      <c r="AD16" s="66">
        <f t="shared" si="15"/>
        <v>0</v>
      </c>
      <c r="AE16" s="66">
        <f t="shared" si="16"/>
        <v>0</v>
      </c>
      <c r="AG16" s="49" t="str">
        <f>Januar!AG16</f>
        <v>Nachtstunden zu 25 %</v>
      </c>
      <c r="AH16" s="50">
        <f>(Nachtstd_25_1)*(Stundenlohn_1*25%)</f>
        <v>0</v>
      </c>
      <c r="AL16" s="32" t="s">
        <v>42</v>
      </c>
      <c r="AM16" s="33">
        <f>Ostersonntag_1+1</f>
        <v>46118</v>
      </c>
      <c r="AN16" s="34">
        <v>125</v>
      </c>
    </row>
    <row r="17" spans="2:40" ht="21" customHeight="1" x14ac:dyDescent="0.2">
      <c r="B17" s="20">
        <f t="shared" si="17"/>
        <v>46085</v>
      </c>
      <c r="C17" s="3"/>
      <c r="D17" s="3"/>
      <c r="E17" s="3"/>
      <c r="F17" s="3"/>
      <c r="G17" s="4" t="str">
        <f t="shared" ca="1" si="0"/>
        <v/>
      </c>
      <c r="H17" s="5"/>
      <c r="I17" s="60" t="str">
        <f t="shared" si="18"/>
        <v/>
      </c>
      <c r="J17" s="60" t="str">
        <f t="shared" si="1"/>
        <v/>
      </c>
      <c r="K17" s="60" t="str">
        <f t="shared" si="2"/>
        <v/>
      </c>
      <c r="L17" s="60" t="str">
        <f t="shared" si="3"/>
        <v/>
      </c>
      <c r="M17" s="60" t="str">
        <f t="shared" si="4"/>
        <v/>
      </c>
      <c r="N17" s="60" t="str">
        <f t="shared" si="5"/>
        <v/>
      </c>
      <c r="P17" s="63">
        <f t="shared" si="19"/>
        <v>0</v>
      </c>
      <c r="Q17" s="63">
        <f t="shared" si="20"/>
        <v>1</v>
      </c>
      <c r="R17" s="64">
        <f t="shared" si="6"/>
        <v>0</v>
      </c>
      <c r="S17" s="64">
        <f t="shared" si="21"/>
        <v>0</v>
      </c>
      <c r="T17" s="64">
        <f t="shared" si="22"/>
        <v>0</v>
      </c>
      <c r="U17" s="64">
        <f t="shared" si="23"/>
        <v>0</v>
      </c>
      <c r="V17" s="63">
        <f t="shared" si="7"/>
        <v>0</v>
      </c>
      <c r="W17" s="65">
        <f t="shared" si="8"/>
        <v>0</v>
      </c>
      <c r="X17" s="65">
        <f t="shared" si="9"/>
        <v>0</v>
      </c>
      <c r="Y17" s="65">
        <f t="shared" si="10"/>
        <v>0</v>
      </c>
      <c r="Z17" s="65">
        <f t="shared" si="11"/>
        <v>0</v>
      </c>
      <c r="AA17" s="65">
        <f t="shared" si="12"/>
        <v>0</v>
      </c>
      <c r="AB17" s="65">
        <f t="shared" si="13"/>
        <v>0</v>
      </c>
      <c r="AC17" s="66">
        <f t="shared" si="14"/>
        <v>0</v>
      </c>
      <c r="AD17" s="66">
        <f t="shared" si="15"/>
        <v>0</v>
      </c>
      <c r="AE17" s="66">
        <f t="shared" si="16"/>
        <v>0</v>
      </c>
      <c r="AG17" s="49" t="str">
        <f>Januar!AG17</f>
        <v>Nachtstunden zu 40 %</v>
      </c>
      <c r="AH17" s="50">
        <f>(Nachtstd_40_1)*(Stundenlohn_1*40%)</f>
        <v>0</v>
      </c>
      <c r="AL17" s="32" t="s">
        <v>43</v>
      </c>
      <c r="AM17" s="33">
        <f>DATE(AM12,5,1)</f>
        <v>46143</v>
      </c>
      <c r="AN17" s="34">
        <v>150</v>
      </c>
    </row>
    <row r="18" spans="2:40" ht="21" customHeight="1" x14ac:dyDescent="0.2">
      <c r="B18" s="20">
        <f t="shared" si="17"/>
        <v>46086</v>
      </c>
      <c r="C18" s="3"/>
      <c r="D18" s="3"/>
      <c r="E18" s="3"/>
      <c r="F18" s="3"/>
      <c r="G18" s="4" t="str">
        <f t="shared" ca="1" si="0"/>
        <v/>
      </c>
      <c r="H18" s="5"/>
      <c r="I18" s="60" t="str">
        <f t="shared" si="18"/>
        <v/>
      </c>
      <c r="J18" s="60" t="str">
        <f t="shared" si="1"/>
        <v/>
      </c>
      <c r="K18" s="60" t="str">
        <f t="shared" si="2"/>
        <v/>
      </c>
      <c r="L18" s="60" t="str">
        <f t="shared" si="3"/>
        <v/>
      </c>
      <c r="M18" s="60" t="str">
        <f t="shared" si="4"/>
        <v/>
      </c>
      <c r="N18" s="60" t="str">
        <f t="shared" si="5"/>
        <v/>
      </c>
      <c r="P18" s="63">
        <f t="shared" si="19"/>
        <v>0</v>
      </c>
      <c r="Q18" s="63">
        <f t="shared" si="20"/>
        <v>1</v>
      </c>
      <c r="R18" s="64">
        <f t="shared" si="6"/>
        <v>0</v>
      </c>
      <c r="S18" s="64">
        <f t="shared" si="21"/>
        <v>0</v>
      </c>
      <c r="T18" s="64">
        <f t="shared" si="22"/>
        <v>0</v>
      </c>
      <c r="U18" s="64">
        <f t="shared" si="23"/>
        <v>0</v>
      </c>
      <c r="V18" s="63">
        <f t="shared" si="7"/>
        <v>0</v>
      </c>
      <c r="W18" s="65">
        <f t="shared" si="8"/>
        <v>0</v>
      </c>
      <c r="X18" s="65">
        <f t="shared" si="9"/>
        <v>0</v>
      </c>
      <c r="Y18" s="65">
        <f t="shared" si="10"/>
        <v>0</v>
      </c>
      <c r="Z18" s="65">
        <f t="shared" si="11"/>
        <v>0</v>
      </c>
      <c r="AA18" s="65">
        <f t="shared" si="12"/>
        <v>0</v>
      </c>
      <c r="AB18" s="65">
        <f t="shared" si="13"/>
        <v>0</v>
      </c>
      <c r="AC18" s="66">
        <f t="shared" si="14"/>
        <v>0</v>
      </c>
      <c r="AD18" s="66">
        <f t="shared" si="15"/>
        <v>0</v>
      </c>
      <c r="AE18" s="66">
        <f t="shared" si="16"/>
        <v>0</v>
      </c>
      <c r="AG18" s="49" t="str">
        <f>Januar!AG18</f>
        <v>Sonntagsstunden zu 50 %</v>
      </c>
      <c r="AH18" s="50">
        <f>(Sonntagsstd_1)*(Stundenlohn_1*50%)</f>
        <v>0</v>
      </c>
      <c r="AL18" s="32" t="s">
        <v>44</v>
      </c>
      <c r="AM18" s="33">
        <f>Ostersonntag_1+39</f>
        <v>46156</v>
      </c>
      <c r="AN18" s="34">
        <v>125</v>
      </c>
    </row>
    <row r="19" spans="2:40" ht="21" customHeight="1" x14ac:dyDescent="0.2">
      <c r="B19" s="20">
        <f t="shared" si="17"/>
        <v>46087</v>
      </c>
      <c r="C19" s="3"/>
      <c r="D19" s="3"/>
      <c r="E19" s="3"/>
      <c r="F19" s="3"/>
      <c r="G19" s="4" t="str">
        <f t="shared" ca="1" si="0"/>
        <v/>
      </c>
      <c r="H19" s="5"/>
      <c r="I19" s="60" t="str">
        <f t="shared" si="18"/>
        <v/>
      </c>
      <c r="J19" s="60" t="str">
        <f t="shared" si="1"/>
        <v/>
      </c>
      <c r="K19" s="60" t="str">
        <f t="shared" si="2"/>
        <v/>
      </c>
      <c r="L19" s="60" t="str">
        <f t="shared" si="3"/>
        <v/>
      </c>
      <c r="M19" s="60" t="str">
        <f t="shared" si="4"/>
        <v/>
      </c>
      <c r="N19" s="60" t="str">
        <f t="shared" si="5"/>
        <v/>
      </c>
      <c r="P19" s="63">
        <f t="shared" si="19"/>
        <v>0</v>
      </c>
      <c r="Q19" s="63">
        <f t="shared" si="20"/>
        <v>1</v>
      </c>
      <c r="R19" s="64">
        <f t="shared" si="6"/>
        <v>0</v>
      </c>
      <c r="S19" s="64">
        <f t="shared" si="21"/>
        <v>0</v>
      </c>
      <c r="T19" s="64">
        <f t="shared" si="22"/>
        <v>0</v>
      </c>
      <c r="U19" s="64">
        <f t="shared" si="23"/>
        <v>0</v>
      </c>
      <c r="V19" s="63">
        <f t="shared" si="7"/>
        <v>0</v>
      </c>
      <c r="W19" s="65">
        <f t="shared" si="8"/>
        <v>0</v>
      </c>
      <c r="X19" s="65">
        <f t="shared" si="9"/>
        <v>0</v>
      </c>
      <c r="Y19" s="65">
        <f t="shared" si="10"/>
        <v>0</v>
      </c>
      <c r="Z19" s="65">
        <f t="shared" si="11"/>
        <v>0</v>
      </c>
      <c r="AA19" s="65">
        <f t="shared" si="12"/>
        <v>0</v>
      </c>
      <c r="AB19" s="65">
        <f t="shared" si="13"/>
        <v>0</v>
      </c>
      <c r="AC19" s="66">
        <f t="shared" si="14"/>
        <v>0</v>
      </c>
      <c r="AD19" s="66">
        <f t="shared" si="15"/>
        <v>0</v>
      </c>
      <c r="AE19" s="66">
        <f t="shared" si="16"/>
        <v>0</v>
      </c>
      <c r="AG19" s="49" t="str">
        <f>Januar!AG19</f>
        <v>Feiertagsstunden zu 125 %</v>
      </c>
      <c r="AH19" s="50">
        <f>(Feiertagsstd_125_1)*(Stundenlohn_1*125%)</f>
        <v>0</v>
      </c>
      <c r="AL19" s="32" t="s">
        <v>45</v>
      </c>
      <c r="AM19" s="33">
        <f>Ostersonntag_1+50</f>
        <v>46167</v>
      </c>
      <c r="AN19" s="34">
        <v>125</v>
      </c>
    </row>
    <row r="20" spans="2:40" ht="21" customHeight="1" x14ac:dyDescent="0.2">
      <c r="B20" s="20">
        <f t="shared" si="17"/>
        <v>46088</v>
      </c>
      <c r="C20" s="3"/>
      <c r="D20" s="3"/>
      <c r="E20" s="3"/>
      <c r="F20" s="3"/>
      <c r="G20" s="4" t="str">
        <f t="shared" ca="1" si="0"/>
        <v/>
      </c>
      <c r="H20" s="5"/>
      <c r="I20" s="60" t="str">
        <f t="shared" si="18"/>
        <v/>
      </c>
      <c r="J20" s="60" t="str">
        <f t="shared" si="1"/>
        <v/>
      </c>
      <c r="K20" s="60" t="str">
        <f t="shared" si="2"/>
        <v/>
      </c>
      <c r="L20" s="60" t="str">
        <f t="shared" si="3"/>
        <v/>
      </c>
      <c r="M20" s="60" t="str">
        <f t="shared" si="4"/>
        <v/>
      </c>
      <c r="N20" s="60" t="str">
        <f t="shared" si="5"/>
        <v/>
      </c>
      <c r="P20" s="63">
        <f t="shared" si="19"/>
        <v>0</v>
      </c>
      <c r="Q20" s="63">
        <f t="shared" si="20"/>
        <v>1</v>
      </c>
      <c r="R20" s="64">
        <f t="shared" si="6"/>
        <v>0</v>
      </c>
      <c r="S20" s="64">
        <f t="shared" si="21"/>
        <v>0</v>
      </c>
      <c r="T20" s="64">
        <f t="shared" si="22"/>
        <v>0</v>
      </c>
      <c r="U20" s="64">
        <f t="shared" si="23"/>
        <v>0</v>
      </c>
      <c r="V20" s="63">
        <f t="shared" si="7"/>
        <v>0</v>
      </c>
      <c r="W20" s="65">
        <f t="shared" si="8"/>
        <v>0</v>
      </c>
      <c r="X20" s="65">
        <f t="shared" si="9"/>
        <v>0</v>
      </c>
      <c r="Y20" s="65">
        <f t="shared" si="10"/>
        <v>0</v>
      </c>
      <c r="Z20" s="65">
        <f t="shared" si="11"/>
        <v>0</v>
      </c>
      <c r="AA20" s="65">
        <f t="shared" si="12"/>
        <v>1</v>
      </c>
      <c r="AB20" s="65">
        <f t="shared" si="13"/>
        <v>0</v>
      </c>
      <c r="AC20" s="66">
        <f t="shared" si="14"/>
        <v>0</v>
      </c>
      <c r="AD20" s="66">
        <f t="shared" si="15"/>
        <v>0</v>
      </c>
      <c r="AE20" s="66">
        <f t="shared" si="16"/>
        <v>0</v>
      </c>
      <c r="AG20" s="49" t="str">
        <f>Januar!AG20</f>
        <v>Feiertagsstunden zu 150 %</v>
      </c>
      <c r="AH20" s="52">
        <f>(Feiertagsstd_150_1)*(Stundenlohn_1*150%)</f>
        <v>0</v>
      </c>
      <c r="AL20" s="32" t="s">
        <v>46</v>
      </c>
      <c r="AM20" s="33">
        <f>DATE(AM12,10,3)</f>
        <v>46298</v>
      </c>
      <c r="AN20" s="34">
        <v>125</v>
      </c>
    </row>
    <row r="21" spans="2:40" ht="21" customHeight="1" x14ac:dyDescent="0.2">
      <c r="B21" s="20">
        <f t="shared" si="17"/>
        <v>46089</v>
      </c>
      <c r="C21" s="3"/>
      <c r="D21" s="3"/>
      <c r="E21" s="3"/>
      <c r="F21" s="3"/>
      <c r="G21" s="4" t="str">
        <f t="shared" ca="1" si="0"/>
        <v/>
      </c>
      <c r="H21" s="5"/>
      <c r="I21" s="60" t="str">
        <f t="shared" si="18"/>
        <v/>
      </c>
      <c r="J21" s="60" t="str">
        <f t="shared" si="1"/>
        <v/>
      </c>
      <c r="K21" s="60" t="str">
        <f t="shared" si="2"/>
        <v/>
      </c>
      <c r="L21" s="60" t="str">
        <f t="shared" si="3"/>
        <v/>
      </c>
      <c r="M21" s="60" t="str">
        <f t="shared" si="4"/>
        <v/>
      </c>
      <c r="N21" s="60" t="str">
        <f t="shared" si="5"/>
        <v/>
      </c>
      <c r="P21" s="63">
        <f t="shared" si="19"/>
        <v>0</v>
      </c>
      <c r="Q21" s="63">
        <f t="shared" si="20"/>
        <v>1</v>
      </c>
      <c r="R21" s="64">
        <f t="shared" si="6"/>
        <v>0</v>
      </c>
      <c r="S21" s="64">
        <f t="shared" si="21"/>
        <v>0</v>
      </c>
      <c r="T21" s="64">
        <f t="shared" si="22"/>
        <v>0</v>
      </c>
      <c r="U21" s="64">
        <f t="shared" si="23"/>
        <v>0</v>
      </c>
      <c r="V21" s="63">
        <f t="shared" si="7"/>
        <v>1</v>
      </c>
      <c r="W21" s="65">
        <f t="shared" si="8"/>
        <v>0</v>
      </c>
      <c r="X21" s="65">
        <f t="shared" si="9"/>
        <v>0</v>
      </c>
      <c r="Y21" s="65">
        <f t="shared" si="10"/>
        <v>0</v>
      </c>
      <c r="Z21" s="65">
        <f t="shared" si="11"/>
        <v>0</v>
      </c>
      <c r="AA21" s="65">
        <f t="shared" si="12"/>
        <v>0</v>
      </c>
      <c r="AB21" s="65">
        <f t="shared" si="13"/>
        <v>0</v>
      </c>
      <c r="AC21" s="66">
        <f t="shared" si="14"/>
        <v>0</v>
      </c>
      <c r="AD21" s="66">
        <f t="shared" si="15"/>
        <v>0</v>
      </c>
      <c r="AE21" s="66">
        <f t="shared" si="16"/>
        <v>0</v>
      </c>
      <c r="AG21" s="53"/>
      <c r="AH21" s="54"/>
      <c r="AL21" s="35" t="s">
        <v>47</v>
      </c>
      <c r="AM21" s="36">
        <f>DATE(AM12,12,24)</f>
        <v>46380</v>
      </c>
      <c r="AN21" s="34">
        <v>150</v>
      </c>
    </row>
    <row r="22" spans="2:40" ht="21" customHeight="1" x14ac:dyDescent="0.2">
      <c r="B22" s="20">
        <f t="shared" si="17"/>
        <v>46090</v>
      </c>
      <c r="C22" s="3"/>
      <c r="D22" s="3"/>
      <c r="E22" s="3"/>
      <c r="F22" s="3"/>
      <c r="G22" s="4" t="str">
        <f t="shared" ca="1" si="0"/>
        <v/>
      </c>
      <c r="H22" s="5"/>
      <c r="I22" s="60" t="str">
        <f t="shared" si="18"/>
        <v/>
      </c>
      <c r="J22" s="60" t="str">
        <f t="shared" si="1"/>
        <v/>
      </c>
      <c r="K22" s="60" t="str">
        <f t="shared" si="2"/>
        <v/>
      </c>
      <c r="L22" s="60" t="str">
        <f t="shared" si="3"/>
        <v/>
      </c>
      <c r="M22" s="60" t="str">
        <f t="shared" si="4"/>
        <v/>
      </c>
      <c r="N22" s="60" t="str">
        <f t="shared" si="5"/>
        <v/>
      </c>
      <c r="P22" s="63">
        <f t="shared" si="19"/>
        <v>0</v>
      </c>
      <c r="Q22" s="63">
        <f t="shared" si="20"/>
        <v>1</v>
      </c>
      <c r="R22" s="64">
        <f t="shared" si="6"/>
        <v>0</v>
      </c>
      <c r="S22" s="64">
        <f t="shared" si="21"/>
        <v>0</v>
      </c>
      <c r="T22" s="64">
        <f t="shared" si="22"/>
        <v>0</v>
      </c>
      <c r="U22" s="64">
        <f t="shared" si="23"/>
        <v>0</v>
      </c>
      <c r="V22" s="63">
        <f t="shared" si="7"/>
        <v>0</v>
      </c>
      <c r="W22" s="65">
        <f t="shared" si="8"/>
        <v>0</v>
      </c>
      <c r="X22" s="65">
        <f t="shared" si="9"/>
        <v>0</v>
      </c>
      <c r="Y22" s="65">
        <f t="shared" si="10"/>
        <v>0</v>
      </c>
      <c r="Z22" s="65">
        <f t="shared" si="11"/>
        <v>0</v>
      </c>
      <c r="AA22" s="65">
        <f t="shared" si="12"/>
        <v>0</v>
      </c>
      <c r="AB22" s="65">
        <f t="shared" si="13"/>
        <v>0</v>
      </c>
      <c r="AC22" s="66">
        <f t="shared" si="14"/>
        <v>0</v>
      </c>
      <c r="AD22" s="66">
        <f t="shared" si="15"/>
        <v>0</v>
      </c>
      <c r="AE22" s="66">
        <f t="shared" si="16"/>
        <v>0</v>
      </c>
      <c r="AG22" s="55"/>
      <c r="AH22" s="56"/>
      <c r="AL22" s="32" t="s">
        <v>48</v>
      </c>
      <c r="AM22" s="33">
        <f>DATE(AM12,12,25)</f>
        <v>46381</v>
      </c>
      <c r="AN22" s="34">
        <v>150</v>
      </c>
    </row>
    <row r="23" spans="2:40" ht="21" customHeight="1" x14ac:dyDescent="0.2">
      <c r="B23" s="20">
        <f t="shared" si="17"/>
        <v>46091</v>
      </c>
      <c r="C23" s="3"/>
      <c r="D23" s="3"/>
      <c r="E23" s="3"/>
      <c r="F23" s="3"/>
      <c r="G23" s="4" t="str">
        <f t="shared" ca="1" si="0"/>
        <v/>
      </c>
      <c r="H23" s="5"/>
      <c r="I23" s="60" t="str">
        <f t="shared" si="18"/>
        <v/>
      </c>
      <c r="J23" s="60" t="str">
        <f t="shared" si="1"/>
        <v/>
      </c>
      <c r="K23" s="60" t="str">
        <f t="shared" si="2"/>
        <v/>
      </c>
      <c r="L23" s="60" t="str">
        <f t="shared" si="3"/>
        <v/>
      </c>
      <c r="M23" s="60" t="str">
        <f t="shared" si="4"/>
        <v/>
      </c>
      <c r="N23" s="60" t="str">
        <f t="shared" si="5"/>
        <v/>
      </c>
      <c r="P23" s="63">
        <f t="shared" si="19"/>
        <v>0</v>
      </c>
      <c r="Q23" s="63">
        <f t="shared" si="20"/>
        <v>1</v>
      </c>
      <c r="R23" s="64">
        <f t="shared" si="6"/>
        <v>0</v>
      </c>
      <c r="S23" s="64">
        <f t="shared" si="21"/>
        <v>0</v>
      </c>
      <c r="T23" s="64">
        <f t="shared" si="22"/>
        <v>0</v>
      </c>
      <c r="U23" s="64">
        <f t="shared" si="23"/>
        <v>0</v>
      </c>
      <c r="V23" s="63">
        <f t="shared" si="7"/>
        <v>0</v>
      </c>
      <c r="W23" s="65">
        <f t="shared" si="8"/>
        <v>0</v>
      </c>
      <c r="X23" s="65">
        <f t="shared" si="9"/>
        <v>0</v>
      </c>
      <c r="Y23" s="65">
        <f t="shared" si="10"/>
        <v>0</v>
      </c>
      <c r="Z23" s="65">
        <f t="shared" si="11"/>
        <v>0</v>
      </c>
      <c r="AA23" s="65">
        <f t="shared" si="12"/>
        <v>0</v>
      </c>
      <c r="AB23" s="65">
        <f t="shared" si="13"/>
        <v>0</v>
      </c>
      <c r="AC23" s="66">
        <f t="shared" si="14"/>
        <v>0</v>
      </c>
      <c r="AD23" s="66">
        <f t="shared" si="15"/>
        <v>0</v>
      </c>
      <c r="AE23" s="66">
        <f t="shared" si="16"/>
        <v>0</v>
      </c>
      <c r="AG23" s="55"/>
      <c r="AH23" s="56"/>
      <c r="AL23" s="32" t="s">
        <v>49</v>
      </c>
      <c r="AM23" s="33">
        <f>DATE(AM12,12,26)</f>
        <v>46382</v>
      </c>
      <c r="AN23" s="34">
        <v>150</v>
      </c>
    </row>
    <row r="24" spans="2:40" ht="21" customHeight="1" x14ac:dyDescent="0.2">
      <c r="B24" s="20">
        <f t="shared" si="17"/>
        <v>46092</v>
      </c>
      <c r="C24" s="3"/>
      <c r="D24" s="3"/>
      <c r="E24" s="3"/>
      <c r="F24" s="3"/>
      <c r="G24" s="4" t="str">
        <f t="shared" ca="1" si="0"/>
        <v/>
      </c>
      <c r="H24" s="5"/>
      <c r="I24" s="60" t="str">
        <f t="shared" si="18"/>
        <v/>
      </c>
      <c r="J24" s="60" t="str">
        <f t="shared" si="1"/>
        <v/>
      </c>
      <c r="K24" s="60" t="str">
        <f t="shared" si="2"/>
        <v/>
      </c>
      <c r="L24" s="60" t="str">
        <f t="shared" si="3"/>
        <v/>
      </c>
      <c r="M24" s="60" t="str">
        <f t="shared" si="4"/>
        <v/>
      </c>
      <c r="N24" s="60" t="str">
        <f t="shared" si="5"/>
        <v/>
      </c>
      <c r="P24" s="63">
        <f t="shared" si="19"/>
        <v>0</v>
      </c>
      <c r="Q24" s="63">
        <f t="shared" si="20"/>
        <v>1</v>
      </c>
      <c r="R24" s="64">
        <f t="shared" si="6"/>
        <v>0</v>
      </c>
      <c r="S24" s="64">
        <f t="shared" si="21"/>
        <v>0</v>
      </c>
      <c r="T24" s="64">
        <f t="shared" si="22"/>
        <v>0</v>
      </c>
      <c r="U24" s="64">
        <f t="shared" si="23"/>
        <v>0</v>
      </c>
      <c r="V24" s="63">
        <f t="shared" si="7"/>
        <v>0</v>
      </c>
      <c r="W24" s="65">
        <f t="shared" si="8"/>
        <v>0</v>
      </c>
      <c r="X24" s="65">
        <f t="shared" si="9"/>
        <v>0</v>
      </c>
      <c r="Y24" s="65">
        <f t="shared" si="10"/>
        <v>0</v>
      </c>
      <c r="Z24" s="65">
        <f t="shared" si="11"/>
        <v>0</v>
      </c>
      <c r="AA24" s="65">
        <f t="shared" si="12"/>
        <v>0</v>
      </c>
      <c r="AB24" s="65">
        <f t="shared" si="13"/>
        <v>0</v>
      </c>
      <c r="AC24" s="66">
        <f t="shared" si="14"/>
        <v>0</v>
      </c>
      <c r="AD24" s="66">
        <f t="shared" si="15"/>
        <v>0</v>
      </c>
      <c r="AE24" s="66">
        <f t="shared" si="16"/>
        <v>0</v>
      </c>
      <c r="AG24" s="55"/>
      <c r="AH24" s="56"/>
      <c r="AL24" s="37" t="s">
        <v>50</v>
      </c>
      <c r="AM24" s="38">
        <f>DATE(AM12,12,31)</f>
        <v>46387</v>
      </c>
      <c r="AN24" s="39">
        <v>125</v>
      </c>
    </row>
    <row r="25" spans="2:40" ht="21" customHeight="1" x14ac:dyDescent="0.2">
      <c r="B25" s="20">
        <f t="shared" si="17"/>
        <v>46093</v>
      </c>
      <c r="C25" s="3"/>
      <c r="D25" s="3"/>
      <c r="E25" s="3"/>
      <c r="F25" s="3"/>
      <c r="G25" s="4" t="str">
        <f t="shared" ca="1" si="0"/>
        <v/>
      </c>
      <c r="H25" s="5"/>
      <c r="I25" s="60" t="str">
        <f t="shared" si="18"/>
        <v/>
      </c>
      <c r="J25" s="60" t="str">
        <f t="shared" si="1"/>
        <v/>
      </c>
      <c r="K25" s="60" t="str">
        <f t="shared" si="2"/>
        <v/>
      </c>
      <c r="L25" s="60" t="str">
        <f t="shared" si="3"/>
        <v/>
      </c>
      <c r="M25" s="60" t="str">
        <f t="shared" si="4"/>
        <v/>
      </c>
      <c r="N25" s="60" t="str">
        <f t="shared" si="5"/>
        <v/>
      </c>
      <c r="P25" s="63">
        <f t="shared" si="19"/>
        <v>0</v>
      </c>
      <c r="Q25" s="63">
        <f t="shared" si="20"/>
        <v>1</v>
      </c>
      <c r="R25" s="64">
        <f t="shared" si="6"/>
        <v>0</v>
      </c>
      <c r="S25" s="64">
        <f t="shared" si="21"/>
        <v>0</v>
      </c>
      <c r="T25" s="64">
        <f t="shared" si="22"/>
        <v>0</v>
      </c>
      <c r="U25" s="64">
        <f t="shared" si="23"/>
        <v>0</v>
      </c>
      <c r="V25" s="63">
        <f t="shared" si="7"/>
        <v>0</v>
      </c>
      <c r="W25" s="65">
        <f t="shared" si="8"/>
        <v>0</v>
      </c>
      <c r="X25" s="65">
        <f t="shared" si="9"/>
        <v>0</v>
      </c>
      <c r="Y25" s="65">
        <f t="shared" si="10"/>
        <v>0</v>
      </c>
      <c r="Z25" s="65">
        <f t="shared" si="11"/>
        <v>0</v>
      </c>
      <c r="AA25" s="65">
        <f t="shared" si="12"/>
        <v>0</v>
      </c>
      <c r="AB25" s="65">
        <f t="shared" si="13"/>
        <v>0</v>
      </c>
      <c r="AC25" s="66">
        <f t="shared" si="14"/>
        <v>0</v>
      </c>
      <c r="AD25" s="66">
        <f t="shared" si="15"/>
        <v>0</v>
      </c>
      <c r="AE25" s="66">
        <f t="shared" si="16"/>
        <v>0</v>
      </c>
      <c r="AG25" s="55"/>
      <c r="AH25" s="56"/>
    </row>
    <row r="26" spans="2:40" ht="21" customHeight="1" x14ac:dyDescent="0.2">
      <c r="B26" s="20">
        <f t="shared" si="17"/>
        <v>46094</v>
      </c>
      <c r="C26" s="3"/>
      <c r="D26" s="3"/>
      <c r="E26" s="3"/>
      <c r="F26" s="3"/>
      <c r="G26" s="4" t="str">
        <f t="shared" ca="1" si="0"/>
        <v/>
      </c>
      <c r="H26" s="5"/>
      <c r="I26" s="60" t="str">
        <f t="shared" si="18"/>
        <v/>
      </c>
      <c r="J26" s="60" t="str">
        <f t="shared" si="1"/>
        <v/>
      </c>
      <c r="K26" s="60" t="str">
        <f t="shared" si="2"/>
        <v/>
      </c>
      <c r="L26" s="60" t="str">
        <f t="shared" si="3"/>
        <v/>
      </c>
      <c r="M26" s="60" t="str">
        <f t="shared" si="4"/>
        <v/>
      </c>
      <c r="N26" s="60" t="str">
        <f t="shared" si="5"/>
        <v/>
      </c>
      <c r="P26" s="63">
        <f t="shared" si="19"/>
        <v>0</v>
      </c>
      <c r="Q26" s="63">
        <f t="shared" si="20"/>
        <v>1</v>
      </c>
      <c r="R26" s="64">
        <f t="shared" si="6"/>
        <v>0</v>
      </c>
      <c r="S26" s="64">
        <f t="shared" si="21"/>
        <v>0</v>
      </c>
      <c r="T26" s="64">
        <f t="shared" si="22"/>
        <v>0</v>
      </c>
      <c r="U26" s="64">
        <f t="shared" si="23"/>
        <v>0</v>
      </c>
      <c r="V26" s="63">
        <f t="shared" si="7"/>
        <v>0</v>
      </c>
      <c r="W26" s="65">
        <f t="shared" si="8"/>
        <v>0</v>
      </c>
      <c r="X26" s="65">
        <f t="shared" si="9"/>
        <v>0</v>
      </c>
      <c r="Y26" s="65">
        <f t="shared" si="10"/>
        <v>0</v>
      </c>
      <c r="Z26" s="65">
        <f t="shared" si="11"/>
        <v>0</v>
      </c>
      <c r="AA26" s="65">
        <f t="shared" si="12"/>
        <v>0</v>
      </c>
      <c r="AB26" s="65">
        <f t="shared" si="13"/>
        <v>0</v>
      </c>
      <c r="AC26" s="66">
        <f t="shared" si="14"/>
        <v>0</v>
      </c>
      <c r="AD26" s="66">
        <f t="shared" si="15"/>
        <v>0</v>
      </c>
      <c r="AE26" s="66">
        <f t="shared" si="16"/>
        <v>0</v>
      </c>
      <c r="AG26" s="55"/>
      <c r="AH26" s="56"/>
      <c r="AL26" s="40" t="s">
        <v>51</v>
      </c>
      <c r="AM26" s="41">
        <f>YEAR(Beginndatum_1)</f>
        <v>2026</v>
      </c>
      <c r="AN26" s="42" t="s">
        <v>39</v>
      </c>
    </row>
    <row r="27" spans="2:40" ht="21" customHeight="1" x14ac:dyDescent="0.2">
      <c r="B27" s="20">
        <f t="shared" si="17"/>
        <v>46095</v>
      </c>
      <c r="C27" s="3"/>
      <c r="D27" s="3"/>
      <c r="E27" s="3"/>
      <c r="F27" s="3"/>
      <c r="G27" s="4" t="str">
        <f t="shared" ca="1" si="0"/>
        <v/>
      </c>
      <c r="H27" s="5"/>
      <c r="I27" s="60" t="str">
        <f t="shared" si="18"/>
        <v/>
      </c>
      <c r="J27" s="60" t="str">
        <f t="shared" si="1"/>
        <v/>
      </c>
      <c r="K27" s="60" t="str">
        <f t="shared" si="2"/>
        <v/>
      </c>
      <c r="L27" s="60" t="str">
        <f t="shared" si="3"/>
        <v/>
      </c>
      <c r="M27" s="60" t="str">
        <f t="shared" si="4"/>
        <v/>
      </c>
      <c r="N27" s="60" t="str">
        <f t="shared" si="5"/>
        <v/>
      </c>
      <c r="P27" s="63">
        <f t="shared" si="19"/>
        <v>0</v>
      </c>
      <c r="Q27" s="63">
        <f t="shared" si="20"/>
        <v>1</v>
      </c>
      <c r="R27" s="64">
        <f t="shared" si="6"/>
        <v>0</v>
      </c>
      <c r="S27" s="64">
        <f t="shared" si="21"/>
        <v>0</v>
      </c>
      <c r="T27" s="64">
        <f t="shared" si="22"/>
        <v>0</v>
      </c>
      <c r="U27" s="64">
        <f t="shared" si="23"/>
        <v>0</v>
      </c>
      <c r="V27" s="63">
        <f t="shared" si="7"/>
        <v>0</v>
      </c>
      <c r="W27" s="65">
        <f t="shared" si="8"/>
        <v>0</v>
      </c>
      <c r="X27" s="65">
        <f t="shared" si="9"/>
        <v>0</v>
      </c>
      <c r="Y27" s="65">
        <f t="shared" si="10"/>
        <v>0</v>
      </c>
      <c r="Z27" s="65">
        <f t="shared" si="11"/>
        <v>0</v>
      </c>
      <c r="AA27" s="65">
        <f t="shared" si="12"/>
        <v>1</v>
      </c>
      <c r="AB27" s="65">
        <f t="shared" si="13"/>
        <v>0</v>
      </c>
      <c r="AC27" s="66">
        <f t="shared" si="14"/>
        <v>0</v>
      </c>
      <c r="AD27" s="66">
        <f t="shared" si="15"/>
        <v>0</v>
      </c>
      <c r="AE27" s="66">
        <f t="shared" si="16"/>
        <v>0</v>
      </c>
      <c r="AG27" s="55"/>
      <c r="AH27" s="56"/>
      <c r="AL27" s="83" t="s">
        <v>60</v>
      </c>
      <c r="AM27" s="84"/>
      <c r="AN27" s="85"/>
    </row>
    <row r="28" spans="2:40" ht="21" customHeight="1" x14ac:dyDescent="0.2">
      <c r="B28" s="20">
        <f t="shared" si="17"/>
        <v>46096</v>
      </c>
      <c r="C28" s="3"/>
      <c r="D28" s="3"/>
      <c r="E28" s="3"/>
      <c r="F28" s="3"/>
      <c r="G28" s="4" t="str">
        <f t="shared" ca="1" si="0"/>
        <v/>
      </c>
      <c r="H28" s="5"/>
      <c r="I28" s="60" t="str">
        <f t="shared" si="18"/>
        <v/>
      </c>
      <c r="J28" s="60" t="str">
        <f t="shared" si="1"/>
        <v/>
      </c>
      <c r="K28" s="60" t="str">
        <f t="shared" si="2"/>
        <v/>
      </c>
      <c r="L28" s="60" t="str">
        <f t="shared" si="3"/>
        <v/>
      </c>
      <c r="M28" s="60" t="str">
        <f t="shared" si="4"/>
        <v/>
      </c>
      <c r="N28" s="60" t="str">
        <f t="shared" si="5"/>
        <v/>
      </c>
      <c r="P28" s="63">
        <f t="shared" si="19"/>
        <v>0</v>
      </c>
      <c r="Q28" s="63">
        <f t="shared" si="20"/>
        <v>1</v>
      </c>
      <c r="R28" s="64">
        <f t="shared" si="6"/>
        <v>0</v>
      </c>
      <c r="S28" s="64">
        <f t="shared" si="21"/>
        <v>0</v>
      </c>
      <c r="T28" s="64">
        <f t="shared" si="22"/>
        <v>0</v>
      </c>
      <c r="U28" s="64">
        <f t="shared" si="23"/>
        <v>0</v>
      </c>
      <c r="V28" s="63">
        <f t="shared" si="7"/>
        <v>1</v>
      </c>
      <c r="W28" s="65">
        <f t="shared" si="8"/>
        <v>0</v>
      </c>
      <c r="X28" s="65">
        <f t="shared" si="9"/>
        <v>0</v>
      </c>
      <c r="Y28" s="65">
        <f t="shared" si="10"/>
        <v>0</v>
      </c>
      <c r="Z28" s="65">
        <f t="shared" si="11"/>
        <v>0</v>
      </c>
      <c r="AA28" s="65">
        <f t="shared" si="12"/>
        <v>0</v>
      </c>
      <c r="AB28" s="65">
        <f t="shared" si="13"/>
        <v>0</v>
      </c>
      <c r="AC28" s="66">
        <f t="shared" si="14"/>
        <v>0</v>
      </c>
      <c r="AD28" s="66">
        <f t="shared" si="15"/>
        <v>0</v>
      </c>
      <c r="AE28" s="66">
        <f t="shared" si="16"/>
        <v>0</v>
      </c>
      <c r="AG28" s="55"/>
      <c r="AH28" s="56"/>
      <c r="AL28" s="86"/>
      <c r="AM28" s="87"/>
      <c r="AN28" s="88"/>
    </row>
    <row r="29" spans="2:40" ht="21" customHeight="1" x14ac:dyDescent="0.2">
      <c r="B29" s="20">
        <f t="shared" si="17"/>
        <v>46097</v>
      </c>
      <c r="C29" s="3"/>
      <c r="D29" s="3"/>
      <c r="E29" s="3"/>
      <c r="F29" s="3"/>
      <c r="G29" s="4" t="str">
        <f t="shared" ca="1" si="0"/>
        <v/>
      </c>
      <c r="H29" s="5"/>
      <c r="I29" s="60" t="str">
        <f t="shared" si="18"/>
        <v/>
      </c>
      <c r="J29" s="60" t="str">
        <f t="shared" si="1"/>
        <v/>
      </c>
      <c r="K29" s="60" t="str">
        <f t="shared" si="2"/>
        <v/>
      </c>
      <c r="L29" s="60" t="str">
        <f t="shared" si="3"/>
        <v/>
      </c>
      <c r="M29" s="60" t="str">
        <f t="shared" si="4"/>
        <v/>
      </c>
      <c r="N29" s="60" t="str">
        <f t="shared" si="5"/>
        <v/>
      </c>
      <c r="P29" s="63">
        <f t="shared" si="19"/>
        <v>0</v>
      </c>
      <c r="Q29" s="63">
        <f t="shared" si="20"/>
        <v>1</v>
      </c>
      <c r="R29" s="64">
        <f t="shared" si="6"/>
        <v>0</v>
      </c>
      <c r="S29" s="64">
        <f t="shared" si="21"/>
        <v>0</v>
      </c>
      <c r="T29" s="64">
        <f t="shared" si="22"/>
        <v>0</v>
      </c>
      <c r="U29" s="64">
        <f t="shared" si="23"/>
        <v>0</v>
      </c>
      <c r="V29" s="63">
        <f t="shared" si="7"/>
        <v>0</v>
      </c>
      <c r="W29" s="65">
        <f t="shared" si="8"/>
        <v>0</v>
      </c>
      <c r="X29" s="65">
        <f t="shared" si="9"/>
        <v>0</v>
      </c>
      <c r="Y29" s="65">
        <f t="shared" si="10"/>
        <v>0</v>
      </c>
      <c r="Z29" s="65">
        <f t="shared" si="11"/>
        <v>0</v>
      </c>
      <c r="AA29" s="65">
        <f t="shared" si="12"/>
        <v>0</v>
      </c>
      <c r="AB29" s="65">
        <f t="shared" si="13"/>
        <v>0</v>
      </c>
      <c r="AC29" s="66">
        <f t="shared" si="14"/>
        <v>0</v>
      </c>
      <c r="AD29" s="66">
        <f t="shared" si="15"/>
        <v>0</v>
      </c>
      <c r="AE29" s="66">
        <f t="shared" si="16"/>
        <v>0</v>
      </c>
      <c r="AG29" s="55"/>
      <c r="AH29" s="56"/>
      <c r="AL29" s="89" t="s">
        <v>61</v>
      </c>
      <c r="AM29" s="90"/>
      <c r="AN29" s="91"/>
    </row>
    <row r="30" spans="2:40" ht="21" customHeight="1" x14ac:dyDescent="0.2">
      <c r="B30" s="20">
        <f t="shared" si="17"/>
        <v>46098</v>
      </c>
      <c r="C30" s="3"/>
      <c r="D30" s="3"/>
      <c r="E30" s="3"/>
      <c r="F30" s="3"/>
      <c r="G30" s="4" t="str">
        <f t="shared" ca="1" si="0"/>
        <v/>
      </c>
      <c r="H30" s="5"/>
      <c r="I30" s="60" t="str">
        <f t="shared" si="18"/>
        <v/>
      </c>
      <c r="J30" s="60" t="str">
        <f t="shared" si="1"/>
        <v/>
      </c>
      <c r="K30" s="60" t="str">
        <f t="shared" si="2"/>
        <v/>
      </c>
      <c r="L30" s="60" t="str">
        <f t="shared" si="3"/>
        <v/>
      </c>
      <c r="M30" s="60" t="str">
        <f t="shared" si="4"/>
        <v/>
      </c>
      <c r="N30" s="60" t="str">
        <f t="shared" si="5"/>
        <v/>
      </c>
      <c r="P30" s="63">
        <f t="shared" si="19"/>
        <v>0</v>
      </c>
      <c r="Q30" s="63">
        <f t="shared" si="20"/>
        <v>1</v>
      </c>
      <c r="R30" s="64">
        <f t="shared" si="6"/>
        <v>0</v>
      </c>
      <c r="S30" s="64">
        <f t="shared" si="21"/>
        <v>0</v>
      </c>
      <c r="T30" s="64">
        <f t="shared" si="22"/>
        <v>0</v>
      </c>
      <c r="U30" s="64">
        <f t="shared" si="23"/>
        <v>0</v>
      </c>
      <c r="V30" s="63">
        <f t="shared" si="7"/>
        <v>0</v>
      </c>
      <c r="W30" s="65">
        <f t="shared" si="8"/>
        <v>0</v>
      </c>
      <c r="X30" s="65">
        <f t="shared" si="9"/>
        <v>0</v>
      </c>
      <c r="Y30" s="65">
        <f t="shared" si="10"/>
        <v>0</v>
      </c>
      <c r="Z30" s="65">
        <f t="shared" si="11"/>
        <v>0</v>
      </c>
      <c r="AA30" s="65">
        <f t="shared" si="12"/>
        <v>0</v>
      </c>
      <c r="AB30" s="65">
        <f t="shared" si="13"/>
        <v>0</v>
      </c>
      <c r="AC30" s="66">
        <f t="shared" si="14"/>
        <v>0</v>
      </c>
      <c r="AD30" s="66">
        <f t="shared" si="15"/>
        <v>0</v>
      </c>
      <c r="AE30" s="66">
        <f t="shared" si="16"/>
        <v>0</v>
      </c>
      <c r="AG30" s="55"/>
      <c r="AH30" s="56"/>
      <c r="AL30" s="92"/>
      <c r="AM30" s="93"/>
      <c r="AN30" s="94"/>
    </row>
    <row r="31" spans="2:40" ht="21" customHeight="1" x14ac:dyDescent="0.2">
      <c r="B31" s="20">
        <f t="shared" si="17"/>
        <v>46099</v>
      </c>
      <c r="C31" s="3"/>
      <c r="D31" s="3"/>
      <c r="E31" s="3"/>
      <c r="F31" s="3"/>
      <c r="G31" s="4" t="str">
        <f t="shared" ca="1" si="0"/>
        <v/>
      </c>
      <c r="H31" s="5"/>
      <c r="I31" s="60" t="str">
        <f t="shared" si="18"/>
        <v/>
      </c>
      <c r="J31" s="60" t="str">
        <f t="shared" si="1"/>
        <v/>
      </c>
      <c r="K31" s="60" t="str">
        <f t="shared" si="2"/>
        <v/>
      </c>
      <c r="L31" s="60" t="str">
        <f t="shared" si="3"/>
        <v/>
      </c>
      <c r="M31" s="60" t="str">
        <f t="shared" si="4"/>
        <v/>
      </c>
      <c r="N31" s="60" t="str">
        <f t="shared" si="5"/>
        <v/>
      </c>
      <c r="P31" s="63">
        <f t="shared" si="19"/>
        <v>0</v>
      </c>
      <c r="Q31" s="63">
        <f t="shared" si="20"/>
        <v>1</v>
      </c>
      <c r="R31" s="64">
        <f t="shared" si="6"/>
        <v>0</v>
      </c>
      <c r="S31" s="64">
        <f t="shared" si="21"/>
        <v>0</v>
      </c>
      <c r="T31" s="64">
        <f t="shared" si="22"/>
        <v>0</v>
      </c>
      <c r="U31" s="64">
        <f t="shared" si="23"/>
        <v>0</v>
      </c>
      <c r="V31" s="63">
        <f t="shared" si="7"/>
        <v>0</v>
      </c>
      <c r="W31" s="65">
        <f t="shared" si="8"/>
        <v>0</v>
      </c>
      <c r="X31" s="65">
        <f t="shared" si="9"/>
        <v>0</v>
      </c>
      <c r="Y31" s="65">
        <f t="shared" si="10"/>
        <v>0</v>
      </c>
      <c r="Z31" s="65">
        <f t="shared" si="11"/>
        <v>0</v>
      </c>
      <c r="AA31" s="65">
        <f t="shared" si="12"/>
        <v>0</v>
      </c>
      <c r="AB31" s="65">
        <f t="shared" si="13"/>
        <v>0</v>
      </c>
      <c r="AC31" s="66">
        <f t="shared" si="14"/>
        <v>0</v>
      </c>
      <c r="AD31" s="66">
        <f t="shared" si="15"/>
        <v>0</v>
      </c>
      <c r="AE31" s="66">
        <f t="shared" si="16"/>
        <v>0</v>
      </c>
      <c r="AG31" s="55"/>
      <c r="AH31" s="56"/>
      <c r="AL31" s="43" t="s">
        <v>52</v>
      </c>
      <c r="AM31" s="44">
        <f>IF([0]!HL_3_Koenige&lt;&gt;"",[0]!HL_3_Koenige," ")</f>
        <v>46028</v>
      </c>
      <c r="AN31" s="31">
        <v>125</v>
      </c>
    </row>
    <row r="32" spans="2:40" ht="21" customHeight="1" x14ac:dyDescent="0.2">
      <c r="B32" s="20">
        <f t="shared" si="17"/>
        <v>46100</v>
      </c>
      <c r="C32" s="3"/>
      <c r="D32" s="3"/>
      <c r="E32" s="3"/>
      <c r="F32" s="3"/>
      <c r="G32" s="4" t="str">
        <f t="shared" ca="1" si="0"/>
        <v/>
      </c>
      <c r="H32" s="5"/>
      <c r="I32" s="60" t="str">
        <f t="shared" si="18"/>
        <v/>
      </c>
      <c r="J32" s="60" t="str">
        <f t="shared" si="1"/>
        <v/>
      </c>
      <c r="K32" s="60" t="str">
        <f t="shared" si="2"/>
        <v/>
      </c>
      <c r="L32" s="60" t="str">
        <f t="shared" si="3"/>
        <v/>
      </c>
      <c r="M32" s="60" t="str">
        <f t="shared" si="4"/>
        <v/>
      </c>
      <c r="N32" s="60" t="str">
        <f t="shared" si="5"/>
        <v/>
      </c>
      <c r="P32" s="63">
        <f t="shared" si="19"/>
        <v>0</v>
      </c>
      <c r="Q32" s="63">
        <f t="shared" si="20"/>
        <v>1</v>
      </c>
      <c r="R32" s="64">
        <f t="shared" si="6"/>
        <v>0</v>
      </c>
      <c r="S32" s="64">
        <f t="shared" si="21"/>
        <v>0</v>
      </c>
      <c r="T32" s="64">
        <f t="shared" si="22"/>
        <v>0</v>
      </c>
      <c r="U32" s="64">
        <f t="shared" si="23"/>
        <v>0</v>
      </c>
      <c r="V32" s="63">
        <f t="shared" si="7"/>
        <v>0</v>
      </c>
      <c r="W32" s="65">
        <f t="shared" si="8"/>
        <v>0</v>
      </c>
      <c r="X32" s="65">
        <f t="shared" si="9"/>
        <v>0</v>
      </c>
      <c r="Y32" s="65">
        <f t="shared" si="10"/>
        <v>0</v>
      </c>
      <c r="Z32" s="65">
        <f t="shared" si="11"/>
        <v>0</v>
      </c>
      <c r="AA32" s="65">
        <f t="shared" si="12"/>
        <v>0</v>
      </c>
      <c r="AB32" s="65">
        <f t="shared" si="13"/>
        <v>0</v>
      </c>
      <c r="AC32" s="66">
        <f t="shared" si="14"/>
        <v>0</v>
      </c>
      <c r="AD32" s="66">
        <f t="shared" si="15"/>
        <v>0</v>
      </c>
      <c r="AE32" s="66">
        <f t="shared" si="16"/>
        <v>0</v>
      </c>
      <c r="AG32" s="55"/>
      <c r="AH32" s="56"/>
      <c r="AL32" s="35" t="s">
        <v>53</v>
      </c>
      <c r="AM32" s="36">
        <f>IF([0]!Fronleichnam_1&lt;&gt;"",[0]!Fronleichnam_1," ")</f>
        <v>46177</v>
      </c>
      <c r="AN32" s="34">
        <v>125</v>
      </c>
    </row>
    <row r="33" spans="2:40" ht="21" customHeight="1" x14ac:dyDescent="0.2">
      <c r="B33" s="20">
        <f t="shared" si="17"/>
        <v>46101</v>
      </c>
      <c r="C33" s="3"/>
      <c r="D33" s="3"/>
      <c r="E33" s="3"/>
      <c r="F33" s="3"/>
      <c r="G33" s="4" t="str">
        <f t="shared" ca="1" si="0"/>
        <v/>
      </c>
      <c r="H33" s="5"/>
      <c r="I33" s="60" t="str">
        <f t="shared" si="18"/>
        <v/>
      </c>
      <c r="J33" s="60" t="str">
        <f t="shared" si="1"/>
        <v/>
      </c>
      <c r="K33" s="60" t="str">
        <f t="shared" si="2"/>
        <v/>
      </c>
      <c r="L33" s="60" t="str">
        <f t="shared" si="3"/>
        <v/>
      </c>
      <c r="M33" s="60" t="str">
        <f t="shared" si="4"/>
        <v/>
      </c>
      <c r="N33" s="60" t="str">
        <f t="shared" si="5"/>
        <v/>
      </c>
      <c r="P33" s="63">
        <f t="shared" si="19"/>
        <v>0</v>
      </c>
      <c r="Q33" s="63">
        <f t="shared" si="20"/>
        <v>1</v>
      </c>
      <c r="R33" s="64">
        <f t="shared" si="6"/>
        <v>0</v>
      </c>
      <c r="S33" s="64">
        <f t="shared" si="21"/>
        <v>0</v>
      </c>
      <c r="T33" s="64">
        <f t="shared" si="22"/>
        <v>0</v>
      </c>
      <c r="U33" s="64">
        <f t="shared" si="23"/>
        <v>0</v>
      </c>
      <c r="V33" s="63">
        <f t="shared" si="7"/>
        <v>0</v>
      </c>
      <c r="W33" s="65">
        <f t="shared" si="8"/>
        <v>0</v>
      </c>
      <c r="X33" s="65">
        <f t="shared" si="9"/>
        <v>0</v>
      </c>
      <c r="Y33" s="65">
        <f t="shared" si="10"/>
        <v>0</v>
      </c>
      <c r="Z33" s="65">
        <f t="shared" si="11"/>
        <v>0</v>
      </c>
      <c r="AA33" s="65">
        <f t="shared" si="12"/>
        <v>0</v>
      </c>
      <c r="AB33" s="65">
        <f t="shared" si="13"/>
        <v>0</v>
      </c>
      <c r="AC33" s="66">
        <f t="shared" si="14"/>
        <v>0</v>
      </c>
      <c r="AD33" s="66">
        <f t="shared" si="15"/>
        <v>0</v>
      </c>
      <c r="AE33" s="66">
        <f t="shared" si="16"/>
        <v>0</v>
      </c>
      <c r="AG33" s="55"/>
      <c r="AH33" s="56"/>
      <c r="AL33" s="35" t="s">
        <v>54</v>
      </c>
      <c r="AM33" s="36">
        <f>IF([0]!Friedensfest_1&lt;&gt;"",[0]!Friedensfest_1," ")</f>
        <v>46242</v>
      </c>
      <c r="AN33" s="34">
        <v>125</v>
      </c>
    </row>
    <row r="34" spans="2:40" ht="21" customHeight="1" x14ac:dyDescent="0.2">
      <c r="B34" s="20">
        <f t="shared" si="17"/>
        <v>46102</v>
      </c>
      <c r="C34" s="3"/>
      <c r="D34" s="3"/>
      <c r="E34" s="3"/>
      <c r="F34" s="3"/>
      <c r="G34" s="4" t="str">
        <f t="shared" ca="1" si="0"/>
        <v/>
      </c>
      <c r="H34" s="5"/>
      <c r="I34" s="60" t="str">
        <f t="shared" si="18"/>
        <v/>
      </c>
      <c r="J34" s="60" t="str">
        <f t="shared" si="1"/>
        <v/>
      </c>
      <c r="K34" s="60" t="str">
        <f t="shared" si="2"/>
        <v/>
      </c>
      <c r="L34" s="60" t="str">
        <f t="shared" si="3"/>
        <v/>
      </c>
      <c r="M34" s="60" t="str">
        <f t="shared" si="4"/>
        <v/>
      </c>
      <c r="N34" s="60" t="str">
        <f t="shared" si="5"/>
        <v/>
      </c>
      <c r="P34" s="63">
        <f t="shared" si="19"/>
        <v>0</v>
      </c>
      <c r="Q34" s="63">
        <f t="shared" si="20"/>
        <v>1</v>
      </c>
      <c r="R34" s="64">
        <f t="shared" si="6"/>
        <v>0</v>
      </c>
      <c r="S34" s="64">
        <f t="shared" si="21"/>
        <v>0</v>
      </c>
      <c r="T34" s="64">
        <f t="shared" si="22"/>
        <v>0</v>
      </c>
      <c r="U34" s="64">
        <f t="shared" si="23"/>
        <v>0</v>
      </c>
      <c r="V34" s="63">
        <f t="shared" si="7"/>
        <v>0</v>
      </c>
      <c r="W34" s="65">
        <f t="shared" si="8"/>
        <v>0</v>
      </c>
      <c r="X34" s="65">
        <f t="shared" si="9"/>
        <v>0</v>
      </c>
      <c r="Y34" s="65">
        <f t="shared" si="10"/>
        <v>0</v>
      </c>
      <c r="Z34" s="65">
        <f t="shared" si="11"/>
        <v>0</v>
      </c>
      <c r="AA34" s="65">
        <f t="shared" si="12"/>
        <v>1</v>
      </c>
      <c r="AB34" s="65">
        <f t="shared" si="13"/>
        <v>0</v>
      </c>
      <c r="AC34" s="66">
        <f t="shared" si="14"/>
        <v>0</v>
      </c>
      <c r="AD34" s="66">
        <f t="shared" si="15"/>
        <v>0</v>
      </c>
      <c r="AE34" s="66">
        <f t="shared" si="16"/>
        <v>0</v>
      </c>
      <c r="AG34" s="55"/>
      <c r="AH34" s="56"/>
      <c r="AL34" s="35" t="s">
        <v>55</v>
      </c>
      <c r="AM34" s="36">
        <f>IF([0]!Maria_Himmelfahrt_1&lt;&gt;"",[0]!Maria_Himmelfahrt_1," ")</f>
        <v>46249</v>
      </c>
      <c r="AN34" s="34">
        <v>125</v>
      </c>
    </row>
    <row r="35" spans="2:40" ht="21" customHeight="1" x14ac:dyDescent="0.2">
      <c r="B35" s="20">
        <f t="shared" si="17"/>
        <v>46103</v>
      </c>
      <c r="C35" s="3"/>
      <c r="D35" s="3"/>
      <c r="E35" s="3"/>
      <c r="F35" s="3"/>
      <c r="G35" s="4" t="str">
        <f t="shared" ca="1" si="0"/>
        <v/>
      </c>
      <c r="H35" s="5"/>
      <c r="I35" s="60" t="str">
        <f t="shared" si="18"/>
        <v/>
      </c>
      <c r="J35" s="60" t="str">
        <f t="shared" si="1"/>
        <v/>
      </c>
      <c r="K35" s="60" t="str">
        <f t="shared" si="2"/>
        <v/>
      </c>
      <c r="L35" s="60" t="str">
        <f t="shared" si="3"/>
        <v/>
      </c>
      <c r="M35" s="60" t="str">
        <f t="shared" si="4"/>
        <v/>
      </c>
      <c r="N35" s="60" t="str">
        <f t="shared" si="5"/>
        <v/>
      </c>
      <c r="P35" s="63">
        <f t="shared" si="19"/>
        <v>0</v>
      </c>
      <c r="Q35" s="63">
        <f t="shared" si="20"/>
        <v>1</v>
      </c>
      <c r="R35" s="64">
        <f t="shared" si="6"/>
        <v>0</v>
      </c>
      <c r="S35" s="64">
        <f t="shared" si="21"/>
        <v>0</v>
      </c>
      <c r="T35" s="64">
        <f t="shared" si="22"/>
        <v>0</v>
      </c>
      <c r="U35" s="64">
        <f t="shared" si="23"/>
        <v>0</v>
      </c>
      <c r="V35" s="63">
        <f t="shared" si="7"/>
        <v>1</v>
      </c>
      <c r="W35" s="65">
        <f t="shared" si="8"/>
        <v>0</v>
      </c>
      <c r="X35" s="65">
        <f t="shared" si="9"/>
        <v>0</v>
      </c>
      <c r="Y35" s="65">
        <f t="shared" si="10"/>
        <v>0</v>
      </c>
      <c r="Z35" s="65">
        <f t="shared" si="11"/>
        <v>0</v>
      </c>
      <c r="AA35" s="65">
        <f t="shared" si="12"/>
        <v>0</v>
      </c>
      <c r="AB35" s="65">
        <f t="shared" si="13"/>
        <v>0</v>
      </c>
      <c r="AC35" s="66">
        <f t="shared" si="14"/>
        <v>0</v>
      </c>
      <c r="AD35" s="66">
        <f t="shared" si="15"/>
        <v>0</v>
      </c>
      <c r="AE35" s="66">
        <f t="shared" si="16"/>
        <v>0</v>
      </c>
      <c r="AG35" s="55"/>
      <c r="AH35" s="56"/>
      <c r="AL35" s="35" t="s">
        <v>56</v>
      </c>
      <c r="AM35" s="36" cm="1">
        <f t="array" ref="AM35">IF([0]!Reformationstag_1&lt;&gt;"",[0]!Reformationstag_1," ")</f>
        <v>46326</v>
      </c>
      <c r="AN35" s="34">
        <v>125</v>
      </c>
    </row>
    <row r="36" spans="2:40" ht="21" customHeight="1" x14ac:dyDescent="0.2">
      <c r="B36" s="20">
        <f t="shared" si="17"/>
        <v>46104</v>
      </c>
      <c r="C36" s="3"/>
      <c r="D36" s="3"/>
      <c r="E36" s="3"/>
      <c r="F36" s="3"/>
      <c r="G36" s="4" t="str">
        <f t="shared" ca="1" si="0"/>
        <v/>
      </c>
      <c r="H36" s="5"/>
      <c r="I36" s="60" t="str">
        <f t="shared" si="18"/>
        <v/>
      </c>
      <c r="J36" s="60" t="str">
        <f t="shared" si="1"/>
        <v/>
      </c>
      <c r="K36" s="60" t="str">
        <f t="shared" si="2"/>
        <v/>
      </c>
      <c r="L36" s="60" t="str">
        <f t="shared" si="3"/>
        <v/>
      </c>
      <c r="M36" s="60" t="str">
        <f t="shared" si="4"/>
        <v/>
      </c>
      <c r="N36" s="60" t="str">
        <f t="shared" si="5"/>
        <v/>
      </c>
      <c r="P36" s="63">
        <f t="shared" si="19"/>
        <v>0</v>
      </c>
      <c r="Q36" s="63">
        <f t="shared" si="20"/>
        <v>1</v>
      </c>
      <c r="R36" s="64">
        <f t="shared" si="6"/>
        <v>0</v>
      </c>
      <c r="S36" s="64">
        <f t="shared" si="21"/>
        <v>0</v>
      </c>
      <c r="T36" s="64">
        <f t="shared" si="22"/>
        <v>0</v>
      </c>
      <c r="U36" s="64">
        <f t="shared" si="23"/>
        <v>0</v>
      </c>
      <c r="V36" s="63">
        <f t="shared" si="7"/>
        <v>0</v>
      </c>
      <c r="W36" s="65">
        <f t="shared" si="8"/>
        <v>0</v>
      </c>
      <c r="X36" s="65">
        <f t="shared" si="9"/>
        <v>0</v>
      </c>
      <c r="Y36" s="65">
        <f t="shared" si="10"/>
        <v>0</v>
      </c>
      <c r="Z36" s="65">
        <f t="shared" si="11"/>
        <v>0</v>
      </c>
      <c r="AA36" s="65">
        <f t="shared" si="12"/>
        <v>0</v>
      </c>
      <c r="AB36" s="65">
        <f t="shared" si="13"/>
        <v>0</v>
      </c>
      <c r="AC36" s="66">
        <f t="shared" si="14"/>
        <v>0</v>
      </c>
      <c r="AD36" s="66">
        <f t="shared" si="15"/>
        <v>0</v>
      </c>
      <c r="AE36" s="66">
        <f t="shared" si="16"/>
        <v>0</v>
      </c>
      <c r="AG36" s="57"/>
      <c r="AH36" s="56"/>
      <c r="AL36" s="35" t="s">
        <v>57</v>
      </c>
      <c r="AM36" s="36">
        <f>IF([0]!Allerheiligen_1&lt;&gt;"",[0]!Allerheiligen_1," ")</f>
        <v>46327</v>
      </c>
      <c r="AN36" s="34">
        <v>125</v>
      </c>
    </row>
    <row r="37" spans="2:40" ht="21" customHeight="1" x14ac:dyDescent="0.2">
      <c r="B37" s="20">
        <f t="shared" si="17"/>
        <v>46105</v>
      </c>
      <c r="C37" s="3"/>
      <c r="D37" s="3"/>
      <c r="E37" s="3"/>
      <c r="F37" s="3"/>
      <c r="G37" s="4" t="str">
        <f t="shared" ca="1" si="0"/>
        <v/>
      </c>
      <c r="H37" s="5"/>
      <c r="I37" s="60" t="str">
        <f t="shared" si="18"/>
        <v/>
      </c>
      <c r="J37" s="60" t="str">
        <f t="shared" si="1"/>
        <v/>
      </c>
      <c r="K37" s="60" t="str">
        <f t="shared" si="2"/>
        <v/>
      </c>
      <c r="L37" s="60" t="str">
        <f t="shared" si="3"/>
        <v/>
      </c>
      <c r="M37" s="60" t="str">
        <f t="shared" si="4"/>
        <v/>
      </c>
      <c r="N37" s="60" t="str">
        <f t="shared" si="5"/>
        <v/>
      </c>
      <c r="P37" s="63">
        <f t="shared" si="19"/>
        <v>0</v>
      </c>
      <c r="Q37" s="63">
        <f t="shared" si="20"/>
        <v>1</v>
      </c>
      <c r="R37" s="64">
        <f t="shared" si="6"/>
        <v>0</v>
      </c>
      <c r="S37" s="64">
        <f t="shared" si="21"/>
        <v>0</v>
      </c>
      <c r="T37" s="64">
        <f t="shared" si="22"/>
        <v>0</v>
      </c>
      <c r="U37" s="64">
        <f t="shared" si="23"/>
        <v>0</v>
      </c>
      <c r="V37" s="63">
        <f t="shared" si="7"/>
        <v>0</v>
      </c>
      <c r="W37" s="65">
        <f t="shared" si="8"/>
        <v>0</v>
      </c>
      <c r="X37" s="65">
        <f t="shared" si="9"/>
        <v>0</v>
      </c>
      <c r="Y37" s="65">
        <f t="shared" si="10"/>
        <v>0</v>
      </c>
      <c r="Z37" s="65">
        <f t="shared" si="11"/>
        <v>0</v>
      </c>
      <c r="AA37" s="65">
        <f t="shared" si="12"/>
        <v>0</v>
      </c>
      <c r="AB37" s="65">
        <f t="shared" si="13"/>
        <v>0</v>
      </c>
      <c r="AC37" s="66">
        <f t="shared" si="14"/>
        <v>0</v>
      </c>
      <c r="AD37" s="66">
        <f t="shared" si="15"/>
        <v>0</v>
      </c>
      <c r="AE37" s="66">
        <f t="shared" si="16"/>
        <v>0</v>
      </c>
      <c r="AG37" s="57"/>
      <c r="AH37" s="56"/>
      <c r="AL37" s="37" t="s">
        <v>58</v>
      </c>
      <c r="AM37" s="38">
        <f>IF([0]!Buss_Bettag_1&lt;&gt;"",[0]!Buss_Bettag_1," ")</f>
        <v>46344</v>
      </c>
      <c r="AN37" s="39">
        <v>125</v>
      </c>
    </row>
    <row r="38" spans="2:40" ht="21" customHeight="1" x14ac:dyDescent="0.2">
      <c r="B38" s="20">
        <f t="shared" si="17"/>
        <v>46106</v>
      </c>
      <c r="C38" s="3"/>
      <c r="D38" s="3"/>
      <c r="E38" s="3"/>
      <c r="F38" s="3"/>
      <c r="G38" s="4" t="str">
        <f t="shared" ca="1" si="0"/>
        <v/>
      </c>
      <c r="H38" s="5"/>
      <c r="I38" s="60" t="str">
        <f t="shared" si="18"/>
        <v/>
      </c>
      <c r="J38" s="60" t="str">
        <f t="shared" si="1"/>
        <v/>
      </c>
      <c r="K38" s="60" t="str">
        <f t="shared" si="2"/>
        <v/>
      </c>
      <c r="L38" s="60" t="str">
        <f t="shared" si="3"/>
        <v/>
      </c>
      <c r="M38" s="60" t="str">
        <f t="shared" si="4"/>
        <v/>
      </c>
      <c r="N38" s="60" t="str">
        <f t="shared" si="5"/>
        <v/>
      </c>
      <c r="P38" s="63">
        <f t="shared" si="19"/>
        <v>0</v>
      </c>
      <c r="Q38" s="63">
        <f t="shared" si="20"/>
        <v>1</v>
      </c>
      <c r="R38" s="64">
        <f t="shared" si="6"/>
        <v>0</v>
      </c>
      <c r="S38" s="64">
        <f t="shared" si="21"/>
        <v>0</v>
      </c>
      <c r="T38" s="64">
        <f t="shared" si="22"/>
        <v>0</v>
      </c>
      <c r="U38" s="64">
        <f t="shared" si="23"/>
        <v>0</v>
      </c>
      <c r="V38" s="63">
        <f t="shared" si="7"/>
        <v>0</v>
      </c>
      <c r="W38" s="65">
        <f t="shared" si="8"/>
        <v>0</v>
      </c>
      <c r="X38" s="65">
        <f t="shared" si="9"/>
        <v>0</v>
      </c>
      <c r="Y38" s="65">
        <f t="shared" si="10"/>
        <v>0</v>
      </c>
      <c r="Z38" s="65">
        <f t="shared" si="11"/>
        <v>0</v>
      </c>
      <c r="AA38" s="65">
        <f t="shared" si="12"/>
        <v>0</v>
      </c>
      <c r="AB38" s="65">
        <f t="shared" si="13"/>
        <v>0</v>
      </c>
      <c r="AC38" s="66">
        <f t="shared" si="14"/>
        <v>0</v>
      </c>
      <c r="AD38" s="66">
        <f t="shared" si="15"/>
        <v>0</v>
      </c>
      <c r="AE38" s="66">
        <f t="shared" si="16"/>
        <v>0</v>
      </c>
      <c r="AG38" s="57"/>
      <c r="AH38" s="56"/>
      <c r="AM38" s="45">
        <f>DATE(AM12,3,1)+MOD((255-11*MOD(AM12,19)-21),30)+21+(MOD((255-11*MOD(AM12,19)-21),30) + 21&gt;48)+6-MOD(AM12+INT(AM12/4)+MOD((255- 11*MOD(AM12,19)- 21),30)+21+(MOD((255-11*MOD(AM12,19)-21),30)+21&gt;48)+1,7)</f>
        <v>46117</v>
      </c>
    </row>
    <row r="39" spans="2:40" ht="21" customHeight="1" x14ac:dyDescent="0.2">
      <c r="B39" s="20">
        <f t="shared" si="17"/>
        <v>46107</v>
      </c>
      <c r="C39" s="3"/>
      <c r="D39" s="3"/>
      <c r="E39" s="3"/>
      <c r="F39" s="3"/>
      <c r="G39" s="4" t="str">
        <f t="shared" ca="1" si="0"/>
        <v/>
      </c>
      <c r="H39" s="5"/>
      <c r="I39" s="60" t="str">
        <f t="shared" si="18"/>
        <v/>
      </c>
      <c r="J39" s="60" t="str">
        <f t="shared" si="1"/>
        <v/>
      </c>
      <c r="K39" s="60" t="str">
        <f t="shared" si="2"/>
        <v/>
      </c>
      <c r="L39" s="60" t="str">
        <f t="shared" si="3"/>
        <v/>
      </c>
      <c r="M39" s="60" t="str">
        <f t="shared" si="4"/>
        <v/>
      </c>
      <c r="N39" s="60" t="str">
        <f t="shared" si="5"/>
        <v/>
      </c>
      <c r="P39" s="63">
        <f t="shared" si="19"/>
        <v>0</v>
      </c>
      <c r="Q39" s="63">
        <f t="shared" si="20"/>
        <v>1</v>
      </c>
      <c r="R39" s="64">
        <f t="shared" si="6"/>
        <v>0</v>
      </c>
      <c r="S39" s="64">
        <f t="shared" si="21"/>
        <v>0</v>
      </c>
      <c r="T39" s="64">
        <f t="shared" si="22"/>
        <v>0</v>
      </c>
      <c r="U39" s="64">
        <f t="shared" si="23"/>
        <v>0</v>
      </c>
      <c r="V39" s="63">
        <f t="shared" si="7"/>
        <v>0</v>
      </c>
      <c r="W39" s="65">
        <f t="shared" si="8"/>
        <v>0</v>
      </c>
      <c r="X39" s="65">
        <f t="shared" si="9"/>
        <v>0</v>
      </c>
      <c r="Y39" s="65">
        <f t="shared" si="10"/>
        <v>0</v>
      </c>
      <c r="Z39" s="65">
        <f t="shared" si="11"/>
        <v>0</v>
      </c>
      <c r="AA39" s="65">
        <f t="shared" si="12"/>
        <v>0</v>
      </c>
      <c r="AB39" s="65">
        <f t="shared" si="13"/>
        <v>0</v>
      </c>
      <c r="AC39" s="66">
        <f t="shared" si="14"/>
        <v>0</v>
      </c>
      <c r="AD39" s="66">
        <f t="shared" si="15"/>
        <v>0</v>
      </c>
      <c r="AE39" s="66">
        <f t="shared" si="16"/>
        <v>0</v>
      </c>
      <c r="AG39" s="55"/>
      <c r="AH39" s="56"/>
      <c r="AM39" s="46">
        <f>AM38+49</f>
        <v>46166</v>
      </c>
    </row>
    <row r="40" spans="2:40" ht="21" customHeight="1" x14ac:dyDescent="0.2">
      <c r="B40" s="20">
        <f t="shared" si="17"/>
        <v>46108</v>
      </c>
      <c r="C40" s="3"/>
      <c r="D40" s="3"/>
      <c r="E40" s="3"/>
      <c r="F40" s="3"/>
      <c r="G40" s="4" t="str">
        <f t="shared" ca="1" si="0"/>
        <v/>
      </c>
      <c r="H40" s="5"/>
      <c r="I40" s="60" t="str">
        <f t="shared" si="18"/>
        <v/>
      </c>
      <c r="J40" s="60" t="str">
        <f t="shared" si="1"/>
        <v/>
      </c>
      <c r="K40" s="60" t="str">
        <f t="shared" si="2"/>
        <v/>
      </c>
      <c r="L40" s="60" t="str">
        <f t="shared" si="3"/>
        <v/>
      </c>
      <c r="M40" s="60" t="str">
        <f t="shared" si="4"/>
        <v/>
      </c>
      <c r="N40" s="60" t="str">
        <f t="shared" si="5"/>
        <v/>
      </c>
      <c r="P40" s="63">
        <f t="shared" si="19"/>
        <v>0</v>
      </c>
      <c r="Q40" s="63">
        <f t="shared" si="20"/>
        <v>1</v>
      </c>
      <c r="R40" s="64">
        <f t="shared" si="6"/>
        <v>0</v>
      </c>
      <c r="S40" s="64">
        <f t="shared" si="21"/>
        <v>0</v>
      </c>
      <c r="T40" s="64">
        <f t="shared" si="22"/>
        <v>0</v>
      </c>
      <c r="U40" s="64">
        <f t="shared" si="23"/>
        <v>0</v>
      </c>
      <c r="V40" s="63">
        <f t="shared" si="7"/>
        <v>0</v>
      </c>
      <c r="W40" s="65">
        <f t="shared" si="8"/>
        <v>0</v>
      </c>
      <c r="X40" s="65">
        <f t="shared" si="9"/>
        <v>0</v>
      </c>
      <c r="Y40" s="65">
        <f t="shared" si="10"/>
        <v>0</v>
      </c>
      <c r="Z40" s="65">
        <f t="shared" si="11"/>
        <v>0</v>
      </c>
      <c r="AA40" s="65">
        <f t="shared" si="12"/>
        <v>0</v>
      </c>
      <c r="AB40" s="65">
        <f t="shared" si="13"/>
        <v>0</v>
      </c>
      <c r="AC40" s="66">
        <f t="shared" si="14"/>
        <v>0</v>
      </c>
      <c r="AD40" s="66">
        <f t="shared" si="15"/>
        <v>0</v>
      </c>
      <c r="AE40" s="66">
        <f t="shared" si="16"/>
        <v>0</v>
      </c>
      <c r="AG40" s="55"/>
      <c r="AH40" s="56"/>
    </row>
    <row r="41" spans="2:40" ht="21" customHeight="1" x14ac:dyDescent="0.2">
      <c r="B41" s="20">
        <f t="shared" si="17"/>
        <v>46109</v>
      </c>
      <c r="C41" s="3"/>
      <c r="D41" s="3"/>
      <c r="E41" s="3"/>
      <c r="F41" s="3"/>
      <c r="G41" s="4" t="str">
        <f t="shared" ca="1" si="0"/>
        <v/>
      </c>
      <c r="H41" s="5"/>
      <c r="I41" s="60" t="str">
        <f t="shared" si="18"/>
        <v/>
      </c>
      <c r="J41" s="60" t="str">
        <f t="shared" si="1"/>
        <v/>
      </c>
      <c r="K41" s="60" t="str">
        <f t="shared" si="2"/>
        <v/>
      </c>
      <c r="L41" s="60" t="str">
        <f t="shared" si="3"/>
        <v/>
      </c>
      <c r="M41" s="60" t="str">
        <f t="shared" si="4"/>
        <v/>
      </c>
      <c r="N41" s="60" t="str">
        <f t="shared" si="5"/>
        <v/>
      </c>
      <c r="P41" s="63">
        <f t="shared" si="19"/>
        <v>0</v>
      </c>
      <c r="Q41" s="63">
        <f t="shared" si="20"/>
        <v>1</v>
      </c>
      <c r="R41" s="64">
        <f t="shared" si="6"/>
        <v>0</v>
      </c>
      <c r="S41" s="64">
        <f t="shared" si="21"/>
        <v>0</v>
      </c>
      <c r="T41" s="64">
        <f t="shared" si="22"/>
        <v>0</v>
      </c>
      <c r="U41" s="64">
        <f t="shared" si="23"/>
        <v>0</v>
      </c>
      <c r="V41" s="63">
        <f t="shared" si="7"/>
        <v>0</v>
      </c>
      <c r="W41" s="65">
        <f t="shared" si="8"/>
        <v>0</v>
      </c>
      <c r="X41" s="65">
        <f t="shared" si="9"/>
        <v>0</v>
      </c>
      <c r="Y41" s="65">
        <f t="shared" si="10"/>
        <v>0</v>
      </c>
      <c r="Z41" s="65">
        <f t="shared" si="11"/>
        <v>0</v>
      </c>
      <c r="AA41" s="65">
        <f t="shared" si="12"/>
        <v>1</v>
      </c>
      <c r="AB41" s="65">
        <f t="shared" si="13"/>
        <v>0</v>
      </c>
      <c r="AC41" s="66">
        <f t="shared" si="14"/>
        <v>0</v>
      </c>
      <c r="AD41" s="66">
        <f t="shared" si="15"/>
        <v>0</v>
      </c>
      <c r="AE41" s="66">
        <f t="shared" si="16"/>
        <v>0</v>
      </c>
      <c r="AG41" s="55"/>
      <c r="AH41" s="56"/>
      <c r="AM41" s="67"/>
    </row>
    <row r="42" spans="2:40" ht="21" customHeight="1" x14ac:dyDescent="0.2">
      <c r="B42" s="20">
        <f t="shared" si="17"/>
        <v>46110</v>
      </c>
      <c r="C42" s="3"/>
      <c r="D42" s="3"/>
      <c r="E42" s="3"/>
      <c r="F42" s="3"/>
      <c r="G42" s="4" t="str">
        <f t="shared" ca="1" si="0"/>
        <v/>
      </c>
      <c r="H42" s="5"/>
      <c r="I42" s="60" t="str">
        <f t="shared" si="18"/>
        <v/>
      </c>
      <c r="J42" s="60" t="str">
        <f t="shared" si="1"/>
        <v/>
      </c>
      <c r="K42" s="60" t="str">
        <f t="shared" si="2"/>
        <v/>
      </c>
      <c r="L42" s="60" t="str">
        <f t="shared" si="3"/>
        <v/>
      </c>
      <c r="M42" s="60" t="str">
        <f t="shared" si="4"/>
        <v/>
      </c>
      <c r="N42" s="60" t="str">
        <f t="shared" si="5"/>
        <v/>
      </c>
      <c r="P42" s="63">
        <f t="shared" si="19"/>
        <v>0</v>
      </c>
      <c r="Q42" s="63">
        <f t="shared" si="20"/>
        <v>1</v>
      </c>
      <c r="R42" s="64">
        <f t="shared" si="6"/>
        <v>0</v>
      </c>
      <c r="S42" s="64">
        <f t="shared" si="21"/>
        <v>0</v>
      </c>
      <c r="T42" s="64">
        <f t="shared" si="22"/>
        <v>0</v>
      </c>
      <c r="U42" s="64">
        <f t="shared" si="23"/>
        <v>0</v>
      </c>
      <c r="V42" s="63">
        <f t="shared" si="7"/>
        <v>1</v>
      </c>
      <c r="W42" s="65">
        <f t="shared" si="8"/>
        <v>0</v>
      </c>
      <c r="X42" s="65">
        <f t="shared" si="9"/>
        <v>0</v>
      </c>
      <c r="Y42" s="65">
        <f t="shared" si="10"/>
        <v>0</v>
      </c>
      <c r="Z42" s="65">
        <f t="shared" si="11"/>
        <v>0</v>
      </c>
      <c r="AA42" s="65">
        <f t="shared" si="12"/>
        <v>0</v>
      </c>
      <c r="AB42" s="65">
        <f t="shared" si="13"/>
        <v>0</v>
      </c>
      <c r="AC42" s="66">
        <f t="shared" si="14"/>
        <v>0</v>
      </c>
      <c r="AD42" s="66">
        <f t="shared" si="15"/>
        <v>0</v>
      </c>
      <c r="AE42" s="66">
        <f t="shared" si="16"/>
        <v>0</v>
      </c>
      <c r="AG42" s="55"/>
      <c r="AH42" s="56"/>
    </row>
    <row r="43" spans="2:40" ht="21" customHeight="1" x14ac:dyDescent="0.2">
      <c r="B43" s="20">
        <f t="shared" si="17"/>
        <v>46111</v>
      </c>
      <c r="C43" s="3"/>
      <c r="D43" s="3"/>
      <c r="E43" s="3"/>
      <c r="F43" s="3"/>
      <c r="G43" s="4" t="str">
        <f t="shared" ca="1" si="0"/>
        <v/>
      </c>
      <c r="H43" s="5"/>
      <c r="I43" s="60" t="str">
        <f t="shared" si="18"/>
        <v/>
      </c>
      <c r="J43" s="60" t="str">
        <f t="shared" si="1"/>
        <v/>
      </c>
      <c r="K43" s="60" t="str">
        <f t="shared" si="2"/>
        <v/>
      </c>
      <c r="L43" s="60" t="str">
        <f t="shared" si="3"/>
        <v/>
      </c>
      <c r="M43" s="60" t="str">
        <f t="shared" si="4"/>
        <v/>
      </c>
      <c r="N43" s="60" t="str">
        <f t="shared" si="5"/>
        <v/>
      </c>
      <c r="P43" s="63">
        <f t="shared" si="19"/>
        <v>0</v>
      </c>
      <c r="Q43" s="63">
        <f t="shared" si="20"/>
        <v>1</v>
      </c>
      <c r="R43" s="64">
        <f t="shared" si="6"/>
        <v>0</v>
      </c>
      <c r="S43" s="64">
        <f t="shared" si="21"/>
        <v>0</v>
      </c>
      <c r="T43" s="64">
        <f t="shared" si="22"/>
        <v>0</v>
      </c>
      <c r="U43" s="64">
        <f t="shared" si="23"/>
        <v>0</v>
      </c>
      <c r="V43" s="63">
        <f t="shared" si="7"/>
        <v>0</v>
      </c>
      <c r="W43" s="65">
        <f t="shared" si="8"/>
        <v>0</v>
      </c>
      <c r="X43" s="65">
        <f t="shared" si="9"/>
        <v>0</v>
      </c>
      <c r="Y43" s="65">
        <f t="shared" si="10"/>
        <v>0</v>
      </c>
      <c r="Z43" s="65">
        <f t="shared" si="11"/>
        <v>0</v>
      </c>
      <c r="AA43" s="65">
        <f t="shared" si="12"/>
        <v>0</v>
      </c>
      <c r="AB43" s="65">
        <f t="shared" si="13"/>
        <v>0</v>
      </c>
      <c r="AC43" s="66">
        <f t="shared" si="14"/>
        <v>0</v>
      </c>
      <c r="AD43" s="66">
        <f t="shared" si="15"/>
        <v>0</v>
      </c>
      <c r="AE43" s="66">
        <f t="shared" si="16"/>
        <v>0</v>
      </c>
      <c r="AG43" s="55"/>
      <c r="AH43" s="56"/>
    </row>
    <row r="44" spans="2:40" ht="21" customHeight="1" x14ac:dyDescent="0.2">
      <c r="B44" s="21">
        <f t="shared" si="17"/>
        <v>46112</v>
      </c>
      <c r="C44" s="6"/>
      <c r="D44" s="6"/>
      <c r="E44" s="6"/>
      <c r="F44" s="6"/>
      <c r="G44" s="7" t="str">
        <f t="shared" ca="1" si="0"/>
        <v/>
      </c>
      <c r="H44" s="8"/>
      <c r="I44" s="61" t="str">
        <f t="shared" si="18"/>
        <v/>
      </c>
      <c r="J44" s="61" t="str">
        <f t="shared" si="1"/>
        <v/>
      </c>
      <c r="K44" s="61" t="str">
        <f t="shared" si="2"/>
        <v/>
      </c>
      <c r="L44" s="61" t="str">
        <f t="shared" si="3"/>
        <v/>
      </c>
      <c r="M44" s="61" t="str">
        <f t="shared" si="4"/>
        <v/>
      </c>
      <c r="N44" s="61" t="str">
        <f t="shared" si="5"/>
        <v/>
      </c>
      <c r="P44" s="63">
        <f t="shared" si="19"/>
        <v>0</v>
      </c>
      <c r="Q44" s="63">
        <f t="shared" si="20"/>
        <v>1</v>
      </c>
      <c r="R44" s="64">
        <f t="shared" si="6"/>
        <v>0</v>
      </c>
      <c r="S44" s="64">
        <f t="shared" si="21"/>
        <v>0</v>
      </c>
      <c r="T44" s="64">
        <f t="shared" si="22"/>
        <v>0</v>
      </c>
      <c r="U44" s="64">
        <f t="shared" si="23"/>
        <v>0</v>
      </c>
      <c r="V44" s="63">
        <f t="shared" si="7"/>
        <v>0</v>
      </c>
      <c r="W44" s="65">
        <f t="shared" si="8"/>
        <v>0</v>
      </c>
      <c r="X44" s="65">
        <f t="shared" si="9"/>
        <v>0</v>
      </c>
      <c r="Y44" s="65">
        <f t="shared" si="10"/>
        <v>0</v>
      </c>
      <c r="Z44" s="65">
        <f t="shared" si="11"/>
        <v>0</v>
      </c>
      <c r="AA44" s="65">
        <f t="shared" si="12"/>
        <v>0</v>
      </c>
      <c r="AB44" s="65">
        <f t="shared" si="13"/>
        <v>0</v>
      </c>
      <c r="AC44" s="66">
        <f t="shared" si="14"/>
        <v>0</v>
      </c>
      <c r="AD44" s="66">
        <f t="shared" si="15"/>
        <v>0</v>
      </c>
      <c r="AE44" s="66">
        <f t="shared" si="16"/>
        <v>0</v>
      </c>
      <c r="AG44" s="58"/>
      <c r="AH44" s="59"/>
    </row>
    <row r="45" spans="2:40" ht="21" customHeight="1" x14ac:dyDescent="0.2">
      <c r="B45" s="22" t="s">
        <v>35</v>
      </c>
      <c r="C45" s="23"/>
      <c r="D45" s="24"/>
      <c r="E45" s="24"/>
      <c r="F45" s="24"/>
      <c r="G45" s="24"/>
      <c r="H45" s="25"/>
      <c r="I45" s="73">
        <f t="shared" ref="I45:N45" si="24">SUM(I14:I44)*24</f>
        <v>0</v>
      </c>
      <c r="J45" s="73">
        <f t="shared" si="24"/>
        <v>0</v>
      </c>
      <c r="K45" s="73">
        <f t="shared" si="24"/>
        <v>0</v>
      </c>
      <c r="L45" s="73">
        <f t="shared" si="24"/>
        <v>0</v>
      </c>
      <c r="M45" s="73">
        <f t="shared" si="24"/>
        <v>0</v>
      </c>
      <c r="N45" s="73">
        <f t="shared" si="24"/>
        <v>0</v>
      </c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G45" s="27" t="s">
        <v>59</v>
      </c>
      <c r="AH45" s="28">
        <f>SUM(AH14:AH44)</f>
        <v>0</v>
      </c>
    </row>
    <row r="46" spans="2:40" ht="12" customHeight="1" x14ac:dyDescent="0.2"/>
    <row r="47" spans="2:40" x14ac:dyDescent="0.2"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  <c r="AK47" s="107"/>
    </row>
    <row r="48" spans="2:40" x14ac:dyDescent="0.2"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  <c r="AK48" s="107"/>
    </row>
    <row r="49" spans="2:37" x14ac:dyDescent="0.2"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</row>
    <row r="50" spans="2:37" x14ac:dyDescent="0.2">
      <c r="B50" s="107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</row>
    <row r="51" spans="2:37" x14ac:dyDescent="0.2"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</row>
    <row r="52" spans="2:37" x14ac:dyDescent="0.2"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  <c r="AK52" s="107"/>
    </row>
    <row r="53" spans="2:37" x14ac:dyDescent="0.2"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</row>
    <row r="54" spans="2:37" x14ac:dyDescent="0.2"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  <c r="AK54" s="107"/>
    </row>
    <row r="55" spans="2:37" x14ac:dyDescent="0.2"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  <c r="AK55" s="107"/>
    </row>
  </sheetData>
  <sheetProtection algorithmName="SHA-512" hashValue="Ixq1NaNursdvo9LQ2n9icRGd+V8+EDb5krF2EEVLUpOaBDvoOjgwhe27nb7wiUWVnmgfUs52lQXnhV30cAnvSA==" saltValue="K03G7Gb/Pj5WxVwcJZD5Mg==" spinCount="100000" sheet="1" selectLockedCells="1"/>
  <mergeCells count="29">
    <mergeCell ref="D5:I5"/>
    <mergeCell ref="K5:M5"/>
    <mergeCell ref="B1:AH1"/>
    <mergeCell ref="B2:AH2"/>
    <mergeCell ref="B3:AH3"/>
    <mergeCell ref="B4:AH4"/>
    <mergeCell ref="B5:C5"/>
    <mergeCell ref="N5:AH10"/>
    <mergeCell ref="B6:C6"/>
    <mergeCell ref="D6:M6"/>
    <mergeCell ref="B7:C7"/>
    <mergeCell ref="D7:M7"/>
    <mergeCell ref="B8:C8"/>
    <mergeCell ref="D8:M8"/>
    <mergeCell ref="B10:C10"/>
    <mergeCell ref="D10:I10"/>
    <mergeCell ref="J10:K10"/>
    <mergeCell ref="L10:M10"/>
    <mergeCell ref="AN12:AN13"/>
    <mergeCell ref="AG14:AH14"/>
    <mergeCell ref="AL27:AN28"/>
    <mergeCell ref="AL29:AN30"/>
    <mergeCell ref="AL12:AL13"/>
    <mergeCell ref="AM12:AM13"/>
    <mergeCell ref="B47:AK55"/>
    <mergeCell ref="B12:B13"/>
    <mergeCell ref="C12:D12"/>
    <mergeCell ref="E12:F12"/>
    <mergeCell ref="AG12:AH13"/>
  </mergeCells>
  <conditionalFormatting sqref="B14:N44">
    <cfRule type="expression" dxfId="9" priority="1">
      <formula>OR(WEEKDAY($B14)=7,WEEKDAY($B14)=1)</formula>
    </cfRule>
  </conditionalFormatting>
  <printOptions horizontalCentered="1" verticalCentered="1"/>
  <pageMargins left="0.19685039370078741" right="0.19685039370078741" top="0.19685039370078741" bottom="0.19685039370078741" header="0.43307086614173229" footer="0.51181102362204722"/>
  <pageSetup paperSize="9" scale="57" orientation="landscape" verticalDpi="0" r:id="rId1"/>
  <headerFooter>
    <oddFooter>&amp;C&amp;P</oddFooter>
  </headerFooter>
  <ignoredErrors>
    <ignoredError sqref="G15:G44 AM32:AM34 AM36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E6217-90B8-4AB9-B543-0460C769821F}">
  <sheetPr>
    <pageSetUpPr fitToPage="1"/>
  </sheetPr>
  <dimension ref="B1:AN55"/>
  <sheetViews>
    <sheetView showGridLines="0" showRowColHeaders="0" zoomScale="80" zoomScaleNormal="80" workbookViewId="0">
      <selection activeCell="D5" sqref="D5:I5"/>
    </sheetView>
  </sheetViews>
  <sheetFormatPr baseColWidth="10" defaultColWidth="11.42578125" defaultRowHeight="14.25" x14ac:dyDescent="0.2"/>
  <cols>
    <col min="1" max="1" width="2.42578125" style="11" customWidth="1"/>
    <col min="2" max="4" width="16.7109375" style="11" customWidth="1"/>
    <col min="5" max="6" width="10.7109375" style="11" customWidth="1"/>
    <col min="7" max="14" width="16.7109375" style="11" customWidth="1"/>
    <col min="15" max="15" width="4.140625" style="11" hidden="1" customWidth="1"/>
    <col min="16" max="21" width="7.5703125" style="11" hidden="1" customWidth="1"/>
    <col min="22" max="31" width="10.28515625" style="11" hidden="1" customWidth="1"/>
    <col min="32" max="32" width="1.7109375" style="11" customWidth="1"/>
    <col min="33" max="33" width="28.28515625" style="11" customWidth="1"/>
    <col min="34" max="34" width="19" style="11" customWidth="1"/>
    <col min="35" max="35" width="2.28515625" style="11" customWidth="1"/>
    <col min="36" max="36" width="3.85546875" style="11" customWidth="1"/>
    <col min="37" max="37" width="1.28515625" style="11" customWidth="1"/>
    <col min="38" max="38" width="36.42578125" style="11" customWidth="1"/>
    <col min="39" max="39" width="11.5703125" style="11" customWidth="1"/>
    <col min="40" max="16384" width="11.42578125" style="11"/>
  </cols>
  <sheetData>
    <row r="1" spans="2:40" x14ac:dyDescent="0.2">
      <c r="B1" s="147" t="str">
        <f>Januar!B1</f>
        <v>Letzte Aktualisierung: 01.01.2026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8"/>
      <c r="AG1" s="148"/>
      <c r="AH1" s="148"/>
    </row>
    <row r="2" spans="2:40" ht="42" customHeight="1" x14ac:dyDescent="0.2">
      <c r="B2" s="108" t="s">
        <v>0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10"/>
    </row>
    <row r="3" spans="2:40" ht="16.5" customHeight="1" x14ac:dyDescent="0.2"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3"/>
    </row>
    <row r="4" spans="2:40" x14ac:dyDescent="0.2"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</row>
    <row r="5" spans="2:40" ht="21" customHeight="1" x14ac:dyDescent="0.2">
      <c r="B5" s="114" t="s">
        <v>1</v>
      </c>
      <c r="C5" s="115"/>
      <c r="D5" s="104" t="str">
        <f>IF(Januar!D5&lt;&gt;"",Januar!D5,"")</f>
        <v/>
      </c>
      <c r="E5" s="105"/>
      <c r="F5" s="105"/>
      <c r="G5" s="105"/>
      <c r="H5" s="105"/>
      <c r="I5" s="106"/>
      <c r="J5" s="76" t="s">
        <v>67</v>
      </c>
      <c r="K5" s="104" t="str">
        <f>IF(Januar!K5&lt;&gt;"",Januar!K5,"")</f>
        <v/>
      </c>
      <c r="L5" s="105"/>
      <c r="M5" s="106"/>
      <c r="N5" s="116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117"/>
    </row>
    <row r="6" spans="2:40" ht="21" customHeight="1" x14ac:dyDescent="0.2">
      <c r="B6" s="101" t="s">
        <v>2</v>
      </c>
      <c r="C6" s="102"/>
      <c r="D6" s="103" t="str">
        <f>IF(Januar!D6&lt;&gt;"",Januar!D6,"")</f>
        <v/>
      </c>
      <c r="E6" s="103"/>
      <c r="F6" s="103"/>
      <c r="G6" s="103"/>
      <c r="H6" s="103"/>
      <c r="I6" s="103"/>
      <c r="J6" s="103"/>
      <c r="K6" s="103"/>
      <c r="L6" s="103"/>
      <c r="M6" s="103"/>
      <c r="N6" s="118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20"/>
    </row>
    <row r="7" spans="2:40" ht="21" customHeight="1" x14ac:dyDescent="0.2">
      <c r="B7" s="126" t="s">
        <v>3</v>
      </c>
      <c r="C7" s="127"/>
      <c r="D7" s="128" t="str">
        <f>IF(Januar!D7&lt;&gt;"",Januar!D7,"")</f>
        <v/>
      </c>
      <c r="E7" s="128"/>
      <c r="F7" s="128"/>
      <c r="G7" s="128"/>
      <c r="H7" s="128"/>
      <c r="I7" s="105"/>
      <c r="J7" s="105"/>
      <c r="K7" s="105"/>
      <c r="L7" s="105"/>
      <c r="M7" s="105"/>
      <c r="N7" s="118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20"/>
    </row>
    <row r="8" spans="2:40" ht="21" customHeight="1" x14ac:dyDescent="0.2">
      <c r="B8" s="129" t="s">
        <v>4</v>
      </c>
      <c r="C8" s="130"/>
      <c r="D8" s="131" t="str">
        <f>IF(Januar!D8&lt;&gt;"",Januar!D8,"")</f>
        <v/>
      </c>
      <c r="E8" s="132"/>
      <c r="F8" s="132"/>
      <c r="G8" s="132"/>
      <c r="H8" s="132"/>
      <c r="I8" s="133"/>
      <c r="J8" s="133"/>
      <c r="K8" s="133"/>
      <c r="L8" s="133"/>
      <c r="M8" s="133"/>
      <c r="N8" s="118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20"/>
    </row>
    <row r="9" spans="2:40" ht="7.5" customHeight="1" x14ac:dyDescent="0.2">
      <c r="N9" s="118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20"/>
    </row>
    <row r="10" spans="2:40" ht="21" customHeight="1" x14ac:dyDescent="0.2">
      <c r="B10" s="134" t="s">
        <v>5</v>
      </c>
      <c r="C10" s="135"/>
      <c r="D10" s="136">
        <f>DATE(YEAR([0]!Beginndatum),4,1)</f>
        <v>46113</v>
      </c>
      <c r="E10" s="136"/>
      <c r="F10" s="136"/>
      <c r="G10" s="136"/>
      <c r="H10" s="136"/>
      <c r="I10" s="137"/>
      <c r="J10" s="138" t="s">
        <v>6</v>
      </c>
      <c r="K10" s="139"/>
      <c r="L10" s="140">
        <f>[0]!Stundenlohn_1</f>
        <v>14</v>
      </c>
      <c r="M10" s="141"/>
      <c r="N10" s="121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3"/>
    </row>
    <row r="11" spans="2:40" ht="12.75" customHeight="1" x14ac:dyDescent="0.2"/>
    <row r="12" spans="2:40" ht="21" customHeight="1" x14ac:dyDescent="0.2">
      <c r="B12" s="142" t="s">
        <v>7</v>
      </c>
      <c r="C12" s="95" t="s">
        <v>8</v>
      </c>
      <c r="D12" s="144"/>
      <c r="E12" s="95" t="s">
        <v>11</v>
      </c>
      <c r="F12" s="96"/>
      <c r="G12" s="9" t="s">
        <v>12</v>
      </c>
      <c r="H12" s="9" t="s">
        <v>14</v>
      </c>
      <c r="I12" s="62" t="s">
        <v>16</v>
      </c>
      <c r="J12" s="62" t="s">
        <v>17</v>
      </c>
      <c r="K12" s="62" t="s">
        <v>17</v>
      </c>
      <c r="L12" s="62" t="s">
        <v>18</v>
      </c>
      <c r="M12" s="62" t="s">
        <v>19</v>
      </c>
      <c r="N12" s="10" t="s">
        <v>19</v>
      </c>
      <c r="P12" s="12" t="s">
        <v>21</v>
      </c>
      <c r="Q12" s="12" t="s">
        <v>22</v>
      </c>
      <c r="R12" s="12" t="s">
        <v>23</v>
      </c>
      <c r="S12" s="12" t="s">
        <v>24</v>
      </c>
      <c r="T12" s="12" t="s">
        <v>25</v>
      </c>
      <c r="U12" s="12" t="s">
        <v>26</v>
      </c>
      <c r="V12" s="13" t="s">
        <v>27</v>
      </c>
      <c r="W12" s="13" t="s">
        <v>28</v>
      </c>
      <c r="X12" s="14" t="s">
        <v>29</v>
      </c>
      <c r="Y12" s="15">
        <v>41267</v>
      </c>
      <c r="Z12" s="15">
        <v>41274</v>
      </c>
      <c r="AA12" s="14" t="s">
        <v>30</v>
      </c>
      <c r="AB12" s="14" t="s">
        <v>31</v>
      </c>
      <c r="AC12" s="14" t="s">
        <v>32</v>
      </c>
      <c r="AD12" s="14" t="s">
        <v>33</v>
      </c>
      <c r="AE12" s="14" t="s">
        <v>34</v>
      </c>
      <c r="AG12" s="98" t="s">
        <v>36</v>
      </c>
      <c r="AH12" s="99"/>
      <c r="AL12" s="77" t="s">
        <v>38</v>
      </c>
      <c r="AM12" s="79">
        <f>YEAR(Beginndatum_1)</f>
        <v>2026</v>
      </c>
      <c r="AN12" s="81" t="s">
        <v>39</v>
      </c>
    </row>
    <row r="13" spans="2:40" ht="21" customHeight="1" x14ac:dyDescent="0.2">
      <c r="B13" s="143"/>
      <c r="C13" s="16" t="s">
        <v>9</v>
      </c>
      <c r="D13" s="16" t="s">
        <v>10</v>
      </c>
      <c r="E13" s="16" t="s">
        <v>9</v>
      </c>
      <c r="F13" s="16" t="s">
        <v>10</v>
      </c>
      <c r="G13" s="16" t="s">
        <v>13</v>
      </c>
      <c r="H13" s="16" t="s">
        <v>15</v>
      </c>
      <c r="I13" s="17" t="s">
        <v>20</v>
      </c>
      <c r="J13" s="74">
        <v>0.25</v>
      </c>
      <c r="K13" s="74">
        <v>0.4</v>
      </c>
      <c r="L13" s="74">
        <v>0.5</v>
      </c>
      <c r="M13" s="74">
        <v>1.25</v>
      </c>
      <c r="N13" s="75">
        <v>1.5</v>
      </c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G13" s="78"/>
      <c r="AH13" s="100"/>
      <c r="AL13" s="78"/>
      <c r="AM13" s="80"/>
      <c r="AN13" s="82"/>
    </row>
    <row r="14" spans="2:40" ht="21" customHeight="1" x14ac:dyDescent="0.2">
      <c r="B14" s="19">
        <f>Beginndatum_1</f>
        <v>46113</v>
      </c>
      <c r="C14" s="1"/>
      <c r="D14" s="1"/>
      <c r="E14" s="1"/>
      <c r="F14" s="1"/>
      <c r="G14" s="4" t="str">
        <f t="shared" ref="G14:G44" ca="1" si="0">IF(OR(C14&lt;&gt;"",D14&lt;&gt;"",E14&lt;&gt;"",F14&lt;&gt;""),TODAY(),"")</f>
        <v/>
      </c>
      <c r="H14" s="2"/>
      <c r="I14" s="60" t="str">
        <f>IF(P14=1,+(S14-R14)-(U14-T14), "")</f>
        <v/>
      </c>
      <c r="J14" s="60" t="str">
        <f t="shared" ref="J14:J44" si="1">IF(P14=1,IF(Q14=1,
+MAX(0,MIN(S14,6/24)-MAX(R14,0)) - MAX(0,MIN(U14,6/24)-MAX(T14,0))
+MAX(0,MIN(S14,24/24)-MAX(R14,20/24)) - MAX(0,MIN(U14,24/24)-MAX(T14,20/24))
+MAX(0,MIN(S14,1+6/24)-MAX(R14,1+4/24)) - MAX(0,MIN(U14,1+6/24)-MAX(T14,1+4/24))
+MAX(0,MIN(S14,1+24/24)-MAX(R14,1+20/24)) - MAX(0,MIN(U14,1+24/24)-MAX(T14,1+20/24))
+0,0),"")</f>
        <v/>
      </c>
      <c r="K14" s="60" t="str">
        <f t="shared" ref="K14:K44" si="2">IF(P14=1,IF(Q14=1,
+MAX(0,MIN(S14,1+4/24)-MAX(R14,24/24)) - MAX(0,MIN(U14,1+4/24)-MAX(T14,24/24))
+0,0),"")</f>
        <v/>
      </c>
      <c r="L14" s="60" t="str">
        <f t="shared" ref="L14:L44" si="3">IF(P14=1,IF(Q14=1,
+IF(AND(V14=1,W14=0,X14=0), MAX(0,MIN(S14,14/24)-MAX(R14,0/24)) - MAX(0,MIN(U14,14/24)-MAX(T14,0/24)),0)
+IF(AND(V14=1,W14=0,X14=0,Y14=0,Z14=0), MAX(0,MIN(S14,24/24)-MAX(R14,14/24)) - MAX(0,MIN(U14,24/24)-MAX(T14,14/24)),0)
+IF(AND(OR(V14=1,AA14=1),W14=0,X14=0,Y14=0,Z14=0,AB14=0,AC14=0), MAX(0,MIN(S14,1+4/24)-MAX(R14,24/24)) - MAX(0,MIN(U14,1+4/24)-MAX(T14,24/24)),0)
+IF(AND(AA14=1,AB14=0,AC14=0), MAX(0,MIN(S14,1+14/24)-MAX(R14,1+4/24)) - MAX(0,MIN(U14,1+14/24)-MAX(T14,1+4/24)),0)
+IF(AND(AA14=1,AB14=0,AC14=0,AD14=0,AE14=0), MAX(0,MIN(S14,1+24/24)-MAX(R14,1+14/24)) - MAX(0,MIN(U14,1+24/24)-MAX(T14,1+14/24)),0)
+0,0),"")</f>
        <v/>
      </c>
      <c r="M14" s="60" t="str">
        <f t="shared" ref="M14:M44" si="4">IF(P14=1,IF(Q14=1,
+IF(AND(W14=1,X14=0), MAX(0,MIN(S14,14/24)-MAX(R14,0/24)) - MAX(0,MIN(U14,14/24)-MAX(T14,0/24)),0)
+IF(AND(OR(W14=1,Z14=1),X14=0,Y14=0), MAX(0,MIN(S14,24/24)-MAX(R14,14/24)) - MAX(0,MIN(U14,24/24)-MAX(T14,14/24)),0)
+IF(AND(OR(W14=1,Z14=1,AB14=1),X14=0,Y14=0,AC14=0), MAX(0,MIN(S14,1+4/24)-MAX(R14,24/24)) - MAX(0,MIN(U14,1+4/24)-MAX(T14,24/24)),0)
+IF(AND(AB14=1,AC14=0), MAX(0,MIN(S14,1+14/24)-MAX(R14,1+4/24)) - MAX(0,MIN(U14,1+14/24)-MAX(T14,1+4/24)),0)
+IF(AND(OR(AB14=1,AE14=1),AC14=0,AD14=0), MAX(0,MIN(S14,1+24/24)-MAX(R14,1+14/24)) - MAX(0,MIN(U14,1+24/24)-MAX(T14,1+14/24)),0)
+0,0),"")</f>
        <v/>
      </c>
      <c r="N14" s="60" t="str">
        <f t="shared" ref="N14:N44" si="5">IF(P14=1,IF(Q14=1,
+IF(X14=1, MAX(0,MIN(S14,14/24)-MAX(R14,0/24)) - MAX(0,MIN(U14,14/24)-MAX(T14,0/24)),0)
+IF(OR(X14=1,Y14=1), MAX(0,MIN(S14,24/24)-MAX(R14,14/24)) - MAX(0,MIN(U14,24/24)-MAX(T14,14/24)),0)
+IF(OR(X14=1,Y14=1,AC14=1), MAX(0,MIN(S14,1+4/24)-MAX(R14,24/24)) - MAX(0,MIN(U14,1+4/24)-MAX(T14,24/24)),0)
+IF(AC14=1, MAX(0,MIN(S14,1+14/24)-MAX(R14,1+4/24)) - MAX(0,MIN(U14,1+14/24)-MAX(T14,1+4/24)),0)
+IF(OR(AC14=1,AD14=1), MAX(0,MIN(S14,1+24/24)-MAX(R14,1+14/24)) - MAX(0,MIN(U14,1+24/24)-MAX(T14,1+14/24)),0)
+0,0),"")</f>
        <v/>
      </c>
      <c r="P14" s="63">
        <f>IF(AND(B14&lt;&gt;"",C14&lt;&gt;"",D14&lt;&gt;""),1,0)</f>
        <v>0</v>
      </c>
      <c r="Q14" s="63">
        <f>IF(H14&lt;&gt;"",0,1)</f>
        <v>1</v>
      </c>
      <c r="R14" s="64">
        <f t="shared" ref="R14:R44" si="6">MOD(C14,1)</f>
        <v>0</v>
      </c>
      <c r="S14" s="64">
        <f>IF(D14="",0,IF(MOD(D14,1)&gt;R14,MOD(D14,1),MOD(D14,1)+1))</f>
        <v>0</v>
      </c>
      <c r="T14" s="64">
        <f>IF(MOD(E14,1)&gt;R14,MIN(MAX(MOD(E14,1),R14),S14),MIN(MAX(MOD(E14,1)+1,R14),S14))</f>
        <v>0</v>
      </c>
      <c r="U14" s="64">
        <f>IF(MOD(F14,1)&gt;T14,MIN(MAX(MOD(F14,1),T14),S14),MIN(MAX(MOD(F14,1)+1,T14),S14))</f>
        <v>0</v>
      </c>
      <c r="V14" s="63">
        <f t="shared" ref="V14:V44" si="7">IF(ISNUMBER(B14),IF(WEEKDAY(B14,1)=1,1,0),0)</f>
        <v>0</v>
      </c>
      <c r="W14" s="65">
        <f t="shared" ref="W14:W44" si="8">IF(ISNUMBER(B14),IF(OR(B14=Neujahr_1,B14=Karfreitag_1,B14=Allerheiligen_1, B14=Refomationstag_1,B14=Buss_Bettag_1, B14=Ostersonntag_1,  B14=Ostermontag_1,B14=Christi_Himmelfahrt_1,B14=Pfingstmontag_1,B14=Tag_der_Einheit_1, B14=Maria_Himmelfahrt_1,B14=HL_3_Koenige,B14=Fronleichnam_1,B14=Friedensfest_1),1,0),0)</f>
        <v>0</v>
      </c>
      <c r="X14" s="65">
        <f t="shared" ref="X14:X44" si="9">IF(ISNUMBER(B14),IF(OR(B14=Weihnachtstag_1_1,B14=Weihnachtstag_2_1,B14=Tag_der_Arbeit_1),1,0),0)</f>
        <v>0</v>
      </c>
      <c r="Y14" s="65">
        <f t="shared" ref="Y14:Y44" si="10">IF(ISNUMBER(B14),IF(B14=Heiligabend_1,1,0),0)</f>
        <v>0</v>
      </c>
      <c r="Z14" s="65">
        <f t="shared" ref="Z14:Z44" si="11">IF(ISNUMBER(B14),IF(B14=Sylvester_1,1,0),0)</f>
        <v>0</v>
      </c>
      <c r="AA14" s="65">
        <f t="shared" ref="AA14:AA44" si="12">IF(ISNUMBER(B14),IF(WEEKDAY(B14+1,1)=1,1,0),0)</f>
        <v>0</v>
      </c>
      <c r="AB14" s="65">
        <f t="shared" ref="AB14:AB44" si="13">IF(ISNUMBER(B14),IF(OR(B14=Sylvester_1,B14+1=Karfreitag_1,B14+1=Allerheiligen_1, B14+1=Refomationstag_1,B14+1=Buss_Bettag_1, B14+1=Ostersonntag_1,  B14+1=Ostermontag_1,B14+1=Christi_Himmelfahrt_1,B14+1=Pfingstmontag_1,B14+1=Tag_der_Einheit_1, B14+1=Maria_Himmelfahrt_1,B14+1=HL_3_Koenige,B14+1=Fronleichnam_1,B14+1=Friedensfest_1),1,0),0)</f>
        <v>0</v>
      </c>
      <c r="AC14" s="66">
        <f t="shared" ref="AC14:AC44" si="14">IF(ISNUMBER(B14),IF(OR(B14+1=Weihnachtstag_1_1,B14+1=Weihnachtstag_2_1,B14+1=Tag_der_Arbeit_1),1,0),0)</f>
        <v>0</v>
      </c>
      <c r="AD14" s="66">
        <f t="shared" ref="AD14:AD44" si="15">IF(ISNUMBER(B14),IF(B14+1=Heiligabend_1,1,0),0)</f>
        <v>0</v>
      </c>
      <c r="AE14" s="66">
        <f t="shared" ref="AE14:AE44" si="16">IF(ISNUMBER(B14),IF(B14+1=Sylvester_1,1,0),0)</f>
        <v>0</v>
      </c>
      <c r="AG14" s="124"/>
      <c r="AH14" s="125"/>
      <c r="AL14" s="29" t="s">
        <v>40</v>
      </c>
      <c r="AM14" s="30">
        <f>DATE(AM12,1,1)</f>
        <v>46023</v>
      </c>
      <c r="AN14" s="31">
        <v>125</v>
      </c>
    </row>
    <row r="15" spans="2:40" ht="21" customHeight="1" x14ac:dyDescent="0.2">
      <c r="B15" s="20">
        <f t="shared" ref="B15:B44" si="17">IF(B14&lt;&gt;"",IF(MONTH(Beginndatum_1)=MONTH(B14+1),B14+1,""),"")</f>
        <v>46114</v>
      </c>
      <c r="C15" s="3"/>
      <c r="D15" s="3"/>
      <c r="E15" s="3"/>
      <c r="F15" s="3"/>
      <c r="G15" s="4" t="str">
        <f t="shared" ca="1" si="0"/>
        <v/>
      </c>
      <c r="H15" s="5"/>
      <c r="I15" s="60" t="str">
        <f t="shared" ref="I15:I44" si="18">IF(P15=1,+(S15-R15)-(U15-T15), "")</f>
        <v/>
      </c>
      <c r="J15" s="60" t="str">
        <f t="shared" si="1"/>
        <v/>
      </c>
      <c r="K15" s="60" t="str">
        <f t="shared" si="2"/>
        <v/>
      </c>
      <c r="L15" s="60" t="str">
        <f t="shared" si="3"/>
        <v/>
      </c>
      <c r="M15" s="60" t="str">
        <f t="shared" si="4"/>
        <v/>
      </c>
      <c r="N15" s="60" t="str">
        <f t="shared" si="5"/>
        <v/>
      </c>
      <c r="P15" s="63">
        <f t="shared" ref="P15:P44" si="19">IF(AND(B15&lt;&gt;"",C15&lt;&gt;"",OR(D15&lt;&gt;"",E15&lt;&gt;"")),1,0)</f>
        <v>0</v>
      </c>
      <c r="Q15" s="63">
        <f>IF(H15&lt;&gt;"",0,1)</f>
        <v>1</v>
      </c>
      <c r="R15" s="64">
        <f t="shared" si="6"/>
        <v>0</v>
      </c>
      <c r="S15" s="64">
        <f>IF(D15="",0,IF(MOD(D15,1)&gt;R15,MOD(D15,1),MOD(D15,1)+1))</f>
        <v>0</v>
      </c>
      <c r="T15" s="64">
        <f>IF(MOD(E15,1)&gt;R15,MIN(MAX(MOD(E15,1),R15),S15),MIN(MAX(MOD(E15,1)+1,R15),S15))</f>
        <v>0</v>
      </c>
      <c r="U15" s="64">
        <f>IF(MOD(F15,1)&gt;T15,MIN(MAX(MOD(F15,1),T15),S15),MIN(MAX(MOD(F15,1)+1,T15),S15))</f>
        <v>0</v>
      </c>
      <c r="V15" s="63">
        <f t="shared" si="7"/>
        <v>0</v>
      </c>
      <c r="W15" s="65">
        <f t="shared" si="8"/>
        <v>0</v>
      </c>
      <c r="X15" s="65">
        <f t="shared" si="9"/>
        <v>0</v>
      </c>
      <c r="Y15" s="65">
        <f t="shared" si="10"/>
        <v>0</v>
      </c>
      <c r="Z15" s="65">
        <f t="shared" si="11"/>
        <v>0</v>
      </c>
      <c r="AA15" s="65">
        <f t="shared" si="12"/>
        <v>0</v>
      </c>
      <c r="AB15" s="65">
        <f t="shared" si="13"/>
        <v>1</v>
      </c>
      <c r="AC15" s="66">
        <f t="shared" si="14"/>
        <v>0</v>
      </c>
      <c r="AD15" s="66">
        <f t="shared" si="15"/>
        <v>0</v>
      </c>
      <c r="AE15" s="66">
        <f t="shared" si="16"/>
        <v>0</v>
      </c>
      <c r="AG15" s="47" t="s">
        <v>37</v>
      </c>
      <c r="AH15" s="48">
        <f>(Stunden_1)*Stundenlohn_1</f>
        <v>0</v>
      </c>
      <c r="AL15" s="32" t="s">
        <v>41</v>
      </c>
      <c r="AM15" s="33">
        <f>Ostersonntag_1-2</f>
        <v>46115</v>
      </c>
      <c r="AN15" s="34">
        <v>125</v>
      </c>
    </row>
    <row r="16" spans="2:40" ht="21" customHeight="1" x14ac:dyDescent="0.2">
      <c r="B16" s="20">
        <f t="shared" si="17"/>
        <v>46115</v>
      </c>
      <c r="C16" s="3"/>
      <c r="D16" s="3"/>
      <c r="E16" s="3"/>
      <c r="F16" s="3"/>
      <c r="G16" s="4" t="str">
        <f t="shared" ca="1" si="0"/>
        <v/>
      </c>
      <c r="H16" s="5"/>
      <c r="I16" s="60" t="str">
        <f t="shared" si="18"/>
        <v/>
      </c>
      <c r="J16" s="60" t="str">
        <f t="shared" si="1"/>
        <v/>
      </c>
      <c r="K16" s="60" t="str">
        <f t="shared" si="2"/>
        <v/>
      </c>
      <c r="L16" s="60" t="str">
        <f t="shared" si="3"/>
        <v/>
      </c>
      <c r="M16" s="60" t="str">
        <f t="shared" si="4"/>
        <v/>
      </c>
      <c r="N16" s="60" t="str">
        <f t="shared" si="5"/>
        <v/>
      </c>
      <c r="P16" s="63">
        <f t="shared" si="19"/>
        <v>0</v>
      </c>
      <c r="Q16" s="63">
        <f t="shared" ref="Q16:Q44" si="20">IF(H16&lt;&gt;"",0,1)</f>
        <v>1</v>
      </c>
      <c r="R16" s="64">
        <f t="shared" si="6"/>
        <v>0</v>
      </c>
      <c r="S16" s="64">
        <f t="shared" ref="S16:S44" si="21">IF(D16="",0,IF(MOD(D16,1)&gt;R16,MOD(D16,1),MOD(D16,1)+1))</f>
        <v>0</v>
      </c>
      <c r="T16" s="64">
        <f t="shared" ref="T16:T44" si="22">IF(MOD(E16,1)&gt;R16,MIN(MAX(MOD(E16,1),R16),S16),MIN(MAX(MOD(E16,1)+1,R16),S16))</f>
        <v>0</v>
      </c>
      <c r="U16" s="64">
        <f t="shared" ref="U16:U44" si="23">IF(MOD(F16,1)&gt;T16,MIN(MAX(MOD(F16,1),T16),S16),MIN(MAX(MOD(F16,1)+1,T16),S16))</f>
        <v>0</v>
      </c>
      <c r="V16" s="63">
        <f t="shared" si="7"/>
        <v>0</v>
      </c>
      <c r="W16" s="65">
        <f t="shared" si="8"/>
        <v>1</v>
      </c>
      <c r="X16" s="65">
        <f t="shared" si="9"/>
        <v>0</v>
      </c>
      <c r="Y16" s="65">
        <f t="shared" si="10"/>
        <v>0</v>
      </c>
      <c r="Z16" s="65">
        <f t="shared" si="11"/>
        <v>0</v>
      </c>
      <c r="AA16" s="65">
        <f t="shared" si="12"/>
        <v>0</v>
      </c>
      <c r="AB16" s="65">
        <f t="shared" si="13"/>
        <v>0</v>
      </c>
      <c r="AC16" s="66">
        <f t="shared" si="14"/>
        <v>0</v>
      </c>
      <c r="AD16" s="66">
        <f t="shared" si="15"/>
        <v>0</v>
      </c>
      <c r="AE16" s="66">
        <f t="shared" si="16"/>
        <v>0</v>
      </c>
      <c r="AG16" s="49" t="str">
        <f>Januar!AG16</f>
        <v>Nachtstunden zu 25 %</v>
      </c>
      <c r="AH16" s="50">
        <f>(Nachtstd_25_1)*(Stundenlohn_1*25%)</f>
        <v>0</v>
      </c>
      <c r="AL16" s="32" t="s">
        <v>42</v>
      </c>
      <c r="AM16" s="33">
        <f>Ostersonntag_1+1</f>
        <v>46118</v>
      </c>
      <c r="AN16" s="34">
        <v>125</v>
      </c>
    </row>
    <row r="17" spans="2:40" ht="21" customHeight="1" x14ac:dyDescent="0.2">
      <c r="B17" s="20">
        <f t="shared" si="17"/>
        <v>46116</v>
      </c>
      <c r="C17" s="3"/>
      <c r="D17" s="3"/>
      <c r="E17" s="3"/>
      <c r="F17" s="3"/>
      <c r="G17" s="4" t="str">
        <f t="shared" ca="1" si="0"/>
        <v/>
      </c>
      <c r="H17" s="5"/>
      <c r="I17" s="60" t="str">
        <f t="shared" si="18"/>
        <v/>
      </c>
      <c r="J17" s="60" t="str">
        <f t="shared" si="1"/>
        <v/>
      </c>
      <c r="K17" s="60" t="str">
        <f t="shared" si="2"/>
        <v/>
      </c>
      <c r="L17" s="60" t="str">
        <f t="shared" si="3"/>
        <v/>
      </c>
      <c r="M17" s="60" t="str">
        <f t="shared" si="4"/>
        <v/>
      </c>
      <c r="N17" s="60" t="str">
        <f t="shared" si="5"/>
        <v/>
      </c>
      <c r="P17" s="63">
        <f t="shared" si="19"/>
        <v>0</v>
      </c>
      <c r="Q17" s="63">
        <f t="shared" si="20"/>
        <v>1</v>
      </c>
      <c r="R17" s="64">
        <f t="shared" si="6"/>
        <v>0</v>
      </c>
      <c r="S17" s="64">
        <f t="shared" si="21"/>
        <v>0</v>
      </c>
      <c r="T17" s="64">
        <f t="shared" si="22"/>
        <v>0</v>
      </c>
      <c r="U17" s="64">
        <f t="shared" si="23"/>
        <v>0</v>
      </c>
      <c r="V17" s="63">
        <f t="shared" si="7"/>
        <v>0</v>
      </c>
      <c r="W17" s="65">
        <f t="shared" si="8"/>
        <v>0</v>
      </c>
      <c r="X17" s="65">
        <f t="shared" si="9"/>
        <v>0</v>
      </c>
      <c r="Y17" s="65">
        <f t="shared" si="10"/>
        <v>0</v>
      </c>
      <c r="Z17" s="65">
        <f t="shared" si="11"/>
        <v>0</v>
      </c>
      <c r="AA17" s="65">
        <f t="shared" si="12"/>
        <v>1</v>
      </c>
      <c r="AB17" s="65">
        <f t="shared" si="13"/>
        <v>1</v>
      </c>
      <c r="AC17" s="66">
        <f t="shared" si="14"/>
        <v>0</v>
      </c>
      <c r="AD17" s="66">
        <f t="shared" si="15"/>
        <v>0</v>
      </c>
      <c r="AE17" s="66">
        <f t="shared" si="16"/>
        <v>0</v>
      </c>
      <c r="AG17" s="49" t="str">
        <f>Januar!AG17</f>
        <v>Nachtstunden zu 40 %</v>
      </c>
      <c r="AH17" s="50">
        <f>(Nachtstd_40_1)*(Stundenlohn_1*40%)</f>
        <v>0</v>
      </c>
      <c r="AL17" s="32" t="s">
        <v>43</v>
      </c>
      <c r="AM17" s="33">
        <f>DATE(AM12,5,1)</f>
        <v>46143</v>
      </c>
      <c r="AN17" s="34">
        <v>150</v>
      </c>
    </row>
    <row r="18" spans="2:40" ht="21" customHeight="1" x14ac:dyDescent="0.2">
      <c r="B18" s="20">
        <f t="shared" si="17"/>
        <v>46117</v>
      </c>
      <c r="C18" s="3"/>
      <c r="D18" s="3"/>
      <c r="E18" s="3"/>
      <c r="F18" s="3"/>
      <c r="G18" s="4" t="str">
        <f t="shared" ca="1" si="0"/>
        <v/>
      </c>
      <c r="H18" s="5"/>
      <c r="I18" s="60" t="str">
        <f t="shared" si="18"/>
        <v/>
      </c>
      <c r="J18" s="60" t="str">
        <f t="shared" si="1"/>
        <v/>
      </c>
      <c r="K18" s="60" t="str">
        <f t="shared" si="2"/>
        <v/>
      </c>
      <c r="L18" s="60" t="str">
        <f t="shared" si="3"/>
        <v/>
      </c>
      <c r="M18" s="60" t="str">
        <f t="shared" si="4"/>
        <v/>
      </c>
      <c r="N18" s="60" t="str">
        <f t="shared" si="5"/>
        <v/>
      </c>
      <c r="P18" s="63">
        <f t="shared" si="19"/>
        <v>0</v>
      </c>
      <c r="Q18" s="63">
        <f t="shared" si="20"/>
        <v>1</v>
      </c>
      <c r="R18" s="64">
        <f t="shared" si="6"/>
        <v>0</v>
      </c>
      <c r="S18" s="64">
        <f t="shared" si="21"/>
        <v>0</v>
      </c>
      <c r="T18" s="64">
        <f t="shared" si="22"/>
        <v>0</v>
      </c>
      <c r="U18" s="64">
        <f t="shared" si="23"/>
        <v>0</v>
      </c>
      <c r="V18" s="63">
        <f t="shared" si="7"/>
        <v>1</v>
      </c>
      <c r="W18" s="65">
        <f t="shared" si="8"/>
        <v>1</v>
      </c>
      <c r="X18" s="65">
        <f t="shared" si="9"/>
        <v>0</v>
      </c>
      <c r="Y18" s="65">
        <f t="shared" si="10"/>
        <v>0</v>
      </c>
      <c r="Z18" s="65">
        <f t="shared" si="11"/>
        <v>0</v>
      </c>
      <c r="AA18" s="65">
        <f t="shared" si="12"/>
        <v>0</v>
      </c>
      <c r="AB18" s="65">
        <f t="shared" si="13"/>
        <v>1</v>
      </c>
      <c r="AC18" s="66">
        <f t="shared" si="14"/>
        <v>0</v>
      </c>
      <c r="AD18" s="66">
        <f t="shared" si="15"/>
        <v>0</v>
      </c>
      <c r="AE18" s="66">
        <f t="shared" si="16"/>
        <v>0</v>
      </c>
      <c r="AG18" s="49" t="str">
        <f>Januar!AG18</f>
        <v>Sonntagsstunden zu 50 %</v>
      </c>
      <c r="AH18" s="50">
        <f>(Sonntagsstd_1)*(Stundenlohn_1*50%)</f>
        <v>0</v>
      </c>
      <c r="AL18" s="32" t="s">
        <v>44</v>
      </c>
      <c r="AM18" s="33">
        <f>Ostersonntag_1+39</f>
        <v>46156</v>
      </c>
      <c r="AN18" s="34">
        <v>125</v>
      </c>
    </row>
    <row r="19" spans="2:40" ht="21" customHeight="1" x14ac:dyDescent="0.2">
      <c r="B19" s="20">
        <f t="shared" si="17"/>
        <v>46118</v>
      </c>
      <c r="C19" s="3"/>
      <c r="D19" s="3"/>
      <c r="E19" s="3"/>
      <c r="F19" s="3"/>
      <c r="G19" s="4" t="str">
        <f t="shared" ca="1" si="0"/>
        <v/>
      </c>
      <c r="H19" s="5"/>
      <c r="I19" s="60" t="str">
        <f t="shared" si="18"/>
        <v/>
      </c>
      <c r="J19" s="60" t="str">
        <f t="shared" si="1"/>
        <v/>
      </c>
      <c r="K19" s="60" t="str">
        <f t="shared" si="2"/>
        <v/>
      </c>
      <c r="L19" s="60" t="str">
        <f t="shared" si="3"/>
        <v/>
      </c>
      <c r="M19" s="60" t="str">
        <f t="shared" si="4"/>
        <v/>
      </c>
      <c r="N19" s="60" t="str">
        <f t="shared" si="5"/>
        <v/>
      </c>
      <c r="P19" s="63">
        <f t="shared" si="19"/>
        <v>0</v>
      </c>
      <c r="Q19" s="63">
        <f t="shared" si="20"/>
        <v>1</v>
      </c>
      <c r="R19" s="64">
        <f t="shared" si="6"/>
        <v>0</v>
      </c>
      <c r="S19" s="64">
        <f t="shared" si="21"/>
        <v>0</v>
      </c>
      <c r="T19" s="64">
        <f t="shared" si="22"/>
        <v>0</v>
      </c>
      <c r="U19" s="64">
        <f t="shared" si="23"/>
        <v>0</v>
      </c>
      <c r="V19" s="63">
        <f t="shared" si="7"/>
        <v>0</v>
      </c>
      <c r="W19" s="65">
        <f t="shared" si="8"/>
        <v>1</v>
      </c>
      <c r="X19" s="65">
        <f t="shared" si="9"/>
        <v>0</v>
      </c>
      <c r="Y19" s="65">
        <f t="shared" si="10"/>
        <v>0</v>
      </c>
      <c r="Z19" s="65">
        <f t="shared" si="11"/>
        <v>0</v>
      </c>
      <c r="AA19" s="65">
        <f t="shared" si="12"/>
        <v>0</v>
      </c>
      <c r="AB19" s="65">
        <f t="shared" si="13"/>
        <v>0</v>
      </c>
      <c r="AC19" s="66">
        <f t="shared" si="14"/>
        <v>0</v>
      </c>
      <c r="AD19" s="66">
        <f t="shared" si="15"/>
        <v>0</v>
      </c>
      <c r="AE19" s="66">
        <f t="shared" si="16"/>
        <v>0</v>
      </c>
      <c r="AG19" s="49" t="str">
        <f>Januar!AG19</f>
        <v>Feiertagsstunden zu 125 %</v>
      </c>
      <c r="AH19" s="50">
        <f>(Feiertagsstd_125_1)*(Stundenlohn_1*125%)</f>
        <v>0</v>
      </c>
      <c r="AL19" s="32" t="s">
        <v>45</v>
      </c>
      <c r="AM19" s="33">
        <f>Ostersonntag_1+50</f>
        <v>46167</v>
      </c>
      <c r="AN19" s="34">
        <v>125</v>
      </c>
    </row>
    <row r="20" spans="2:40" ht="21" customHeight="1" x14ac:dyDescent="0.2">
      <c r="B20" s="20">
        <f t="shared" si="17"/>
        <v>46119</v>
      </c>
      <c r="C20" s="3"/>
      <c r="D20" s="3"/>
      <c r="E20" s="3"/>
      <c r="F20" s="3"/>
      <c r="G20" s="4" t="str">
        <f t="shared" ca="1" si="0"/>
        <v/>
      </c>
      <c r="H20" s="5"/>
      <c r="I20" s="60" t="str">
        <f t="shared" si="18"/>
        <v/>
      </c>
      <c r="J20" s="60" t="str">
        <f t="shared" si="1"/>
        <v/>
      </c>
      <c r="K20" s="60" t="str">
        <f t="shared" si="2"/>
        <v/>
      </c>
      <c r="L20" s="60" t="str">
        <f t="shared" si="3"/>
        <v/>
      </c>
      <c r="M20" s="60" t="str">
        <f t="shared" si="4"/>
        <v/>
      </c>
      <c r="N20" s="60" t="str">
        <f t="shared" si="5"/>
        <v/>
      </c>
      <c r="P20" s="63">
        <f t="shared" si="19"/>
        <v>0</v>
      </c>
      <c r="Q20" s="63">
        <f t="shared" si="20"/>
        <v>1</v>
      </c>
      <c r="R20" s="64">
        <f t="shared" si="6"/>
        <v>0</v>
      </c>
      <c r="S20" s="64">
        <f t="shared" si="21"/>
        <v>0</v>
      </c>
      <c r="T20" s="64">
        <f t="shared" si="22"/>
        <v>0</v>
      </c>
      <c r="U20" s="64">
        <f t="shared" si="23"/>
        <v>0</v>
      </c>
      <c r="V20" s="63">
        <f t="shared" si="7"/>
        <v>0</v>
      </c>
      <c r="W20" s="65">
        <f t="shared" si="8"/>
        <v>0</v>
      </c>
      <c r="X20" s="65">
        <f t="shared" si="9"/>
        <v>0</v>
      </c>
      <c r="Y20" s="65">
        <f t="shared" si="10"/>
        <v>0</v>
      </c>
      <c r="Z20" s="65">
        <f t="shared" si="11"/>
        <v>0</v>
      </c>
      <c r="AA20" s="65">
        <f t="shared" si="12"/>
        <v>0</v>
      </c>
      <c r="AB20" s="65">
        <f t="shared" si="13"/>
        <v>0</v>
      </c>
      <c r="AC20" s="66">
        <f t="shared" si="14"/>
        <v>0</v>
      </c>
      <c r="AD20" s="66">
        <f t="shared" si="15"/>
        <v>0</v>
      </c>
      <c r="AE20" s="66">
        <f t="shared" si="16"/>
        <v>0</v>
      </c>
      <c r="AG20" s="49" t="str">
        <f>Januar!AG20</f>
        <v>Feiertagsstunden zu 150 %</v>
      </c>
      <c r="AH20" s="52">
        <f>(Feiertagsstd_150_1)*(Stundenlohn_1*150%)</f>
        <v>0</v>
      </c>
      <c r="AL20" s="32" t="s">
        <v>46</v>
      </c>
      <c r="AM20" s="33">
        <f>DATE(AM12,10,3)</f>
        <v>46298</v>
      </c>
      <c r="AN20" s="34">
        <v>125</v>
      </c>
    </row>
    <row r="21" spans="2:40" ht="21" customHeight="1" x14ac:dyDescent="0.2">
      <c r="B21" s="20">
        <f t="shared" si="17"/>
        <v>46120</v>
      </c>
      <c r="C21" s="3"/>
      <c r="D21" s="3"/>
      <c r="E21" s="3"/>
      <c r="F21" s="3"/>
      <c r="G21" s="4" t="str">
        <f t="shared" ca="1" si="0"/>
        <v/>
      </c>
      <c r="H21" s="5"/>
      <c r="I21" s="60" t="str">
        <f t="shared" si="18"/>
        <v/>
      </c>
      <c r="J21" s="60" t="str">
        <f t="shared" si="1"/>
        <v/>
      </c>
      <c r="K21" s="60" t="str">
        <f t="shared" si="2"/>
        <v/>
      </c>
      <c r="L21" s="60" t="str">
        <f t="shared" si="3"/>
        <v/>
      </c>
      <c r="M21" s="60" t="str">
        <f t="shared" si="4"/>
        <v/>
      </c>
      <c r="N21" s="60" t="str">
        <f t="shared" si="5"/>
        <v/>
      </c>
      <c r="P21" s="63">
        <f t="shared" si="19"/>
        <v>0</v>
      </c>
      <c r="Q21" s="63">
        <f t="shared" si="20"/>
        <v>1</v>
      </c>
      <c r="R21" s="64">
        <f t="shared" si="6"/>
        <v>0</v>
      </c>
      <c r="S21" s="64">
        <f t="shared" si="21"/>
        <v>0</v>
      </c>
      <c r="T21" s="64">
        <f t="shared" si="22"/>
        <v>0</v>
      </c>
      <c r="U21" s="64">
        <f t="shared" si="23"/>
        <v>0</v>
      </c>
      <c r="V21" s="63">
        <f t="shared" si="7"/>
        <v>0</v>
      </c>
      <c r="W21" s="65">
        <f t="shared" si="8"/>
        <v>0</v>
      </c>
      <c r="X21" s="65">
        <f t="shared" si="9"/>
        <v>0</v>
      </c>
      <c r="Y21" s="65">
        <f t="shared" si="10"/>
        <v>0</v>
      </c>
      <c r="Z21" s="65">
        <f t="shared" si="11"/>
        <v>0</v>
      </c>
      <c r="AA21" s="65">
        <f t="shared" si="12"/>
        <v>0</v>
      </c>
      <c r="AB21" s="65">
        <f t="shared" si="13"/>
        <v>0</v>
      </c>
      <c r="AC21" s="66">
        <f t="shared" si="14"/>
        <v>0</v>
      </c>
      <c r="AD21" s="66">
        <f t="shared" si="15"/>
        <v>0</v>
      </c>
      <c r="AE21" s="66">
        <f t="shared" si="16"/>
        <v>0</v>
      </c>
      <c r="AG21" s="53"/>
      <c r="AH21" s="54"/>
      <c r="AL21" s="35" t="s">
        <v>47</v>
      </c>
      <c r="AM21" s="36">
        <f>DATE(AM12,12,24)</f>
        <v>46380</v>
      </c>
      <c r="AN21" s="34">
        <v>150</v>
      </c>
    </row>
    <row r="22" spans="2:40" ht="21" customHeight="1" x14ac:dyDescent="0.2">
      <c r="B22" s="20">
        <f t="shared" si="17"/>
        <v>46121</v>
      </c>
      <c r="C22" s="3"/>
      <c r="D22" s="3"/>
      <c r="E22" s="3"/>
      <c r="F22" s="3"/>
      <c r="G22" s="4" t="str">
        <f t="shared" ca="1" si="0"/>
        <v/>
      </c>
      <c r="H22" s="5"/>
      <c r="I22" s="60" t="str">
        <f t="shared" si="18"/>
        <v/>
      </c>
      <c r="J22" s="60" t="str">
        <f t="shared" si="1"/>
        <v/>
      </c>
      <c r="K22" s="60" t="str">
        <f t="shared" si="2"/>
        <v/>
      </c>
      <c r="L22" s="60" t="str">
        <f t="shared" si="3"/>
        <v/>
      </c>
      <c r="M22" s="60" t="str">
        <f t="shared" si="4"/>
        <v/>
      </c>
      <c r="N22" s="60" t="str">
        <f t="shared" si="5"/>
        <v/>
      </c>
      <c r="P22" s="63">
        <f t="shared" si="19"/>
        <v>0</v>
      </c>
      <c r="Q22" s="63">
        <f t="shared" si="20"/>
        <v>1</v>
      </c>
      <c r="R22" s="64">
        <f t="shared" si="6"/>
        <v>0</v>
      </c>
      <c r="S22" s="64">
        <f t="shared" si="21"/>
        <v>0</v>
      </c>
      <c r="T22" s="64">
        <f t="shared" si="22"/>
        <v>0</v>
      </c>
      <c r="U22" s="64">
        <f t="shared" si="23"/>
        <v>0</v>
      </c>
      <c r="V22" s="63">
        <f t="shared" si="7"/>
        <v>0</v>
      </c>
      <c r="W22" s="65">
        <f t="shared" si="8"/>
        <v>0</v>
      </c>
      <c r="X22" s="65">
        <f t="shared" si="9"/>
        <v>0</v>
      </c>
      <c r="Y22" s="65">
        <f t="shared" si="10"/>
        <v>0</v>
      </c>
      <c r="Z22" s="65">
        <f t="shared" si="11"/>
        <v>0</v>
      </c>
      <c r="AA22" s="65">
        <f t="shared" si="12"/>
        <v>0</v>
      </c>
      <c r="AB22" s="65">
        <f t="shared" si="13"/>
        <v>0</v>
      </c>
      <c r="AC22" s="66">
        <f t="shared" si="14"/>
        <v>0</v>
      </c>
      <c r="AD22" s="66">
        <f t="shared" si="15"/>
        <v>0</v>
      </c>
      <c r="AE22" s="66">
        <f t="shared" si="16"/>
        <v>0</v>
      </c>
      <c r="AG22" s="55"/>
      <c r="AH22" s="56"/>
      <c r="AL22" s="32" t="s">
        <v>48</v>
      </c>
      <c r="AM22" s="33">
        <f>DATE(AM12,12,25)</f>
        <v>46381</v>
      </c>
      <c r="AN22" s="34">
        <v>150</v>
      </c>
    </row>
    <row r="23" spans="2:40" ht="21" customHeight="1" x14ac:dyDescent="0.2">
      <c r="B23" s="20">
        <f t="shared" si="17"/>
        <v>46122</v>
      </c>
      <c r="C23" s="3"/>
      <c r="D23" s="3"/>
      <c r="E23" s="3"/>
      <c r="F23" s="3"/>
      <c r="G23" s="4" t="str">
        <f t="shared" ca="1" si="0"/>
        <v/>
      </c>
      <c r="H23" s="5"/>
      <c r="I23" s="60" t="str">
        <f t="shared" si="18"/>
        <v/>
      </c>
      <c r="J23" s="60" t="str">
        <f t="shared" si="1"/>
        <v/>
      </c>
      <c r="K23" s="60" t="str">
        <f t="shared" si="2"/>
        <v/>
      </c>
      <c r="L23" s="60" t="str">
        <f t="shared" si="3"/>
        <v/>
      </c>
      <c r="M23" s="60" t="str">
        <f t="shared" si="4"/>
        <v/>
      </c>
      <c r="N23" s="60" t="str">
        <f t="shared" si="5"/>
        <v/>
      </c>
      <c r="P23" s="63">
        <f t="shared" si="19"/>
        <v>0</v>
      </c>
      <c r="Q23" s="63">
        <f t="shared" si="20"/>
        <v>1</v>
      </c>
      <c r="R23" s="64">
        <f t="shared" si="6"/>
        <v>0</v>
      </c>
      <c r="S23" s="64">
        <f t="shared" si="21"/>
        <v>0</v>
      </c>
      <c r="T23" s="64">
        <f t="shared" si="22"/>
        <v>0</v>
      </c>
      <c r="U23" s="64">
        <f t="shared" si="23"/>
        <v>0</v>
      </c>
      <c r="V23" s="63">
        <f t="shared" si="7"/>
        <v>0</v>
      </c>
      <c r="W23" s="65">
        <f t="shared" si="8"/>
        <v>0</v>
      </c>
      <c r="X23" s="65">
        <f t="shared" si="9"/>
        <v>0</v>
      </c>
      <c r="Y23" s="65">
        <f t="shared" si="10"/>
        <v>0</v>
      </c>
      <c r="Z23" s="65">
        <f t="shared" si="11"/>
        <v>0</v>
      </c>
      <c r="AA23" s="65">
        <f t="shared" si="12"/>
        <v>0</v>
      </c>
      <c r="AB23" s="65">
        <f t="shared" si="13"/>
        <v>0</v>
      </c>
      <c r="AC23" s="66">
        <f t="shared" si="14"/>
        <v>0</v>
      </c>
      <c r="AD23" s="66">
        <f t="shared" si="15"/>
        <v>0</v>
      </c>
      <c r="AE23" s="66">
        <f t="shared" si="16"/>
        <v>0</v>
      </c>
      <c r="AG23" s="55"/>
      <c r="AH23" s="56"/>
      <c r="AL23" s="32" t="s">
        <v>49</v>
      </c>
      <c r="AM23" s="33">
        <f>DATE(AM12,12,26)</f>
        <v>46382</v>
      </c>
      <c r="AN23" s="34">
        <v>150</v>
      </c>
    </row>
    <row r="24" spans="2:40" ht="21" customHeight="1" x14ac:dyDescent="0.2">
      <c r="B24" s="20">
        <f t="shared" si="17"/>
        <v>46123</v>
      </c>
      <c r="C24" s="3"/>
      <c r="D24" s="3"/>
      <c r="E24" s="3"/>
      <c r="F24" s="3"/>
      <c r="G24" s="4" t="str">
        <f t="shared" ca="1" si="0"/>
        <v/>
      </c>
      <c r="H24" s="5"/>
      <c r="I24" s="60" t="str">
        <f t="shared" si="18"/>
        <v/>
      </c>
      <c r="J24" s="60" t="str">
        <f t="shared" si="1"/>
        <v/>
      </c>
      <c r="K24" s="60" t="str">
        <f t="shared" si="2"/>
        <v/>
      </c>
      <c r="L24" s="60" t="str">
        <f t="shared" si="3"/>
        <v/>
      </c>
      <c r="M24" s="60" t="str">
        <f t="shared" si="4"/>
        <v/>
      </c>
      <c r="N24" s="60" t="str">
        <f t="shared" si="5"/>
        <v/>
      </c>
      <c r="P24" s="63">
        <f t="shared" si="19"/>
        <v>0</v>
      </c>
      <c r="Q24" s="63">
        <f t="shared" si="20"/>
        <v>1</v>
      </c>
      <c r="R24" s="64">
        <f t="shared" si="6"/>
        <v>0</v>
      </c>
      <c r="S24" s="64">
        <f t="shared" si="21"/>
        <v>0</v>
      </c>
      <c r="T24" s="64">
        <f t="shared" si="22"/>
        <v>0</v>
      </c>
      <c r="U24" s="64">
        <f t="shared" si="23"/>
        <v>0</v>
      </c>
      <c r="V24" s="63">
        <f t="shared" si="7"/>
        <v>0</v>
      </c>
      <c r="W24" s="65">
        <f t="shared" si="8"/>
        <v>0</v>
      </c>
      <c r="X24" s="65">
        <f t="shared" si="9"/>
        <v>0</v>
      </c>
      <c r="Y24" s="65">
        <f t="shared" si="10"/>
        <v>0</v>
      </c>
      <c r="Z24" s="65">
        <f t="shared" si="11"/>
        <v>0</v>
      </c>
      <c r="AA24" s="65">
        <f t="shared" si="12"/>
        <v>1</v>
      </c>
      <c r="AB24" s="65">
        <f t="shared" si="13"/>
        <v>0</v>
      </c>
      <c r="AC24" s="66">
        <f t="shared" si="14"/>
        <v>0</v>
      </c>
      <c r="AD24" s="66">
        <f t="shared" si="15"/>
        <v>0</v>
      </c>
      <c r="AE24" s="66">
        <f t="shared" si="16"/>
        <v>0</v>
      </c>
      <c r="AG24" s="55"/>
      <c r="AH24" s="56"/>
      <c r="AL24" s="37" t="s">
        <v>50</v>
      </c>
      <c r="AM24" s="38">
        <f>DATE(AM12,12,31)</f>
        <v>46387</v>
      </c>
      <c r="AN24" s="39">
        <v>125</v>
      </c>
    </row>
    <row r="25" spans="2:40" ht="21" customHeight="1" x14ac:dyDescent="0.2">
      <c r="B25" s="20">
        <f t="shared" si="17"/>
        <v>46124</v>
      </c>
      <c r="C25" s="3"/>
      <c r="D25" s="3"/>
      <c r="E25" s="3"/>
      <c r="F25" s="3"/>
      <c r="G25" s="4" t="str">
        <f t="shared" ca="1" si="0"/>
        <v/>
      </c>
      <c r="H25" s="5"/>
      <c r="I25" s="60" t="str">
        <f t="shared" si="18"/>
        <v/>
      </c>
      <c r="J25" s="60" t="str">
        <f t="shared" si="1"/>
        <v/>
      </c>
      <c r="K25" s="60" t="str">
        <f t="shared" si="2"/>
        <v/>
      </c>
      <c r="L25" s="60" t="str">
        <f t="shared" si="3"/>
        <v/>
      </c>
      <c r="M25" s="60" t="str">
        <f t="shared" si="4"/>
        <v/>
      </c>
      <c r="N25" s="60" t="str">
        <f t="shared" si="5"/>
        <v/>
      </c>
      <c r="P25" s="63">
        <f t="shared" si="19"/>
        <v>0</v>
      </c>
      <c r="Q25" s="63">
        <f t="shared" si="20"/>
        <v>1</v>
      </c>
      <c r="R25" s="64">
        <f t="shared" si="6"/>
        <v>0</v>
      </c>
      <c r="S25" s="64">
        <f t="shared" si="21"/>
        <v>0</v>
      </c>
      <c r="T25" s="64">
        <f t="shared" si="22"/>
        <v>0</v>
      </c>
      <c r="U25" s="64">
        <f t="shared" si="23"/>
        <v>0</v>
      </c>
      <c r="V25" s="63">
        <f t="shared" si="7"/>
        <v>1</v>
      </c>
      <c r="W25" s="65">
        <f t="shared" si="8"/>
        <v>0</v>
      </c>
      <c r="X25" s="65">
        <f t="shared" si="9"/>
        <v>0</v>
      </c>
      <c r="Y25" s="65">
        <f t="shared" si="10"/>
        <v>0</v>
      </c>
      <c r="Z25" s="65">
        <f t="shared" si="11"/>
        <v>0</v>
      </c>
      <c r="AA25" s="65">
        <f t="shared" si="12"/>
        <v>0</v>
      </c>
      <c r="AB25" s="65">
        <f t="shared" si="13"/>
        <v>0</v>
      </c>
      <c r="AC25" s="66">
        <f t="shared" si="14"/>
        <v>0</v>
      </c>
      <c r="AD25" s="66">
        <f t="shared" si="15"/>
        <v>0</v>
      </c>
      <c r="AE25" s="66">
        <f t="shared" si="16"/>
        <v>0</v>
      </c>
      <c r="AG25" s="55"/>
      <c r="AH25" s="56"/>
    </row>
    <row r="26" spans="2:40" ht="21" customHeight="1" x14ac:dyDescent="0.2">
      <c r="B26" s="20">
        <f t="shared" si="17"/>
        <v>46125</v>
      </c>
      <c r="C26" s="3"/>
      <c r="D26" s="3"/>
      <c r="E26" s="3"/>
      <c r="F26" s="3"/>
      <c r="G26" s="4" t="str">
        <f t="shared" ca="1" si="0"/>
        <v/>
      </c>
      <c r="H26" s="5"/>
      <c r="I26" s="60" t="str">
        <f t="shared" si="18"/>
        <v/>
      </c>
      <c r="J26" s="60" t="str">
        <f t="shared" si="1"/>
        <v/>
      </c>
      <c r="K26" s="60" t="str">
        <f t="shared" si="2"/>
        <v/>
      </c>
      <c r="L26" s="60" t="str">
        <f t="shared" si="3"/>
        <v/>
      </c>
      <c r="M26" s="60" t="str">
        <f t="shared" si="4"/>
        <v/>
      </c>
      <c r="N26" s="60" t="str">
        <f t="shared" si="5"/>
        <v/>
      </c>
      <c r="P26" s="63">
        <f t="shared" si="19"/>
        <v>0</v>
      </c>
      <c r="Q26" s="63">
        <f t="shared" si="20"/>
        <v>1</v>
      </c>
      <c r="R26" s="64">
        <f t="shared" si="6"/>
        <v>0</v>
      </c>
      <c r="S26" s="64">
        <f t="shared" si="21"/>
        <v>0</v>
      </c>
      <c r="T26" s="64">
        <f t="shared" si="22"/>
        <v>0</v>
      </c>
      <c r="U26" s="64">
        <f t="shared" si="23"/>
        <v>0</v>
      </c>
      <c r="V26" s="63">
        <f t="shared" si="7"/>
        <v>0</v>
      </c>
      <c r="W26" s="65">
        <f t="shared" si="8"/>
        <v>0</v>
      </c>
      <c r="X26" s="65">
        <f t="shared" si="9"/>
        <v>0</v>
      </c>
      <c r="Y26" s="65">
        <f t="shared" si="10"/>
        <v>0</v>
      </c>
      <c r="Z26" s="65">
        <f t="shared" si="11"/>
        <v>0</v>
      </c>
      <c r="AA26" s="65">
        <f t="shared" si="12"/>
        <v>0</v>
      </c>
      <c r="AB26" s="65">
        <f t="shared" si="13"/>
        <v>0</v>
      </c>
      <c r="AC26" s="66">
        <f t="shared" si="14"/>
        <v>0</v>
      </c>
      <c r="AD26" s="66">
        <f t="shared" si="15"/>
        <v>0</v>
      </c>
      <c r="AE26" s="66">
        <f t="shared" si="16"/>
        <v>0</v>
      </c>
      <c r="AG26" s="55"/>
      <c r="AH26" s="56"/>
      <c r="AL26" s="40" t="s">
        <v>51</v>
      </c>
      <c r="AM26" s="41">
        <f>YEAR(Beginndatum_1)</f>
        <v>2026</v>
      </c>
      <c r="AN26" s="42" t="s">
        <v>39</v>
      </c>
    </row>
    <row r="27" spans="2:40" ht="21" customHeight="1" x14ac:dyDescent="0.2">
      <c r="B27" s="20">
        <f t="shared" si="17"/>
        <v>46126</v>
      </c>
      <c r="C27" s="3"/>
      <c r="D27" s="3"/>
      <c r="E27" s="3"/>
      <c r="F27" s="3"/>
      <c r="G27" s="4" t="str">
        <f t="shared" ca="1" si="0"/>
        <v/>
      </c>
      <c r="H27" s="5"/>
      <c r="I27" s="60" t="str">
        <f t="shared" si="18"/>
        <v/>
      </c>
      <c r="J27" s="60" t="str">
        <f t="shared" si="1"/>
        <v/>
      </c>
      <c r="K27" s="60" t="str">
        <f t="shared" si="2"/>
        <v/>
      </c>
      <c r="L27" s="60" t="str">
        <f t="shared" si="3"/>
        <v/>
      </c>
      <c r="M27" s="60" t="str">
        <f t="shared" si="4"/>
        <v/>
      </c>
      <c r="N27" s="60" t="str">
        <f t="shared" si="5"/>
        <v/>
      </c>
      <c r="P27" s="63">
        <f t="shared" si="19"/>
        <v>0</v>
      </c>
      <c r="Q27" s="63">
        <f t="shared" si="20"/>
        <v>1</v>
      </c>
      <c r="R27" s="64">
        <f t="shared" si="6"/>
        <v>0</v>
      </c>
      <c r="S27" s="64">
        <f t="shared" si="21"/>
        <v>0</v>
      </c>
      <c r="T27" s="64">
        <f t="shared" si="22"/>
        <v>0</v>
      </c>
      <c r="U27" s="64">
        <f t="shared" si="23"/>
        <v>0</v>
      </c>
      <c r="V27" s="63">
        <f t="shared" si="7"/>
        <v>0</v>
      </c>
      <c r="W27" s="65">
        <f t="shared" si="8"/>
        <v>0</v>
      </c>
      <c r="X27" s="65">
        <f t="shared" si="9"/>
        <v>0</v>
      </c>
      <c r="Y27" s="65">
        <f t="shared" si="10"/>
        <v>0</v>
      </c>
      <c r="Z27" s="65">
        <f t="shared" si="11"/>
        <v>0</v>
      </c>
      <c r="AA27" s="65">
        <f t="shared" si="12"/>
        <v>0</v>
      </c>
      <c r="AB27" s="65">
        <f t="shared" si="13"/>
        <v>0</v>
      </c>
      <c r="AC27" s="66">
        <f t="shared" si="14"/>
        <v>0</v>
      </c>
      <c r="AD27" s="66">
        <f t="shared" si="15"/>
        <v>0</v>
      </c>
      <c r="AE27" s="66">
        <f t="shared" si="16"/>
        <v>0</v>
      </c>
      <c r="AG27" s="55"/>
      <c r="AH27" s="56"/>
      <c r="AL27" s="83" t="s">
        <v>60</v>
      </c>
      <c r="AM27" s="84"/>
      <c r="AN27" s="85"/>
    </row>
    <row r="28" spans="2:40" ht="21" customHeight="1" x14ac:dyDescent="0.2">
      <c r="B28" s="20">
        <f t="shared" si="17"/>
        <v>46127</v>
      </c>
      <c r="C28" s="3"/>
      <c r="D28" s="3"/>
      <c r="E28" s="3"/>
      <c r="F28" s="3"/>
      <c r="G28" s="4" t="str">
        <f t="shared" ca="1" si="0"/>
        <v/>
      </c>
      <c r="H28" s="5"/>
      <c r="I28" s="60" t="str">
        <f t="shared" si="18"/>
        <v/>
      </c>
      <c r="J28" s="60" t="str">
        <f t="shared" si="1"/>
        <v/>
      </c>
      <c r="K28" s="60" t="str">
        <f t="shared" si="2"/>
        <v/>
      </c>
      <c r="L28" s="60" t="str">
        <f t="shared" si="3"/>
        <v/>
      </c>
      <c r="M28" s="60" t="str">
        <f t="shared" si="4"/>
        <v/>
      </c>
      <c r="N28" s="60" t="str">
        <f t="shared" si="5"/>
        <v/>
      </c>
      <c r="P28" s="63">
        <f t="shared" si="19"/>
        <v>0</v>
      </c>
      <c r="Q28" s="63">
        <f t="shared" si="20"/>
        <v>1</v>
      </c>
      <c r="R28" s="64">
        <f t="shared" si="6"/>
        <v>0</v>
      </c>
      <c r="S28" s="64">
        <f t="shared" si="21"/>
        <v>0</v>
      </c>
      <c r="T28" s="64">
        <f t="shared" si="22"/>
        <v>0</v>
      </c>
      <c r="U28" s="64">
        <f t="shared" si="23"/>
        <v>0</v>
      </c>
      <c r="V28" s="63">
        <f t="shared" si="7"/>
        <v>0</v>
      </c>
      <c r="W28" s="65">
        <f t="shared" si="8"/>
        <v>0</v>
      </c>
      <c r="X28" s="65">
        <f t="shared" si="9"/>
        <v>0</v>
      </c>
      <c r="Y28" s="65">
        <f t="shared" si="10"/>
        <v>0</v>
      </c>
      <c r="Z28" s="65">
        <f t="shared" si="11"/>
        <v>0</v>
      </c>
      <c r="AA28" s="65">
        <f t="shared" si="12"/>
        <v>0</v>
      </c>
      <c r="AB28" s="65">
        <f t="shared" si="13"/>
        <v>0</v>
      </c>
      <c r="AC28" s="66">
        <f t="shared" si="14"/>
        <v>0</v>
      </c>
      <c r="AD28" s="66">
        <f t="shared" si="15"/>
        <v>0</v>
      </c>
      <c r="AE28" s="66">
        <f t="shared" si="16"/>
        <v>0</v>
      </c>
      <c r="AG28" s="55"/>
      <c r="AH28" s="56"/>
      <c r="AL28" s="86"/>
      <c r="AM28" s="87"/>
      <c r="AN28" s="88"/>
    </row>
    <row r="29" spans="2:40" ht="21" customHeight="1" x14ac:dyDescent="0.2">
      <c r="B29" s="20">
        <f t="shared" si="17"/>
        <v>46128</v>
      </c>
      <c r="C29" s="3"/>
      <c r="D29" s="3"/>
      <c r="E29" s="3"/>
      <c r="F29" s="3"/>
      <c r="G29" s="4" t="str">
        <f t="shared" ca="1" si="0"/>
        <v/>
      </c>
      <c r="H29" s="5"/>
      <c r="I29" s="60" t="str">
        <f t="shared" si="18"/>
        <v/>
      </c>
      <c r="J29" s="60" t="str">
        <f t="shared" si="1"/>
        <v/>
      </c>
      <c r="K29" s="60" t="str">
        <f t="shared" si="2"/>
        <v/>
      </c>
      <c r="L29" s="60" t="str">
        <f t="shared" si="3"/>
        <v/>
      </c>
      <c r="M29" s="60" t="str">
        <f t="shared" si="4"/>
        <v/>
      </c>
      <c r="N29" s="60" t="str">
        <f t="shared" si="5"/>
        <v/>
      </c>
      <c r="P29" s="63">
        <f t="shared" si="19"/>
        <v>0</v>
      </c>
      <c r="Q29" s="63">
        <f t="shared" si="20"/>
        <v>1</v>
      </c>
      <c r="R29" s="64">
        <f t="shared" si="6"/>
        <v>0</v>
      </c>
      <c r="S29" s="64">
        <f t="shared" si="21"/>
        <v>0</v>
      </c>
      <c r="T29" s="64">
        <f t="shared" si="22"/>
        <v>0</v>
      </c>
      <c r="U29" s="64">
        <f t="shared" si="23"/>
        <v>0</v>
      </c>
      <c r="V29" s="63">
        <f t="shared" si="7"/>
        <v>0</v>
      </c>
      <c r="W29" s="65">
        <f t="shared" si="8"/>
        <v>0</v>
      </c>
      <c r="X29" s="65">
        <f t="shared" si="9"/>
        <v>0</v>
      </c>
      <c r="Y29" s="65">
        <f t="shared" si="10"/>
        <v>0</v>
      </c>
      <c r="Z29" s="65">
        <f t="shared" si="11"/>
        <v>0</v>
      </c>
      <c r="AA29" s="65">
        <f t="shared" si="12"/>
        <v>0</v>
      </c>
      <c r="AB29" s="65">
        <f t="shared" si="13"/>
        <v>0</v>
      </c>
      <c r="AC29" s="66">
        <f t="shared" si="14"/>
        <v>0</v>
      </c>
      <c r="AD29" s="66">
        <f t="shared" si="15"/>
        <v>0</v>
      </c>
      <c r="AE29" s="66">
        <f t="shared" si="16"/>
        <v>0</v>
      </c>
      <c r="AG29" s="55"/>
      <c r="AH29" s="56"/>
      <c r="AL29" s="89" t="s">
        <v>61</v>
      </c>
      <c r="AM29" s="90"/>
      <c r="AN29" s="91"/>
    </row>
    <row r="30" spans="2:40" ht="21" customHeight="1" x14ac:dyDescent="0.2">
      <c r="B30" s="20">
        <f t="shared" si="17"/>
        <v>46129</v>
      </c>
      <c r="C30" s="3"/>
      <c r="D30" s="3"/>
      <c r="E30" s="3"/>
      <c r="F30" s="3"/>
      <c r="G30" s="4" t="str">
        <f t="shared" ca="1" si="0"/>
        <v/>
      </c>
      <c r="H30" s="5"/>
      <c r="I30" s="60" t="str">
        <f t="shared" si="18"/>
        <v/>
      </c>
      <c r="J30" s="60" t="str">
        <f t="shared" si="1"/>
        <v/>
      </c>
      <c r="K30" s="60" t="str">
        <f t="shared" si="2"/>
        <v/>
      </c>
      <c r="L30" s="60" t="str">
        <f t="shared" si="3"/>
        <v/>
      </c>
      <c r="M30" s="60" t="str">
        <f t="shared" si="4"/>
        <v/>
      </c>
      <c r="N30" s="60" t="str">
        <f t="shared" si="5"/>
        <v/>
      </c>
      <c r="P30" s="63">
        <f t="shared" si="19"/>
        <v>0</v>
      </c>
      <c r="Q30" s="63">
        <f t="shared" si="20"/>
        <v>1</v>
      </c>
      <c r="R30" s="64">
        <f t="shared" si="6"/>
        <v>0</v>
      </c>
      <c r="S30" s="64">
        <f t="shared" si="21"/>
        <v>0</v>
      </c>
      <c r="T30" s="64">
        <f t="shared" si="22"/>
        <v>0</v>
      </c>
      <c r="U30" s="64">
        <f t="shared" si="23"/>
        <v>0</v>
      </c>
      <c r="V30" s="63">
        <f t="shared" si="7"/>
        <v>0</v>
      </c>
      <c r="W30" s="65">
        <f t="shared" si="8"/>
        <v>0</v>
      </c>
      <c r="X30" s="65">
        <f t="shared" si="9"/>
        <v>0</v>
      </c>
      <c r="Y30" s="65">
        <f t="shared" si="10"/>
        <v>0</v>
      </c>
      <c r="Z30" s="65">
        <f t="shared" si="11"/>
        <v>0</v>
      </c>
      <c r="AA30" s="65">
        <f t="shared" si="12"/>
        <v>0</v>
      </c>
      <c r="AB30" s="65">
        <f t="shared" si="13"/>
        <v>0</v>
      </c>
      <c r="AC30" s="66">
        <f t="shared" si="14"/>
        <v>0</v>
      </c>
      <c r="AD30" s="66">
        <f t="shared" si="15"/>
        <v>0</v>
      </c>
      <c r="AE30" s="66">
        <f t="shared" si="16"/>
        <v>0</v>
      </c>
      <c r="AG30" s="55"/>
      <c r="AH30" s="56"/>
      <c r="AL30" s="92"/>
      <c r="AM30" s="93"/>
      <c r="AN30" s="94"/>
    </row>
    <row r="31" spans="2:40" ht="21" customHeight="1" x14ac:dyDescent="0.2">
      <c r="B31" s="20">
        <f t="shared" si="17"/>
        <v>46130</v>
      </c>
      <c r="C31" s="3"/>
      <c r="D31" s="3"/>
      <c r="E31" s="3"/>
      <c r="F31" s="3"/>
      <c r="G31" s="4" t="str">
        <f t="shared" ca="1" si="0"/>
        <v/>
      </c>
      <c r="H31" s="5"/>
      <c r="I31" s="60" t="str">
        <f t="shared" si="18"/>
        <v/>
      </c>
      <c r="J31" s="60" t="str">
        <f t="shared" si="1"/>
        <v/>
      </c>
      <c r="K31" s="60" t="str">
        <f t="shared" si="2"/>
        <v/>
      </c>
      <c r="L31" s="60" t="str">
        <f t="shared" si="3"/>
        <v/>
      </c>
      <c r="M31" s="60" t="str">
        <f t="shared" si="4"/>
        <v/>
      </c>
      <c r="N31" s="60" t="str">
        <f t="shared" si="5"/>
        <v/>
      </c>
      <c r="P31" s="63">
        <f t="shared" si="19"/>
        <v>0</v>
      </c>
      <c r="Q31" s="63">
        <f t="shared" si="20"/>
        <v>1</v>
      </c>
      <c r="R31" s="64">
        <f t="shared" si="6"/>
        <v>0</v>
      </c>
      <c r="S31" s="64">
        <f t="shared" si="21"/>
        <v>0</v>
      </c>
      <c r="T31" s="64">
        <f t="shared" si="22"/>
        <v>0</v>
      </c>
      <c r="U31" s="64">
        <f t="shared" si="23"/>
        <v>0</v>
      </c>
      <c r="V31" s="63">
        <f t="shared" si="7"/>
        <v>0</v>
      </c>
      <c r="W31" s="65">
        <f t="shared" si="8"/>
        <v>0</v>
      </c>
      <c r="X31" s="65">
        <f t="shared" si="9"/>
        <v>0</v>
      </c>
      <c r="Y31" s="65">
        <f t="shared" si="10"/>
        <v>0</v>
      </c>
      <c r="Z31" s="65">
        <f t="shared" si="11"/>
        <v>0</v>
      </c>
      <c r="AA31" s="65">
        <f t="shared" si="12"/>
        <v>1</v>
      </c>
      <c r="AB31" s="65">
        <f t="shared" si="13"/>
        <v>0</v>
      </c>
      <c r="AC31" s="66">
        <f t="shared" si="14"/>
        <v>0</v>
      </c>
      <c r="AD31" s="66">
        <f t="shared" si="15"/>
        <v>0</v>
      </c>
      <c r="AE31" s="66">
        <f t="shared" si="16"/>
        <v>0</v>
      </c>
      <c r="AG31" s="55"/>
      <c r="AH31" s="56"/>
      <c r="AL31" s="43" t="s">
        <v>52</v>
      </c>
      <c r="AM31" s="44">
        <f>IF([0]!HL_3_Koenige&lt;&gt;"",[0]!HL_3_Koenige," ")</f>
        <v>46028</v>
      </c>
      <c r="AN31" s="31">
        <v>125</v>
      </c>
    </row>
    <row r="32" spans="2:40" ht="21" customHeight="1" x14ac:dyDescent="0.2">
      <c r="B32" s="20">
        <f t="shared" si="17"/>
        <v>46131</v>
      </c>
      <c r="C32" s="3"/>
      <c r="D32" s="3"/>
      <c r="E32" s="3"/>
      <c r="F32" s="3"/>
      <c r="G32" s="4" t="str">
        <f t="shared" ca="1" si="0"/>
        <v/>
      </c>
      <c r="H32" s="5"/>
      <c r="I32" s="60" t="str">
        <f t="shared" si="18"/>
        <v/>
      </c>
      <c r="J32" s="60" t="str">
        <f t="shared" si="1"/>
        <v/>
      </c>
      <c r="K32" s="60" t="str">
        <f t="shared" si="2"/>
        <v/>
      </c>
      <c r="L32" s="60" t="str">
        <f t="shared" si="3"/>
        <v/>
      </c>
      <c r="M32" s="60" t="str">
        <f t="shared" si="4"/>
        <v/>
      </c>
      <c r="N32" s="60" t="str">
        <f t="shared" si="5"/>
        <v/>
      </c>
      <c r="P32" s="63">
        <f t="shared" si="19"/>
        <v>0</v>
      </c>
      <c r="Q32" s="63">
        <f t="shared" si="20"/>
        <v>1</v>
      </c>
      <c r="R32" s="64">
        <f t="shared" si="6"/>
        <v>0</v>
      </c>
      <c r="S32" s="64">
        <f t="shared" si="21"/>
        <v>0</v>
      </c>
      <c r="T32" s="64">
        <f t="shared" si="22"/>
        <v>0</v>
      </c>
      <c r="U32" s="64">
        <f t="shared" si="23"/>
        <v>0</v>
      </c>
      <c r="V32" s="63">
        <f t="shared" si="7"/>
        <v>1</v>
      </c>
      <c r="W32" s="65">
        <f t="shared" si="8"/>
        <v>0</v>
      </c>
      <c r="X32" s="65">
        <f t="shared" si="9"/>
        <v>0</v>
      </c>
      <c r="Y32" s="65">
        <f t="shared" si="10"/>
        <v>0</v>
      </c>
      <c r="Z32" s="65">
        <f t="shared" si="11"/>
        <v>0</v>
      </c>
      <c r="AA32" s="65">
        <f t="shared" si="12"/>
        <v>0</v>
      </c>
      <c r="AB32" s="65">
        <f t="shared" si="13"/>
        <v>0</v>
      </c>
      <c r="AC32" s="66">
        <f t="shared" si="14"/>
        <v>0</v>
      </c>
      <c r="AD32" s="66">
        <f t="shared" si="15"/>
        <v>0</v>
      </c>
      <c r="AE32" s="66">
        <f t="shared" si="16"/>
        <v>0</v>
      </c>
      <c r="AG32" s="55"/>
      <c r="AH32" s="56"/>
      <c r="AL32" s="35" t="s">
        <v>53</v>
      </c>
      <c r="AM32" s="36">
        <f>IF([0]!Fronleichnam_1&lt;&gt;"",[0]!Fronleichnam_1," ")</f>
        <v>46177</v>
      </c>
      <c r="AN32" s="34">
        <v>125</v>
      </c>
    </row>
    <row r="33" spans="2:40" ht="21" customHeight="1" x14ac:dyDescent="0.2">
      <c r="B33" s="20">
        <f t="shared" si="17"/>
        <v>46132</v>
      </c>
      <c r="C33" s="3"/>
      <c r="D33" s="3"/>
      <c r="E33" s="3"/>
      <c r="F33" s="3"/>
      <c r="G33" s="4" t="str">
        <f t="shared" ca="1" si="0"/>
        <v/>
      </c>
      <c r="H33" s="5"/>
      <c r="I33" s="60" t="str">
        <f t="shared" si="18"/>
        <v/>
      </c>
      <c r="J33" s="60" t="str">
        <f t="shared" si="1"/>
        <v/>
      </c>
      <c r="K33" s="60" t="str">
        <f t="shared" si="2"/>
        <v/>
      </c>
      <c r="L33" s="60" t="str">
        <f t="shared" si="3"/>
        <v/>
      </c>
      <c r="M33" s="60" t="str">
        <f t="shared" si="4"/>
        <v/>
      </c>
      <c r="N33" s="60" t="str">
        <f t="shared" si="5"/>
        <v/>
      </c>
      <c r="P33" s="63">
        <f t="shared" si="19"/>
        <v>0</v>
      </c>
      <c r="Q33" s="63">
        <f t="shared" si="20"/>
        <v>1</v>
      </c>
      <c r="R33" s="64">
        <f t="shared" si="6"/>
        <v>0</v>
      </c>
      <c r="S33" s="64">
        <f t="shared" si="21"/>
        <v>0</v>
      </c>
      <c r="T33" s="64">
        <f t="shared" si="22"/>
        <v>0</v>
      </c>
      <c r="U33" s="64">
        <f t="shared" si="23"/>
        <v>0</v>
      </c>
      <c r="V33" s="63">
        <f t="shared" si="7"/>
        <v>0</v>
      </c>
      <c r="W33" s="65">
        <f t="shared" si="8"/>
        <v>0</v>
      </c>
      <c r="X33" s="65">
        <f t="shared" si="9"/>
        <v>0</v>
      </c>
      <c r="Y33" s="65">
        <f t="shared" si="10"/>
        <v>0</v>
      </c>
      <c r="Z33" s="65">
        <f t="shared" si="11"/>
        <v>0</v>
      </c>
      <c r="AA33" s="65">
        <f t="shared" si="12"/>
        <v>0</v>
      </c>
      <c r="AB33" s="65">
        <f t="shared" si="13"/>
        <v>0</v>
      </c>
      <c r="AC33" s="66">
        <f t="shared" si="14"/>
        <v>0</v>
      </c>
      <c r="AD33" s="66">
        <f t="shared" si="15"/>
        <v>0</v>
      </c>
      <c r="AE33" s="66">
        <f t="shared" si="16"/>
        <v>0</v>
      </c>
      <c r="AG33" s="55"/>
      <c r="AH33" s="56"/>
      <c r="AL33" s="35" t="s">
        <v>54</v>
      </c>
      <c r="AM33" s="36">
        <f>IF([0]!Friedensfest_1&lt;&gt;"",[0]!Friedensfest_1," ")</f>
        <v>46242</v>
      </c>
      <c r="AN33" s="34">
        <v>125</v>
      </c>
    </row>
    <row r="34" spans="2:40" ht="21" customHeight="1" x14ac:dyDescent="0.2">
      <c r="B34" s="20">
        <f t="shared" si="17"/>
        <v>46133</v>
      </c>
      <c r="C34" s="3"/>
      <c r="D34" s="3"/>
      <c r="E34" s="3"/>
      <c r="F34" s="3"/>
      <c r="G34" s="4" t="str">
        <f t="shared" ca="1" si="0"/>
        <v/>
      </c>
      <c r="H34" s="5"/>
      <c r="I34" s="60" t="str">
        <f t="shared" si="18"/>
        <v/>
      </c>
      <c r="J34" s="60" t="str">
        <f t="shared" si="1"/>
        <v/>
      </c>
      <c r="K34" s="60" t="str">
        <f t="shared" si="2"/>
        <v/>
      </c>
      <c r="L34" s="60" t="str">
        <f t="shared" si="3"/>
        <v/>
      </c>
      <c r="M34" s="60" t="str">
        <f t="shared" si="4"/>
        <v/>
      </c>
      <c r="N34" s="60" t="str">
        <f t="shared" si="5"/>
        <v/>
      </c>
      <c r="P34" s="63">
        <f t="shared" si="19"/>
        <v>0</v>
      </c>
      <c r="Q34" s="63">
        <f t="shared" si="20"/>
        <v>1</v>
      </c>
      <c r="R34" s="64">
        <f t="shared" si="6"/>
        <v>0</v>
      </c>
      <c r="S34" s="64">
        <f t="shared" si="21"/>
        <v>0</v>
      </c>
      <c r="T34" s="64">
        <f t="shared" si="22"/>
        <v>0</v>
      </c>
      <c r="U34" s="64">
        <f t="shared" si="23"/>
        <v>0</v>
      </c>
      <c r="V34" s="63">
        <f t="shared" si="7"/>
        <v>0</v>
      </c>
      <c r="W34" s="65">
        <f t="shared" si="8"/>
        <v>0</v>
      </c>
      <c r="X34" s="65">
        <f t="shared" si="9"/>
        <v>0</v>
      </c>
      <c r="Y34" s="65">
        <f t="shared" si="10"/>
        <v>0</v>
      </c>
      <c r="Z34" s="65">
        <f t="shared" si="11"/>
        <v>0</v>
      </c>
      <c r="AA34" s="65">
        <f t="shared" si="12"/>
        <v>0</v>
      </c>
      <c r="AB34" s="65">
        <f t="shared" si="13"/>
        <v>0</v>
      </c>
      <c r="AC34" s="66">
        <f t="shared" si="14"/>
        <v>0</v>
      </c>
      <c r="AD34" s="66">
        <f t="shared" si="15"/>
        <v>0</v>
      </c>
      <c r="AE34" s="66">
        <f t="shared" si="16"/>
        <v>0</v>
      </c>
      <c r="AG34" s="55"/>
      <c r="AH34" s="56"/>
      <c r="AL34" s="35" t="s">
        <v>55</v>
      </c>
      <c r="AM34" s="36">
        <f>IF([0]!Maria_Himmelfahrt_1&lt;&gt;"",[0]!Maria_Himmelfahrt_1," ")</f>
        <v>46249</v>
      </c>
      <c r="AN34" s="34">
        <v>125</v>
      </c>
    </row>
    <row r="35" spans="2:40" ht="21" customHeight="1" x14ac:dyDescent="0.2">
      <c r="B35" s="20">
        <f t="shared" si="17"/>
        <v>46134</v>
      </c>
      <c r="C35" s="3"/>
      <c r="D35" s="3"/>
      <c r="E35" s="3"/>
      <c r="F35" s="3"/>
      <c r="G35" s="4" t="str">
        <f t="shared" ca="1" si="0"/>
        <v/>
      </c>
      <c r="H35" s="5"/>
      <c r="I35" s="60" t="str">
        <f t="shared" si="18"/>
        <v/>
      </c>
      <c r="J35" s="60" t="str">
        <f t="shared" si="1"/>
        <v/>
      </c>
      <c r="K35" s="60" t="str">
        <f t="shared" si="2"/>
        <v/>
      </c>
      <c r="L35" s="60" t="str">
        <f t="shared" si="3"/>
        <v/>
      </c>
      <c r="M35" s="60" t="str">
        <f t="shared" si="4"/>
        <v/>
      </c>
      <c r="N35" s="60" t="str">
        <f t="shared" si="5"/>
        <v/>
      </c>
      <c r="P35" s="63">
        <f t="shared" si="19"/>
        <v>0</v>
      </c>
      <c r="Q35" s="63">
        <f t="shared" si="20"/>
        <v>1</v>
      </c>
      <c r="R35" s="64">
        <f t="shared" si="6"/>
        <v>0</v>
      </c>
      <c r="S35" s="64">
        <f t="shared" si="21"/>
        <v>0</v>
      </c>
      <c r="T35" s="64">
        <f t="shared" si="22"/>
        <v>0</v>
      </c>
      <c r="U35" s="64">
        <f t="shared" si="23"/>
        <v>0</v>
      </c>
      <c r="V35" s="63">
        <f t="shared" si="7"/>
        <v>0</v>
      </c>
      <c r="W35" s="65">
        <f t="shared" si="8"/>
        <v>0</v>
      </c>
      <c r="X35" s="65">
        <f t="shared" si="9"/>
        <v>0</v>
      </c>
      <c r="Y35" s="65">
        <f t="shared" si="10"/>
        <v>0</v>
      </c>
      <c r="Z35" s="65">
        <f t="shared" si="11"/>
        <v>0</v>
      </c>
      <c r="AA35" s="65">
        <f t="shared" si="12"/>
        <v>0</v>
      </c>
      <c r="AB35" s="65">
        <f t="shared" si="13"/>
        <v>0</v>
      </c>
      <c r="AC35" s="66">
        <f t="shared" si="14"/>
        <v>0</v>
      </c>
      <c r="AD35" s="66">
        <f t="shared" si="15"/>
        <v>0</v>
      </c>
      <c r="AE35" s="66">
        <f t="shared" si="16"/>
        <v>0</v>
      </c>
      <c r="AG35" s="55"/>
      <c r="AH35" s="56"/>
      <c r="AL35" s="35" t="s">
        <v>56</v>
      </c>
      <c r="AM35" s="36" cm="1">
        <f t="array" ref="AM35">IF([0]!Reformationstag_1&lt;&gt;"",[0]!Reformationstag_1," ")</f>
        <v>46326</v>
      </c>
      <c r="AN35" s="34">
        <v>125</v>
      </c>
    </row>
    <row r="36" spans="2:40" ht="21" customHeight="1" x14ac:dyDescent="0.2">
      <c r="B36" s="20">
        <f t="shared" si="17"/>
        <v>46135</v>
      </c>
      <c r="C36" s="3"/>
      <c r="D36" s="3"/>
      <c r="E36" s="3"/>
      <c r="F36" s="3"/>
      <c r="G36" s="4" t="str">
        <f t="shared" ca="1" si="0"/>
        <v/>
      </c>
      <c r="H36" s="5"/>
      <c r="I36" s="60" t="str">
        <f t="shared" si="18"/>
        <v/>
      </c>
      <c r="J36" s="60" t="str">
        <f t="shared" si="1"/>
        <v/>
      </c>
      <c r="K36" s="60" t="str">
        <f t="shared" si="2"/>
        <v/>
      </c>
      <c r="L36" s="60" t="str">
        <f t="shared" si="3"/>
        <v/>
      </c>
      <c r="M36" s="60" t="str">
        <f t="shared" si="4"/>
        <v/>
      </c>
      <c r="N36" s="60" t="str">
        <f t="shared" si="5"/>
        <v/>
      </c>
      <c r="P36" s="63">
        <f t="shared" si="19"/>
        <v>0</v>
      </c>
      <c r="Q36" s="63">
        <f t="shared" si="20"/>
        <v>1</v>
      </c>
      <c r="R36" s="64">
        <f t="shared" si="6"/>
        <v>0</v>
      </c>
      <c r="S36" s="64">
        <f t="shared" si="21"/>
        <v>0</v>
      </c>
      <c r="T36" s="64">
        <f t="shared" si="22"/>
        <v>0</v>
      </c>
      <c r="U36" s="64">
        <f t="shared" si="23"/>
        <v>0</v>
      </c>
      <c r="V36" s="63">
        <f t="shared" si="7"/>
        <v>0</v>
      </c>
      <c r="W36" s="65">
        <f t="shared" si="8"/>
        <v>0</v>
      </c>
      <c r="X36" s="65">
        <f t="shared" si="9"/>
        <v>0</v>
      </c>
      <c r="Y36" s="65">
        <f t="shared" si="10"/>
        <v>0</v>
      </c>
      <c r="Z36" s="65">
        <f t="shared" si="11"/>
        <v>0</v>
      </c>
      <c r="AA36" s="65">
        <f t="shared" si="12"/>
        <v>0</v>
      </c>
      <c r="AB36" s="65">
        <f t="shared" si="13"/>
        <v>0</v>
      </c>
      <c r="AC36" s="66">
        <f t="shared" si="14"/>
        <v>0</v>
      </c>
      <c r="AD36" s="66">
        <f t="shared" si="15"/>
        <v>0</v>
      </c>
      <c r="AE36" s="66">
        <f t="shared" si="16"/>
        <v>0</v>
      </c>
      <c r="AG36" s="57"/>
      <c r="AH36" s="56"/>
      <c r="AL36" s="35" t="s">
        <v>57</v>
      </c>
      <c r="AM36" s="36">
        <f>IF([0]!Allerheiligen_1&lt;&gt;"",[0]!Allerheiligen_1," ")</f>
        <v>46327</v>
      </c>
      <c r="AN36" s="34">
        <v>125</v>
      </c>
    </row>
    <row r="37" spans="2:40" ht="21" customHeight="1" x14ac:dyDescent="0.2">
      <c r="B37" s="20">
        <f t="shared" si="17"/>
        <v>46136</v>
      </c>
      <c r="C37" s="3"/>
      <c r="D37" s="3"/>
      <c r="E37" s="3"/>
      <c r="F37" s="3"/>
      <c r="G37" s="4" t="str">
        <f t="shared" ca="1" si="0"/>
        <v/>
      </c>
      <c r="H37" s="5"/>
      <c r="I37" s="60" t="str">
        <f t="shared" si="18"/>
        <v/>
      </c>
      <c r="J37" s="60" t="str">
        <f t="shared" si="1"/>
        <v/>
      </c>
      <c r="K37" s="60" t="str">
        <f t="shared" si="2"/>
        <v/>
      </c>
      <c r="L37" s="60" t="str">
        <f t="shared" si="3"/>
        <v/>
      </c>
      <c r="M37" s="60" t="str">
        <f t="shared" si="4"/>
        <v/>
      </c>
      <c r="N37" s="60" t="str">
        <f t="shared" si="5"/>
        <v/>
      </c>
      <c r="P37" s="63">
        <f t="shared" si="19"/>
        <v>0</v>
      </c>
      <c r="Q37" s="63">
        <f t="shared" si="20"/>
        <v>1</v>
      </c>
      <c r="R37" s="64">
        <f t="shared" si="6"/>
        <v>0</v>
      </c>
      <c r="S37" s="64">
        <f t="shared" si="21"/>
        <v>0</v>
      </c>
      <c r="T37" s="64">
        <f t="shared" si="22"/>
        <v>0</v>
      </c>
      <c r="U37" s="64">
        <f t="shared" si="23"/>
        <v>0</v>
      </c>
      <c r="V37" s="63">
        <f t="shared" si="7"/>
        <v>0</v>
      </c>
      <c r="W37" s="65">
        <f t="shared" si="8"/>
        <v>0</v>
      </c>
      <c r="X37" s="65">
        <f t="shared" si="9"/>
        <v>0</v>
      </c>
      <c r="Y37" s="65">
        <f t="shared" si="10"/>
        <v>0</v>
      </c>
      <c r="Z37" s="65">
        <f t="shared" si="11"/>
        <v>0</v>
      </c>
      <c r="AA37" s="65">
        <f t="shared" si="12"/>
        <v>0</v>
      </c>
      <c r="AB37" s="65">
        <f t="shared" si="13"/>
        <v>0</v>
      </c>
      <c r="AC37" s="66">
        <f t="shared" si="14"/>
        <v>0</v>
      </c>
      <c r="AD37" s="66">
        <f t="shared" si="15"/>
        <v>0</v>
      </c>
      <c r="AE37" s="66">
        <f t="shared" si="16"/>
        <v>0</v>
      </c>
      <c r="AG37" s="57"/>
      <c r="AH37" s="56"/>
      <c r="AL37" s="37" t="s">
        <v>58</v>
      </c>
      <c r="AM37" s="38">
        <f>IF([0]!Buss_Bettag_1&lt;&gt;"",[0]!Buss_Bettag_1," ")</f>
        <v>46344</v>
      </c>
      <c r="AN37" s="39">
        <v>125</v>
      </c>
    </row>
    <row r="38" spans="2:40" ht="21" customHeight="1" x14ac:dyDescent="0.2">
      <c r="B38" s="20">
        <f t="shared" si="17"/>
        <v>46137</v>
      </c>
      <c r="C38" s="3"/>
      <c r="D38" s="3"/>
      <c r="E38" s="3"/>
      <c r="F38" s="3"/>
      <c r="G38" s="4" t="str">
        <f t="shared" ca="1" si="0"/>
        <v/>
      </c>
      <c r="H38" s="5"/>
      <c r="I38" s="60" t="str">
        <f t="shared" si="18"/>
        <v/>
      </c>
      <c r="J38" s="60" t="str">
        <f t="shared" si="1"/>
        <v/>
      </c>
      <c r="K38" s="60" t="str">
        <f t="shared" si="2"/>
        <v/>
      </c>
      <c r="L38" s="60" t="str">
        <f t="shared" si="3"/>
        <v/>
      </c>
      <c r="M38" s="60" t="str">
        <f t="shared" si="4"/>
        <v/>
      </c>
      <c r="N38" s="60" t="str">
        <f t="shared" si="5"/>
        <v/>
      </c>
      <c r="P38" s="63">
        <f t="shared" si="19"/>
        <v>0</v>
      </c>
      <c r="Q38" s="63">
        <f t="shared" si="20"/>
        <v>1</v>
      </c>
      <c r="R38" s="64">
        <f t="shared" si="6"/>
        <v>0</v>
      </c>
      <c r="S38" s="64">
        <f t="shared" si="21"/>
        <v>0</v>
      </c>
      <c r="T38" s="64">
        <f t="shared" si="22"/>
        <v>0</v>
      </c>
      <c r="U38" s="64">
        <f t="shared" si="23"/>
        <v>0</v>
      </c>
      <c r="V38" s="63">
        <f t="shared" si="7"/>
        <v>0</v>
      </c>
      <c r="W38" s="65">
        <f t="shared" si="8"/>
        <v>0</v>
      </c>
      <c r="X38" s="65">
        <f t="shared" si="9"/>
        <v>0</v>
      </c>
      <c r="Y38" s="65">
        <f t="shared" si="10"/>
        <v>0</v>
      </c>
      <c r="Z38" s="65">
        <f t="shared" si="11"/>
        <v>0</v>
      </c>
      <c r="AA38" s="65">
        <f t="shared" si="12"/>
        <v>1</v>
      </c>
      <c r="AB38" s="65">
        <f t="shared" si="13"/>
        <v>0</v>
      </c>
      <c r="AC38" s="66">
        <f t="shared" si="14"/>
        <v>0</v>
      </c>
      <c r="AD38" s="66">
        <f t="shared" si="15"/>
        <v>0</v>
      </c>
      <c r="AE38" s="66">
        <f t="shared" si="16"/>
        <v>0</v>
      </c>
      <c r="AG38" s="57"/>
      <c r="AH38" s="56"/>
      <c r="AM38" s="45">
        <f>DATE(AM12,3,1)+MOD((255-11*MOD(AM12,19)-21),30)+21+(MOD((255-11*MOD(AM12,19)-21),30) + 21&gt;48)+6-MOD(AM12+INT(AM12/4)+MOD((255- 11*MOD(AM12,19)- 21),30)+21+(MOD((255-11*MOD(AM12,19)-21),30)+21&gt;48)+1,7)</f>
        <v>46117</v>
      </c>
    </row>
    <row r="39" spans="2:40" ht="21" customHeight="1" x14ac:dyDescent="0.2">
      <c r="B39" s="20">
        <f t="shared" si="17"/>
        <v>46138</v>
      </c>
      <c r="C39" s="3"/>
      <c r="D39" s="3"/>
      <c r="E39" s="3"/>
      <c r="F39" s="3"/>
      <c r="G39" s="4" t="str">
        <f t="shared" ca="1" si="0"/>
        <v/>
      </c>
      <c r="H39" s="5"/>
      <c r="I39" s="60" t="str">
        <f t="shared" si="18"/>
        <v/>
      </c>
      <c r="J39" s="60" t="str">
        <f t="shared" si="1"/>
        <v/>
      </c>
      <c r="K39" s="60" t="str">
        <f t="shared" si="2"/>
        <v/>
      </c>
      <c r="L39" s="60" t="str">
        <f t="shared" si="3"/>
        <v/>
      </c>
      <c r="M39" s="60" t="str">
        <f t="shared" si="4"/>
        <v/>
      </c>
      <c r="N39" s="60" t="str">
        <f t="shared" si="5"/>
        <v/>
      </c>
      <c r="P39" s="63">
        <f t="shared" si="19"/>
        <v>0</v>
      </c>
      <c r="Q39" s="63">
        <f t="shared" si="20"/>
        <v>1</v>
      </c>
      <c r="R39" s="64">
        <f t="shared" si="6"/>
        <v>0</v>
      </c>
      <c r="S39" s="64">
        <f t="shared" si="21"/>
        <v>0</v>
      </c>
      <c r="T39" s="64">
        <f t="shared" si="22"/>
        <v>0</v>
      </c>
      <c r="U39" s="64">
        <f t="shared" si="23"/>
        <v>0</v>
      </c>
      <c r="V39" s="63">
        <f t="shared" si="7"/>
        <v>1</v>
      </c>
      <c r="W39" s="65">
        <f t="shared" si="8"/>
        <v>0</v>
      </c>
      <c r="X39" s="65">
        <f t="shared" si="9"/>
        <v>0</v>
      </c>
      <c r="Y39" s="65">
        <f t="shared" si="10"/>
        <v>0</v>
      </c>
      <c r="Z39" s="65">
        <f t="shared" si="11"/>
        <v>0</v>
      </c>
      <c r="AA39" s="65">
        <f t="shared" si="12"/>
        <v>0</v>
      </c>
      <c r="AB39" s="65">
        <f t="shared" si="13"/>
        <v>0</v>
      </c>
      <c r="AC39" s="66">
        <f t="shared" si="14"/>
        <v>0</v>
      </c>
      <c r="AD39" s="66">
        <f t="shared" si="15"/>
        <v>0</v>
      </c>
      <c r="AE39" s="66">
        <f t="shared" si="16"/>
        <v>0</v>
      </c>
      <c r="AG39" s="55"/>
      <c r="AH39" s="56"/>
      <c r="AM39" s="46">
        <f>AM38+49</f>
        <v>46166</v>
      </c>
    </row>
    <row r="40" spans="2:40" ht="21" customHeight="1" x14ac:dyDescent="0.2">
      <c r="B40" s="20">
        <f t="shared" si="17"/>
        <v>46139</v>
      </c>
      <c r="C40" s="3"/>
      <c r="D40" s="3"/>
      <c r="E40" s="3"/>
      <c r="F40" s="3"/>
      <c r="G40" s="4" t="str">
        <f t="shared" ca="1" si="0"/>
        <v/>
      </c>
      <c r="H40" s="5"/>
      <c r="I40" s="60" t="str">
        <f t="shared" si="18"/>
        <v/>
      </c>
      <c r="J40" s="60" t="str">
        <f t="shared" si="1"/>
        <v/>
      </c>
      <c r="K40" s="60" t="str">
        <f t="shared" si="2"/>
        <v/>
      </c>
      <c r="L40" s="60" t="str">
        <f t="shared" si="3"/>
        <v/>
      </c>
      <c r="M40" s="60" t="str">
        <f t="shared" si="4"/>
        <v/>
      </c>
      <c r="N40" s="60" t="str">
        <f t="shared" si="5"/>
        <v/>
      </c>
      <c r="P40" s="63">
        <f t="shared" si="19"/>
        <v>0</v>
      </c>
      <c r="Q40" s="63">
        <f t="shared" si="20"/>
        <v>1</v>
      </c>
      <c r="R40" s="64">
        <f t="shared" si="6"/>
        <v>0</v>
      </c>
      <c r="S40" s="64">
        <f t="shared" si="21"/>
        <v>0</v>
      </c>
      <c r="T40" s="64">
        <f t="shared" si="22"/>
        <v>0</v>
      </c>
      <c r="U40" s="64">
        <f t="shared" si="23"/>
        <v>0</v>
      </c>
      <c r="V40" s="63">
        <f t="shared" si="7"/>
        <v>0</v>
      </c>
      <c r="W40" s="65">
        <f t="shared" si="8"/>
        <v>0</v>
      </c>
      <c r="X40" s="65">
        <f t="shared" si="9"/>
        <v>0</v>
      </c>
      <c r="Y40" s="65">
        <f t="shared" si="10"/>
        <v>0</v>
      </c>
      <c r="Z40" s="65">
        <f t="shared" si="11"/>
        <v>0</v>
      </c>
      <c r="AA40" s="65">
        <f t="shared" si="12"/>
        <v>0</v>
      </c>
      <c r="AB40" s="65">
        <f t="shared" si="13"/>
        <v>0</v>
      </c>
      <c r="AC40" s="66">
        <f t="shared" si="14"/>
        <v>0</v>
      </c>
      <c r="AD40" s="66">
        <f t="shared" si="15"/>
        <v>0</v>
      </c>
      <c r="AE40" s="66">
        <f t="shared" si="16"/>
        <v>0</v>
      </c>
      <c r="AG40" s="55"/>
      <c r="AH40" s="56"/>
    </row>
    <row r="41" spans="2:40" ht="21" customHeight="1" x14ac:dyDescent="0.2">
      <c r="B41" s="20">
        <f t="shared" si="17"/>
        <v>46140</v>
      </c>
      <c r="C41" s="3"/>
      <c r="D41" s="3"/>
      <c r="E41" s="3"/>
      <c r="F41" s="3"/>
      <c r="G41" s="4" t="str">
        <f t="shared" ca="1" si="0"/>
        <v/>
      </c>
      <c r="H41" s="5"/>
      <c r="I41" s="60" t="str">
        <f t="shared" si="18"/>
        <v/>
      </c>
      <c r="J41" s="60" t="str">
        <f t="shared" si="1"/>
        <v/>
      </c>
      <c r="K41" s="60" t="str">
        <f t="shared" si="2"/>
        <v/>
      </c>
      <c r="L41" s="60" t="str">
        <f t="shared" si="3"/>
        <v/>
      </c>
      <c r="M41" s="60" t="str">
        <f t="shared" si="4"/>
        <v/>
      </c>
      <c r="N41" s="60" t="str">
        <f t="shared" si="5"/>
        <v/>
      </c>
      <c r="P41" s="63">
        <f t="shared" si="19"/>
        <v>0</v>
      </c>
      <c r="Q41" s="63">
        <f t="shared" si="20"/>
        <v>1</v>
      </c>
      <c r="R41" s="64">
        <f t="shared" si="6"/>
        <v>0</v>
      </c>
      <c r="S41" s="64">
        <f t="shared" si="21"/>
        <v>0</v>
      </c>
      <c r="T41" s="64">
        <f t="shared" si="22"/>
        <v>0</v>
      </c>
      <c r="U41" s="64">
        <f t="shared" si="23"/>
        <v>0</v>
      </c>
      <c r="V41" s="63">
        <f t="shared" si="7"/>
        <v>0</v>
      </c>
      <c r="W41" s="65">
        <f t="shared" si="8"/>
        <v>0</v>
      </c>
      <c r="X41" s="65">
        <f t="shared" si="9"/>
        <v>0</v>
      </c>
      <c r="Y41" s="65">
        <f t="shared" si="10"/>
        <v>0</v>
      </c>
      <c r="Z41" s="65">
        <f t="shared" si="11"/>
        <v>0</v>
      </c>
      <c r="AA41" s="65">
        <f t="shared" si="12"/>
        <v>0</v>
      </c>
      <c r="AB41" s="65">
        <f t="shared" si="13"/>
        <v>0</v>
      </c>
      <c r="AC41" s="66">
        <f t="shared" si="14"/>
        <v>0</v>
      </c>
      <c r="AD41" s="66">
        <f t="shared" si="15"/>
        <v>0</v>
      </c>
      <c r="AE41" s="66">
        <f t="shared" si="16"/>
        <v>0</v>
      </c>
      <c r="AG41" s="55"/>
      <c r="AH41" s="56"/>
      <c r="AM41" s="67"/>
    </row>
    <row r="42" spans="2:40" ht="21" customHeight="1" x14ac:dyDescent="0.2">
      <c r="B42" s="20">
        <f t="shared" si="17"/>
        <v>46141</v>
      </c>
      <c r="C42" s="3"/>
      <c r="D42" s="3"/>
      <c r="E42" s="3"/>
      <c r="F42" s="3"/>
      <c r="G42" s="4" t="str">
        <f t="shared" ca="1" si="0"/>
        <v/>
      </c>
      <c r="H42" s="5"/>
      <c r="I42" s="60" t="str">
        <f t="shared" si="18"/>
        <v/>
      </c>
      <c r="J42" s="60" t="str">
        <f t="shared" si="1"/>
        <v/>
      </c>
      <c r="K42" s="60" t="str">
        <f t="shared" si="2"/>
        <v/>
      </c>
      <c r="L42" s="60" t="str">
        <f t="shared" si="3"/>
        <v/>
      </c>
      <c r="M42" s="60" t="str">
        <f t="shared" si="4"/>
        <v/>
      </c>
      <c r="N42" s="60" t="str">
        <f t="shared" si="5"/>
        <v/>
      </c>
      <c r="P42" s="63">
        <f t="shared" si="19"/>
        <v>0</v>
      </c>
      <c r="Q42" s="63">
        <f t="shared" si="20"/>
        <v>1</v>
      </c>
      <c r="R42" s="64">
        <f t="shared" si="6"/>
        <v>0</v>
      </c>
      <c r="S42" s="64">
        <f t="shared" si="21"/>
        <v>0</v>
      </c>
      <c r="T42" s="64">
        <f t="shared" si="22"/>
        <v>0</v>
      </c>
      <c r="U42" s="64">
        <f t="shared" si="23"/>
        <v>0</v>
      </c>
      <c r="V42" s="63">
        <f t="shared" si="7"/>
        <v>0</v>
      </c>
      <c r="W42" s="65">
        <f t="shared" si="8"/>
        <v>0</v>
      </c>
      <c r="X42" s="65">
        <f t="shared" si="9"/>
        <v>0</v>
      </c>
      <c r="Y42" s="65">
        <f t="shared" si="10"/>
        <v>0</v>
      </c>
      <c r="Z42" s="65">
        <f t="shared" si="11"/>
        <v>0</v>
      </c>
      <c r="AA42" s="65">
        <f t="shared" si="12"/>
        <v>0</v>
      </c>
      <c r="AB42" s="65">
        <f t="shared" si="13"/>
        <v>0</v>
      </c>
      <c r="AC42" s="66">
        <f t="shared" si="14"/>
        <v>0</v>
      </c>
      <c r="AD42" s="66">
        <f t="shared" si="15"/>
        <v>0</v>
      </c>
      <c r="AE42" s="66">
        <f t="shared" si="16"/>
        <v>0</v>
      </c>
      <c r="AG42" s="55"/>
      <c r="AH42" s="56"/>
    </row>
    <row r="43" spans="2:40" ht="21" customHeight="1" x14ac:dyDescent="0.2">
      <c r="B43" s="20">
        <f t="shared" si="17"/>
        <v>46142</v>
      </c>
      <c r="C43" s="3"/>
      <c r="D43" s="3"/>
      <c r="E43" s="3"/>
      <c r="F43" s="3"/>
      <c r="G43" s="4" t="str">
        <f t="shared" ca="1" si="0"/>
        <v/>
      </c>
      <c r="H43" s="5"/>
      <c r="I43" s="60" t="str">
        <f t="shared" si="18"/>
        <v/>
      </c>
      <c r="J43" s="60" t="str">
        <f t="shared" si="1"/>
        <v/>
      </c>
      <c r="K43" s="60" t="str">
        <f t="shared" si="2"/>
        <v/>
      </c>
      <c r="L43" s="60" t="str">
        <f t="shared" si="3"/>
        <v/>
      </c>
      <c r="M43" s="60" t="str">
        <f t="shared" si="4"/>
        <v/>
      </c>
      <c r="N43" s="60" t="str">
        <f t="shared" si="5"/>
        <v/>
      </c>
      <c r="P43" s="63">
        <f t="shared" si="19"/>
        <v>0</v>
      </c>
      <c r="Q43" s="63">
        <f t="shared" si="20"/>
        <v>1</v>
      </c>
      <c r="R43" s="64">
        <f t="shared" si="6"/>
        <v>0</v>
      </c>
      <c r="S43" s="64">
        <f t="shared" si="21"/>
        <v>0</v>
      </c>
      <c r="T43" s="64">
        <f t="shared" si="22"/>
        <v>0</v>
      </c>
      <c r="U43" s="64">
        <f t="shared" si="23"/>
        <v>0</v>
      </c>
      <c r="V43" s="63">
        <f t="shared" si="7"/>
        <v>0</v>
      </c>
      <c r="W43" s="65">
        <f t="shared" si="8"/>
        <v>0</v>
      </c>
      <c r="X43" s="65">
        <f t="shared" si="9"/>
        <v>0</v>
      </c>
      <c r="Y43" s="65">
        <f t="shared" si="10"/>
        <v>0</v>
      </c>
      <c r="Z43" s="65">
        <f t="shared" si="11"/>
        <v>0</v>
      </c>
      <c r="AA43" s="65">
        <f t="shared" si="12"/>
        <v>0</v>
      </c>
      <c r="AB43" s="65">
        <f t="shared" si="13"/>
        <v>0</v>
      </c>
      <c r="AC43" s="66">
        <f t="shared" si="14"/>
        <v>1</v>
      </c>
      <c r="AD43" s="66">
        <f t="shared" si="15"/>
        <v>0</v>
      </c>
      <c r="AE43" s="66">
        <f t="shared" si="16"/>
        <v>0</v>
      </c>
      <c r="AG43" s="55"/>
      <c r="AH43" s="56"/>
    </row>
    <row r="44" spans="2:40" ht="21" customHeight="1" x14ac:dyDescent="0.2">
      <c r="B44" s="21" t="str">
        <f t="shared" si="17"/>
        <v/>
      </c>
      <c r="C44" s="6"/>
      <c r="D44" s="6"/>
      <c r="E44" s="6"/>
      <c r="F44" s="6"/>
      <c r="G44" s="7" t="str">
        <f t="shared" ca="1" si="0"/>
        <v/>
      </c>
      <c r="H44" s="8"/>
      <c r="I44" s="61" t="str">
        <f t="shared" si="18"/>
        <v/>
      </c>
      <c r="J44" s="61" t="str">
        <f t="shared" si="1"/>
        <v/>
      </c>
      <c r="K44" s="61" t="str">
        <f t="shared" si="2"/>
        <v/>
      </c>
      <c r="L44" s="61" t="str">
        <f t="shared" si="3"/>
        <v/>
      </c>
      <c r="M44" s="61" t="str">
        <f t="shared" si="4"/>
        <v/>
      </c>
      <c r="N44" s="61" t="str">
        <f t="shared" si="5"/>
        <v/>
      </c>
      <c r="P44" s="63">
        <f t="shared" si="19"/>
        <v>0</v>
      </c>
      <c r="Q44" s="63">
        <f t="shared" si="20"/>
        <v>1</v>
      </c>
      <c r="R44" s="64">
        <f t="shared" si="6"/>
        <v>0</v>
      </c>
      <c r="S44" s="64">
        <f t="shared" si="21"/>
        <v>0</v>
      </c>
      <c r="T44" s="64">
        <f t="shared" si="22"/>
        <v>0</v>
      </c>
      <c r="U44" s="64">
        <f t="shared" si="23"/>
        <v>0</v>
      </c>
      <c r="V44" s="63">
        <f t="shared" si="7"/>
        <v>0</v>
      </c>
      <c r="W44" s="65">
        <f t="shared" si="8"/>
        <v>0</v>
      </c>
      <c r="X44" s="65">
        <f t="shared" si="9"/>
        <v>0</v>
      </c>
      <c r="Y44" s="65">
        <f t="shared" si="10"/>
        <v>0</v>
      </c>
      <c r="Z44" s="65">
        <f t="shared" si="11"/>
        <v>0</v>
      </c>
      <c r="AA44" s="65">
        <f t="shared" si="12"/>
        <v>0</v>
      </c>
      <c r="AB44" s="65">
        <f t="shared" si="13"/>
        <v>0</v>
      </c>
      <c r="AC44" s="66">
        <f t="shared" si="14"/>
        <v>0</v>
      </c>
      <c r="AD44" s="66">
        <f t="shared" si="15"/>
        <v>0</v>
      </c>
      <c r="AE44" s="66">
        <f t="shared" si="16"/>
        <v>0</v>
      </c>
      <c r="AG44" s="58"/>
      <c r="AH44" s="59"/>
    </row>
    <row r="45" spans="2:40" ht="21" customHeight="1" x14ac:dyDescent="0.2">
      <c r="B45" s="22" t="s">
        <v>35</v>
      </c>
      <c r="C45" s="23"/>
      <c r="D45" s="24"/>
      <c r="E45" s="24"/>
      <c r="F45" s="24"/>
      <c r="G45" s="24"/>
      <c r="H45" s="25"/>
      <c r="I45" s="73">
        <f t="shared" ref="I45:N45" si="24">SUM(I14:I44)*24</f>
        <v>0</v>
      </c>
      <c r="J45" s="73">
        <f t="shared" si="24"/>
        <v>0</v>
      </c>
      <c r="K45" s="73">
        <f t="shared" si="24"/>
        <v>0</v>
      </c>
      <c r="L45" s="73">
        <f t="shared" si="24"/>
        <v>0</v>
      </c>
      <c r="M45" s="73">
        <f t="shared" si="24"/>
        <v>0</v>
      </c>
      <c r="N45" s="73">
        <f t="shared" si="24"/>
        <v>0</v>
      </c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G45" s="27" t="s">
        <v>59</v>
      </c>
      <c r="AH45" s="28">
        <f>SUM(AH14:AH44)</f>
        <v>0</v>
      </c>
    </row>
    <row r="46" spans="2:40" ht="12" customHeight="1" x14ac:dyDescent="0.2"/>
    <row r="47" spans="2:40" x14ac:dyDescent="0.2"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  <c r="AK47" s="107"/>
    </row>
    <row r="48" spans="2:40" x14ac:dyDescent="0.2"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  <c r="AK48" s="107"/>
    </row>
    <row r="49" spans="2:37" x14ac:dyDescent="0.2"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</row>
    <row r="50" spans="2:37" x14ac:dyDescent="0.2">
      <c r="B50" s="107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</row>
    <row r="51" spans="2:37" x14ac:dyDescent="0.2"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</row>
    <row r="52" spans="2:37" x14ac:dyDescent="0.2"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  <c r="AK52" s="107"/>
    </row>
    <row r="53" spans="2:37" x14ac:dyDescent="0.2"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</row>
    <row r="54" spans="2:37" x14ac:dyDescent="0.2"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  <c r="AK54" s="107"/>
    </row>
    <row r="55" spans="2:37" x14ac:dyDescent="0.2"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  <c r="AK55" s="107"/>
    </row>
  </sheetData>
  <sheetProtection algorithmName="SHA-512" hashValue="3q6AzuI4VyBxftwjHoBLcph8NvQ2+e7s5Ge5XstKiMreZHgwafm0/QITH8QpHcSckohgyCENQd8gajOnbDs/3g==" saltValue="EQgcQTx5Ac/z3m5YoyOd7w==" spinCount="100000" sheet="1" selectLockedCells="1"/>
  <mergeCells count="29">
    <mergeCell ref="D5:I5"/>
    <mergeCell ref="K5:M5"/>
    <mergeCell ref="B1:AH1"/>
    <mergeCell ref="B2:AH2"/>
    <mergeCell ref="B3:AH3"/>
    <mergeCell ref="B4:AH4"/>
    <mergeCell ref="B5:C5"/>
    <mergeCell ref="N5:AH10"/>
    <mergeCell ref="B6:C6"/>
    <mergeCell ref="D6:M6"/>
    <mergeCell ref="B7:C7"/>
    <mergeCell ref="D7:M7"/>
    <mergeCell ref="B8:C8"/>
    <mergeCell ref="D8:M8"/>
    <mergeCell ref="B10:C10"/>
    <mergeCell ref="D10:I10"/>
    <mergeCell ref="J10:K10"/>
    <mergeCell ref="L10:M10"/>
    <mergeCell ref="AN12:AN13"/>
    <mergeCell ref="AG14:AH14"/>
    <mergeCell ref="AL27:AN28"/>
    <mergeCell ref="AL29:AN30"/>
    <mergeCell ref="AL12:AL13"/>
    <mergeCell ref="AM12:AM13"/>
    <mergeCell ref="B47:AK55"/>
    <mergeCell ref="B12:B13"/>
    <mergeCell ref="C12:D12"/>
    <mergeCell ref="E12:F12"/>
    <mergeCell ref="AG12:AH13"/>
  </mergeCells>
  <conditionalFormatting sqref="B14:N44">
    <cfRule type="expression" dxfId="8" priority="1">
      <formula>OR(WEEKDAY($B14)=7,WEEKDAY($B14)=1)</formula>
    </cfRule>
  </conditionalFormatting>
  <printOptions horizontalCentered="1" verticalCentered="1"/>
  <pageMargins left="0.19685039370078741" right="0.19685039370078741" top="0.19685039370078741" bottom="0.19685039370078741" header="0.43307086614173229" footer="0.51181102362204722"/>
  <pageSetup paperSize="9" scale="57" orientation="landscape" verticalDpi="0" r:id="rId1"/>
  <headerFooter>
    <oddFooter>&amp;C&amp;P</oddFooter>
  </headerFooter>
  <ignoredErrors>
    <ignoredError sqref="G15:G44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BAEB2-B5CC-4355-B0D4-19DC81585F82}">
  <sheetPr>
    <pageSetUpPr fitToPage="1"/>
  </sheetPr>
  <dimension ref="B1:AN55"/>
  <sheetViews>
    <sheetView showGridLines="0" showRowColHeaders="0" zoomScale="80" zoomScaleNormal="80" workbookViewId="0">
      <selection activeCell="D5" sqref="D5:I5"/>
    </sheetView>
  </sheetViews>
  <sheetFormatPr baseColWidth="10" defaultColWidth="11.42578125" defaultRowHeight="14.25" x14ac:dyDescent="0.2"/>
  <cols>
    <col min="1" max="1" width="2.42578125" style="11" customWidth="1"/>
    <col min="2" max="4" width="16.7109375" style="11" customWidth="1"/>
    <col min="5" max="6" width="10.7109375" style="11" customWidth="1"/>
    <col min="7" max="14" width="16.7109375" style="11" customWidth="1"/>
    <col min="15" max="15" width="4.140625" style="11" hidden="1" customWidth="1"/>
    <col min="16" max="21" width="7.5703125" style="11" hidden="1" customWidth="1"/>
    <col min="22" max="31" width="10.28515625" style="11" hidden="1" customWidth="1"/>
    <col min="32" max="32" width="1.7109375" style="11" customWidth="1"/>
    <col min="33" max="33" width="28.28515625" style="11" customWidth="1"/>
    <col min="34" max="34" width="19" style="11" customWidth="1"/>
    <col min="35" max="35" width="2.28515625" style="11" customWidth="1"/>
    <col min="36" max="36" width="3.85546875" style="11" customWidth="1"/>
    <col min="37" max="37" width="1.28515625" style="11" customWidth="1"/>
    <col min="38" max="38" width="36.42578125" style="11" customWidth="1"/>
    <col min="39" max="39" width="11.5703125" style="11" customWidth="1"/>
    <col min="40" max="16384" width="11.42578125" style="11"/>
  </cols>
  <sheetData>
    <row r="1" spans="2:40" x14ac:dyDescent="0.2">
      <c r="B1" s="147" t="str">
        <f>Januar!B1</f>
        <v>Letzte Aktualisierung: 01.01.2026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8"/>
      <c r="AG1" s="148"/>
      <c r="AH1" s="148"/>
    </row>
    <row r="2" spans="2:40" ht="42" customHeight="1" x14ac:dyDescent="0.2">
      <c r="B2" s="108" t="s">
        <v>0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10"/>
    </row>
    <row r="3" spans="2:40" ht="16.5" customHeight="1" x14ac:dyDescent="0.2"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3"/>
    </row>
    <row r="4" spans="2:40" x14ac:dyDescent="0.2"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</row>
    <row r="5" spans="2:40" ht="21" customHeight="1" x14ac:dyDescent="0.2">
      <c r="B5" s="114" t="s">
        <v>1</v>
      </c>
      <c r="C5" s="115"/>
      <c r="D5" s="104" t="str">
        <f>IF(Januar!D5&lt;&gt;"",Januar!D5,"")</f>
        <v/>
      </c>
      <c r="E5" s="105"/>
      <c r="F5" s="105"/>
      <c r="G5" s="105"/>
      <c r="H5" s="105"/>
      <c r="I5" s="106"/>
      <c r="J5" s="76" t="s">
        <v>67</v>
      </c>
      <c r="K5" s="104" t="str">
        <f>IF(Januar!K5&lt;&gt;"",Januar!K5,"")</f>
        <v/>
      </c>
      <c r="L5" s="105"/>
      <c r="M5" s="106"/>
      <c r="N5" s="116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117"/>
    </row>
    <row r="6" spans="2:40" ht="21" customHeight="1" x14ac:dyDescent="0.2">
      <c r="B6" s="101" t="s">
        <v>2</v>
      </c>
      <c r="C6" s="102"/>
      <c r="D6" s="103" t="str">
        <f>IF(Januar!D6&lt;&gt;"",Januar!D6,"")</f>
        <v/>
      </c>
      <c r="E6" s="103"/>
      <c r="F6" s="103"/>
      <c r="G6" s="103"/>
      <c r="H6" s="103"/>
      <c r="I6" s="103"/>
      <c r="J6" s="103"/>
      <c r="K6" s="103"/>
      <c r="L6" s="103"/>
      <c r="M6" s="103"/>
      <c r="N6" s="118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20"/>
    </row>
    <row r="7" spans="2:40" ht="21" customHeight="1" x14ac:dyDescent="0.2">
      <c r="B7" s="126" t="s">
        <v>3</v>
      </c>
      <c r="C7" s="127"/>
      <c r="D7" s="128" t="str">
        <f>IF(Januar!D7&lt;&gt;"",Januar!D7,"")</f>
        <v/>
      </c>
      <c r="E7" s="128"/>
      <c r="F7" s="128"/>
      <c r="G7" s="128"/>
      <c r="H7" s="128"/>
      <c r="I7" s="105"/>
      <c r="J7" s="105"/>
      <c r="K7" s="105"/>
      <c r="L7" s="105"/>
      <c r="M7" s="105"/>
      <c r="N7" s="118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20"/>
    </row>
    <row r="8" spans="2:40" ht="21" customHeight="1" x14ac:dyDescent="0.2">
      <c r="B8" s="129" t="s">
        <v>4</v>
      </c>
      <c r="C8" s="130"/>
      <c r="D8" s="131" t="str">
        <f>IF(Januar!D8&lt;&gt;"",Januar!D8,"")</f>
        <v/>
      </c>
      <c r="E8" s="132"/>
      <c r="F8" s="132"/>
      <c r="G8" s="132"/>
      <c r="H8" s="132"/>
      <c r="I8" s="133"/>
      <c r="J8" s="133"/>
      <c r="K8" s="133"/>
      <c r="L8" s="133"/>
      <c r="M8" s="133"/>
      <c r="N8" s="118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20"/>
    </row>
    <row r="9" spans="2:40" ht="7.5" customHeight="1" x14ac:dyDescent="0.2">
      <c r="N9" s="118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20"/>
    </row>
    <row r="10" spans="2:40" ht="21" customHeight="1" x14ac:dyDescent="0.2">
      <c r="B10" s="134" t="s">
        <v>5</v>
      </c>
      <c r="C10" s="135"/>
      <c r="D10" s="136">
        <f>DATE(YEAR([0]!Beginndatum),5,1)</f>
        <v>46143</v>
      </c>
      <c r="E10" s="136"/>
      <c r="F10" s="136"/>
      <c r="G10" s="136"/>
      <c r="H10" s="136"/>
      <c r="I10" s="137"/>
      <c r="J10" s="138" t="s">
        <v>6</v>
      </c>
      <c r="K10" s="139"/>
      <c r="L10" s="140">
        <f>[0]!Stundenlohn_1</f>
        <v>14</v>
      </c>
      <c r="M10" s="141"/>
      <c r="N10" s="121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3"/>
    </row>
    <row r="11" spans="2:40" ht="12.75" customHeight="1" x14ac:dyDescent="0.2"/>
    <row r="12" spans="2:40" ht="21" customHeight="1" x14ac:dyDescent="0.2">
      <c r="B12" s="142" t="s">
        <v>7</v>
      </c>
      <c r="C12" s="95" t="s">
        <v>8</v>
      </c>
      <c r="D12" s="144"/>
      <c r="E12" s="95" t="s">
        <v>11</v>
      </c>
      <c r="F12" s="96"/>
      <c r="G12" s="9" t="s">
        <v>12</v>
      </c>
      <c r="H12" s="9" t="s">
        <v>14</v>
      </c>
      <c r="I12" s="62" t="s">
        <v>16</v>
      </c>
      <c r="J12" s="62" t="s">
        <v>17</v>
      </c>
      <c r="K12" s="62" t="s">
        <v>17</v>
      </c>
      <c r="L12" s="62" t="s">
        <v>18</v>
      </c>
      <c r="M12" s="62" t="s">
        <v>19</v>
      </c>
      <c r="N12" s="10" t="s">
        <v>19</v>
      </c>
      <c r="P12" s="12" t="s">
        <v>21</v>
      </c>
      <c r="Q12" s="12" t="s">
        <v>22</v>
      </c>
      <c r="R12" s="12" t="s">
        <v>23</v>
      </c>
      <c r="S12" s="12" t="s">
        <v>24</v>
      </c>
      <c r="T12" s="12" t="s">
        <v>25</v>
      </c>
      <c r="U12" s="12" t="s">
        <v>26</v>
      </c>
      <c r="V12" s="13" t="s">
        <v>27</v>
      </c>
      <c r="W12" s="13" t="s">
        <v>28</v>
      </c>
      <c r="X12" s="14" t="s">
        <v>29</v>
      </c>
      <c r="Y12" s="15">
        <v>41267</v>
      </c>
      <c r="Z12" s="15">
        <v>41274</v>
      </c>
      <c r="AA12" s="14" t="s">
        <v>30</v>
      </c>
      <c r="AB12" s="14" t="s">
        <v>31</v>
      </c>
      <c r="AC12" s="14" t="s">
        <v>32</v>
      </c>
      <c r="AD12" s="14" t="s">
        <v>33</v>
      </c>
      <c r="AE12" s="14" t="s">
        <v>34</v>
      </c>
      <c r="AG12" s="98" t="s">
        <v>36</v>
      </c>
      <c r="AH12" s="99"/>
      <c r="AL12" s="77" t="s">
        <v>38</v>
      </c>
      <c r="AM12" s="79">
        <f>YEAR(Beginndatum_1)</f>
        <v>2026</v>
      </c>
      <c r="AN12" s="81" t="s">
        <v>39</v>
      </c>
    </row>
    <row r="13" spans="2:40" ht="21" customHeight="1" x14ac:dyDescent="0.2">
      <c r="B13" s="143"/>
      <c r="C13" s="16" t="s">
        <v>9</v>
      </c>
      <c r="D13" s="16" t="s">
        <v>10</v>
      </c>
      <c r="E13" s="16" t="s">
        <v>9</v>
      </c>
      <c r="F13" s="16" t="s">
        <v>10</v>
      </c>
      <c r="G13" s="16" t="s">
        <v>13</v>
      </c>
      <c r="H13" s="16" t="s">
        <v>15</v>
      </c>
      <c r="I13" s="17" t="s">
        <v>20</v>
      </c>
      <c r="J13" s="74">
        <v>0.25</v>
      </c>
      <c r="K13" s="74">
        <v>0.4</v>
      </c>
      <c r="L13" s="74">
        <v>0.5</v>
      </c>
      <c r="M13" s="74">
        <v>1.25</v>
      </c>
      <c r="N13" s="75">
        <v>1.5</v>
      </c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G13" s="78"/>
      <c r="AH13" s="100"/>
      <c r="AL13" s="78"/>
      <c r="AM13" s="80"/>
      <c r="AN13" s="82"/>
    </row>
    <row r="14" spans="2:40" ht="21" customHeight="1" x14ac:dyDescent="0.2">
      <c r="B14" s="19">
        <f>Beginndatum_1</f>
        <v>46143</v>
      </c>
      <c r="C14" s="1"/>
      <c r="D14" s="1"/>
      <c r="E14" s="1"/>
      <c r="F14" s="1"/>
      <c r="G14" s="4" t="str">
        <f t="shared" ref="G14:G44" ca="1" si="0">IF(OR(C14&lt;&gt;"",D14&lt;&gt;"",E14&lt;&gt;"",F14&lt;&gt;""),TODAY(),"")</f>
        <v/>
      </c>
      <c r="H14" s="2"/>
      <c r="I14" s="60" t="str">
        <f>IF(P14=1,+(S14-R14)-(U14-T14), "")</f>
        <v/>
      </c>
      <c r="J14" s="60" t="str">
        <f t="shared" ref="J14:J44" si="1">IF(P14=1,IF(Q14=1,
+MAX(0,MIN(S14,6/24)-MAX(R14,0)) - MAX(0,MIN(U14,6/24)-MAX(T14,0))
+MAX(0,MIN(S14,24/24)-MAX(R14,20/24)) - MAX(0,MIN(U14,24/24)-MAX(T14,20/24))
+MAX(0,MIN(S14,1+6/24)-MAX(R14,1+4/24)) - MAX(0,MIN(U14,1+6/24)-MAX(T14,1+4/24))
+MAX(0,MIN(S14,1+24/24)-MAX(R14,1+20/24)) - MAX(0,MIN(U14,1+24/24)-MAX(T14,1+20/24))
+0,0),"")</f>
        <v/>
      </c>
      <c r="K14" s="60" t="str">
        <f t="shared" ref="K14:K44" si="2">IF(P14=1,IF(Q14=1,
+MAX(0,MIN(S14,1+4/24)-MAX(R14,24/24)) - MAX(0,MIN(U14,1+4/24)-MAX(T14,24/24))
+0,0),"")</f>
        <v/>
      </c>
      <c r="L14" s="60" t="str">
        <f t="shared" ref="L14:L44" si="3">IF(P14=1,IF(Q14=1,
+IF(AND(V14=1,W14=0,X14=0), MAX(0,MIN(S14,14/24)-MAX(R14,0/24)) - MAX(0,MIN(U14,14/24)-MAX(T14,0/24)),0)
+IF(AND(V14=1,W14=0,X14=0,Y14=0,Z14=0), MAX(0,MIN(S14,24/24)-MAX(R14,14/24)) - MAX(0,MIN(U14,24/24)-MAX(T14,14/24)),0)
+IF(AND(OR(V14=1,AA14=1),W14=0,X14=0,Y14=0,Z14=0,AB14=0,AC14=0), MAX(0,MIN(S14,1+4/24)-MAX(R14,24/24)) - MAX(0,MIN(U14,1+4/24)-MAX(T14,24/24)),0)
+IF(AND(AA14=1,AB14=0,AC14=0), MAX(0,MIN(S14,1+14/24)-MAX(R14,1+4/24)) - MAX(0,MIN(U14,1+14/24)-MAX(T14,1+4/24)),0)
+IF(AND(AA14=1,AB14=0,AC14=0,AD14=0,AE14=0), MAX(0,MIN(S14,1+24/24)-MAX(R14,1+14/24)) - MAX(0,MIN(U14,1+24/24)-MAX(T14,1+14/24)),0)
+0,0),"")</f>
        <v/>
      </c>
      <c r="M14" s="60" t="str">
        <f t="shared" ref="M14:M44" si="4">IF(P14=1,IF(Q14=1,
+IF(AND(W14=1,X14=0), MAX(0,MIN(S14,14/24)-MAX(R14,0/24)) - MAX(0,MIN(U14,14/24)-MAX(T14,0/24)),0)
+IF(AND(OR(W14=1,Z14=1),X14=0,Y14=0), MAX(0,MIN(S14,24/24)-MAX(R14,14/24)) - MAX(0,MIN(U14,24/24)-MAX(T14,14/24)),0)
+IF(AND(OR(W14=1,Z14=1,AB14=1),X14=0,Y14=0,AC14=0), MAX(0,MIN(S14,1+4/24)-MAX(R14,24/24)) - MAX(0,MIN(U14,1+4/24)-MAX(T14,24/24)),0)
+IF(AND(AB14=1,AC14=0), MAX(0,MIN(S14,1+14/24)-MAX(R14,1+4/24)) - MAX(0,MIN(U14,1+14/24)-MAX(T14,1+4/24)),0)
+IF(AND(OR(AB14=1,AE14=1),AC14=0,AD14=0), MAX(0,MIN(S14,1+24/24)-MAX(R14,1+14/24)) - MAX(0,MIN(U14,1+24/24)-MAX(T14,1+14/24)),0)
+0,0),"")</f>
        <v/>
      </c>
      <c r="N14" s="60" t="str">
        <f t="shared" ref="N14:N44" si="5">IF(P14=1,IF(Q14=1,
+IF(X14=1, MAX(0,MIN(S14,14/24)-MAX(R14,0/24)) - MAX(0,MIN(U14,14/24)-MAX(T14,0/24)),0)
+IF(OR(X14=1,Y14=1), MAX(0,MIN(S14,24/24)-MAX(R14,14/24)) - MAX(0,MIN(U14,24/24)-MAX(T14,14/24)),0)
+IF(OR(X14=1,Y14=1,AC14=1), MAX(0,MIN(S14,1+4/24)-MAX(R14,24/24)) - MAX(0,MIN(U14,1+4/24)-MAX(T14,24/24)),0)
+IF(AC14=1, MAX(0,MIN(S14,1+14/24)-MAX(R14,1+4/24)) - MAX(0,MIN(U14,1+14/24)-MAX(T14,1+4/24)),0)
+IF(OR(AC14=1,AD14=1), MAX(0,MIN(S14,1+24/24)-MAX(R14,1+14/24)) - MAX(0,MIN(U14,1+24/24)-MAX(T14,1+14/24)),0)
+0,0),"")</f>
        <v/>
      </c>
      <c r="P14" s="63">
        <f>IF(AND(B14&lt;&gt;"",C14&lt;&gt;"",D14&lt;&gt;""),1,0)</f>
        <v>0</v>
      </c>
      <c r="Q14" s="63">
        <f>IF(H14&lt;&gt;"",0,1)</f>
        <v>1</v>
      </c>
      <c r="R14" s="64">
        <f t="shared" ref="R14:R44" si="6">MOD(C14,1)</f>
        <v>0</v>
      </c>
      <c r="S14" s="64">
        <f>IF(D14="",0,IF(MOD(D14,1)&gt;R14,MOD(D14,1),MOD(D14,1)+1))</f>
        <v>0</v>
      </c>
      <c r="T14" s="64">
        <f>IF(MOD(E14,1)&gt;R14,MIN(MAX(MOD(E14,1),R14),S14),MIN(MAX(MOD(E14,1)+1,R14),S14))</f>
        <v>0</v>
      </c>
      <c r="U14" s="64">
        <f>IF(MOD(F14,1)&gt;T14,MIN(MAX(MOD(F14,1),T14),S14),MIN(MAX(MOD(F14,1)+1,T14),S14))</f>
        <v>0</v>
      </c>
      <c r="V14" s="63">
        <f t="shared" ref="V14:V44" si="7">IF(ISNUMBER(B14),IF(WEEKDAY(B14,1)=1,1,0),0)</f>
        <v>0</v>
      </c>
      <c r="W14" s="65">
        <f t="shared" ref="W14:W44" si="8">IF(ISNUMBER(B14),IF(OR(B14=Neujahr_1,B14=Karfreitag_1,B14=Allerheiligen_1, B14=Refomationstag_1,B14=Buss_Bettag_1, B14=Ostersonntag_1,  B14=Ostermontag_1,B14=Christi_Himmelfahrt_1,B14=Pfingstmontag_1,B14=Tag_der_Einheit_1, B14=Maria_Himmelfahrt_1,B14=HL_3_Koenige,B14=Fronleichnam_1,B14=Friedensfest_1),1,0),0)</f>
        <v>0</v>
      </c>
      <c r="X14" s="65">
        <f t="shared" ref="X14:X44" si="9">IF(ISNUMBER(B14),IF(OR(B14=Weihnachtstag_1_1,B14=Weihnachtstag_2_1,B14=Tag_der_Arbeit_1),1,0),0)</f>
        <v>1</v>
      </c>
      <c r="Y14" s="65">
        <f t="shared" ref="Y14:Y44" si="10">IF(ISNUMBER(B14),IF(B14=Heiligabend_1,1,0),0)</f>
        <v>0</v>
      </c>
      <c r="Z14" s="65">
        <f t="shared" ref="Z14:Z44" si="11">IF(ISNUMBER(B14),IF(B14=Sylvester_1,1,0),0)</f>
        <v>0</v>
      </c>
      <c r="AA14" s="65">
        <f t="shared" ref="AA14:AA44" si="12">IF(ISNUMBER(B14),IF(WEEKDAY(B14+1,1)=1,1,0),0)</f>
        <v>0</v>
      </c>
      <c r="AB14" s="65">
        <f t="shared" ref="AB14:AB44" si="13">IF(ISNUMBER(B14),IF(OR(B14=Sylvester_1,B14+1=Karfreitag_1,B14+1=Allerheiligen_1, B14+1=Refomationstag_1,B14+1=Buss_Bettag_1, B14+1=Ostersonntag_1,  B14+1=Ostermontag_1,B14+1=Christi_Himmelfahrt_1,B14+1=Pfingstmontag_1,B14+1=Tag_der_Einheit_1, B14+1=Maria_Himmelfahrt_1,B14+1=HL_3_Koenige,B14+1=Fronleichnam_1,B14+1=Friedensfest_1),1,0),0)</f>
        <v>0</v>
      </c>
      <c r="AC14" s="66">
        <f t="shared" ref="AC14:AC44" si="14">IF(ISNUMBER(B14),IF(OR(B14+1=Weihnachtstag_1_1,B14+1=Weihnachtstag_2_1,B14+1=Tag_der_Arbeit_1),1,0),0)</f>
        <v>0</v>
      </c>
      <c r="AD14" s="66">
        <f t="shared" ref="AD14:AD44" si="15">IF(ISNUMBER(B14),IF(B14+1=Heiligabend_1,1,0),0)</f>
        <v>0</v>
      </c>
      <c r="AE14" s="66">
        <f t="shared" ref="AE14:AE44" si="16">IF(ISNUMBER(B14),IF(B14+1=Sylvester_1,1,0),0)</f>
        <v>0</v>
      </c>
      <c r="AG14" s="124"/>
      <c r="AH14" s="125"/>
      <c r="AL14" s="29" t="s">
        <v>40</v>
      </c>
      <c r="AM14" s="30">
        <f>DATE(AM12,1,1)</f>
        <v>46023</v>
      </c>
      <c r="AN14" s="31">
        <v>125</v>
      </c>
    </row>
    <row r="15" spans="2:40" ht="21" customHeight="1" x14ac:dyDescent="0.2">
      <c r="B15" s="20">
        <f t="shared" ref="B15:B44" si="17">IF(B14&lt;&gt;"",IF(MONTH(Beginndatum_1)=MONTH(B14+1),B14+1,""),"")</f>
        <v>46144</v>
      </c>
      <c r="C15" s="3"/>
      <c r="D15" s="3"/>
      <c r="E15" s="3"/>
      <c r="F15" s="3"/>
      <c r="G15" s="4" t="str">
        <f t="shared" ca="1" si="0"/>
        <v/>
      </c>
      <c r="H15" s="5"/>
      <c r="I15" s="60" t="str">
        <f t="shared" ref="I15:I44" si="18">IF(P15=1,+(S15-R15)-(U15-T15), "")</f>
        <v/>
      </c>
      <c r="J15" s="60" t="str">
        <f t="shared" si="1"/>
        <v/>
      </c>
      <c r="K15" s="60" t="str">
        <f t="shared" si="2"/>
        <v/>
      </c>
      <c r="L15" s="60" t="str">
        <f t="shared" si="3"/>
        <v/>
      </c>
      <c r="M15" s="60" t="str">
        <f t="shared" si="4"/>
        <v/>
      </c>
      <c r="N15" s="60" t="str">
        <f t="shared" si="5"/>
        <v/>
      </c>
      <c r="P15" s="63">
        <f t="shared" ref="P15:P44" si="19">IF(AND(B15&lt;&gt;"",C15&lt;&gt;"",OR(D15&lt;&gt;"",E15&lt;&gt;"")),1,0)</f>
        <v>0</v>
      </c>
      <c r="Q15" s="63">
        <f>IF(H15&lt;&gt;"",0,1)</f>
        <v>1</v>
      </c>
      <c r="R15" s="64">
        <f t="shared" si="6"/>
        <v>0</v>
      </c>
      <c r="S15" s="64">
        <f>IF(D15="",0,IF(MOD(D15,1)&gt;R15,MOD(D15,1),MOD(D15,1)+1))</f>
        <v>0</v>
      </c>
      <c r="T15" s="64">
        <f>IF(MOD(E15,1)&gt;R15,MIN(MAX(MOD(E15,1),R15),S15),MIN(MAX(MOD(E15,1)+1,R15),S15))</f>
        <v>0</v>
      </c>
      <c r="U15" s="64">
        <f>IF(MOD(F15,1)&gt;T15,MIN(MAX(MOD(F15,1),T15),S15),MIN(MAX(MOD(F15,1)+1,T15),S15))</f>
        <v>0</v>
      </c>
      <c r="V15" s="63">
        <f t="shared" si="7"/>
        <v>0</v>
      </c>
      <c r="W15" s="65">
        <f t="shared" si="8"/>
        <v>0</v>
      </c>
      <c r="X15" s="65">
        <f t="shared" si="9"/>
        <v>0</v>
      </c>
      <c r="Y15" s="65">
        <f t="shared" si="10"/>
        <v>0</v>
      </c>
      <c r="Z15" s="65">
        <f t="shared" si="11"/>
        <v>0</v>
      </c>
      <c r="AA15" s="65">
        <f t="shared" si="12"/>
        <v>1</v>
      </c>
      <c r="AB15" s="65">
        <f t="shared" si="13"/>
        <v>0</v>
      </c>
      <c r="AC15" s="66">
        <f t="shared" si="14"/>
        <v>0</v>
      </c>
      <c r="AD15" s="66">
        <f t="shared" si="15"/>
        <v>0</v>
      </c>
      <c r="AE15" s="66">
        <f t="shared" si="16"/>
        <v>0</v>
      </c>
      <c r="AG15" s="47" t="s">
        <v>37</v>
      </c>
      <c r="AH15" s="48">
        <f>(Stunden_1)*Stundenlohn_1</f>
        <v>0</v>
      </c>
      <c r="AL15" s="32" t="s">
        <v>41</v>
      </c>
      <c r="AM15" s="33">
        <f>Ostersonntag_1-2</f>
        <v>46115</v>
      </c>
      <c r="AN15" s="34">
        <v>125</v>
      </c>
    </row>
    <row r="16" spans="2:40" ht="21" customHeight="1" x14ac:dyDescent="0.2">
      <c r="B16" s="20">
        <f t="shared" si="17"/>
        <v>46145</v>
      </c>
      <c r="C16" s="3"/>
      <c r="D16" s="3"/>
      <c r="E16" s="3"/>
      <c r="F16" s="3"/>
      <c r="G16" s="4" t="str">
        <f t="shared" ca="1" si="0"/>
        <v/>
      </c>
      <c r="H16" s="5"/>
      <c r="I16" s="60" t="str">
        <f t="shared" si="18"/>
        <v/>
      </c>
      <c r="J16" s="60" t="str">
        <f t="shared" si="1"/>
        <v/>
      </c>
      <c r="K16" s="60" t="str">
        <f t="shared" si="2"/>
        <v/>
      </c>
      <c r="L16" s="60" t="str">
        <f t="shared" si="3"/>
        <v/>
      </c>
      <c r="M16" s="60" t="str">
        <f t="shared" si="4"/>
        <v/>
      </c>
      <c r="N16" s="60" t="str">
        <f t="shared" si="5"/>
        <v/>
      </c>
      <c r="P16" s="63">
        <f t="shared" si="19"/>
        <v>0</v>
      </c>
      <c r="Q16" s="63">
        <f t="shared" ref="Q16:Q44" si="20">IF(H16&lt;&gt;"",0,1)</f>
        <v>1</v>
      </c>
      <c r="R16" s="64">
        <f t="shared" si="6"/>
        <v>0</v>
      </c>
      <c r="S16" s="64">
        <f t="shared" ref="S16:S44" si="21">IF(D16="",0,IF(MOD(D16,1)&gt;R16,MOD(D16,1),MOD(D16,1)+1))</f>
        <v>0</v>
      </c>
      <c r="T16" s="64">
        <f t="shared" ref="T16:T44" si="22">IF(MOD(E16,1)&gt;R16,MIN(MAX(MOD(E16,1),R16),S16),MIN(MAX(MOD(E16,1)+1,R16),S16))</f>
        <v>0</v>
      </c>
      <c r="U16" s="64">
        <f t="shared" ref="U16:U44" si="23">IF(MOD(F16,1)&gt;T16,MIN(MAX(MOD(F16,1),T16),S16),MIN(MAX(MOD(F16,1)+1,T16),S16))</f>
        <v>0</v>
      </c>
      <c r="V16" s="63">
        <f t="shared" si="7"/>
        <v>1</v>
      </c>
      <c r="W16" s="65">
        <f t="shared" si="8"/>
        <v>0</v>
      </c>
      <c r="X16" s="65">
        <f t="shared" si="9"/>
        <v>0</v>
      </c>
      <c r="Y16" s="65">
        <f t="shared" si="10"/>
        <v>0</v>
      </c>
      <c r="Z16" s="65">
        <f t="shared" si="11"/>
        <v>0</v>
      </c>
      <c r="AA16" s="65">
        <f t="shared" si="12"/>
        <v>0</v>
      </c>
      <c r="AB16" s="65">
        <f t="shared" si="13"/>
        <v>0</v>
      </c>
      <c r="AC16" s="66">
        <f t="shared" si="14"/>
        <v>0</v>
      </c>
      <c r="AD16" s="66">
        <f t="shared" si="15"/>
        <v>0</v>
      </c>
      <c r="AE16" s="66">
        <f t="shared" si="16"/>
        <v>0</v>
      </c>
      <c r="AG16" s="49" t="str">
        <f>Januar!AG16</f>
        <v>Nachtstunden zu 25 %</v>
      </c>
      <c r="AH16" s="50">
        <f>(Nachtstd_25_1)*(Stundenlohn_1*25%)</f>
        <v>0</v>
      </c>
      <c r="AL16" s="32" t="s">
        <v>42</v>
      </c>
      <c r="AM16" s="33">
        <f>Ostersonntag_1+1</f>
        <v>46118</v>
      </c>
      <c r="AN16" s="34">
        <v>125</v>
      </c>
    </row>
    <row r="17" spans="2:40" ht="21" customHeight="1" x14ac:dyDescent="0.2">
      <c r="B17" s="20">
        <f t="shared" si="17"/>
        <v>46146</v>
      </c>
      <c r="C17" s="3"/>
      <c r="D17" s="3"/>
      <c r="E17" s="3"/>
      <c r="F17" s="3"/>
      <c r="G17" s="4" t="str">
        <f t="shared" ca="1" si="0"/>
        <v/>
      </c>
      <c r="H17" s="5"/>
      <c r="I17" s="60" t="str">
        <f t="shared" si="18"/>
        <v/>
      </c>
      <c r="J17" s="60" t="str">
        <f t="shared" si="1"/>
        <v/>
      </c>
      <c r="K17" s="60" t="str">
        <f t="shared" si="2"/>
        <v/>
      </c>
      <c r="L17" s="60" t="str">
        <f t="shared" si="3"/>
        <v/>
      </c>
      <c r="M17" s="60" t="str">
        <f t="shared" si="4"/>
        <v/>
      </c>
      <c r="N17" s="60" t="str">
        <f t="shared" si="5"/>
        <v/>
      </c>
      <c r="P17" s="63">
        <f t="shared" si="19"/>
        <v>0</v>
      </c>
      <c r="Q17" s="63">
        <f t="shared" si="20"/>
        <v>1</v>
      </c>
      <c r="R17" s="64">
        <f t="shared" si="6"/>
        <v>0</v>
      </c>
      <c r="S17" s="64">
        <f t="shared" si="21"/>
        <v>0</v>
      </c>
      <c r="T17" s="64">
        <f t="shared" si="22"/>
        <v>0</v>
      </c>
      <c r="U17" s="64">
        <f t="shared" si="23"/>
        <v>0</v>
      </c>
      <c r="V17" s="63">
        <f t="shared" si="7"/>
        <v>0</v>
      </c>
      <c r="W17" s="65">
        <f t="shared" si="8"/>
        <v>0</v>
      </c>
      <c r="X17" s="65">
        <f t="shared" si="9"/>
        <v>0</v>
      </c>
      <c r="Y17" s="65">
        <f t="shared" si="10"/>
        <v>0</v>
      </c>
      <c r="Z17" s="65">
        <f t="shared" si="11"/>
        <v>0</v>
      </c>
      <c r="AA17" s="65">
        <f t="shared" si="12"/>
        <v>0</v>
      </c>
      <c r="AB17" s="65">
        <f t="shared" si="13"/>
        <v>0</v>
      </c>
      <c r="AC17" s="66">
        <f t="shared" si="14"/>
        <v>0</v>
      </c>
      <c r="AD17" s="66">
        <f t="shared" si="15"/>
        <v>0</v>
      </c>
      <c r="AE17" s="66">
        <f t="shared" si="16"/>
        <v>0</v>
      </c>
      <c r="AG17" s="49" t="str">
        <f>Januar!AG17</f>
        <v>Nachtstunden zu 40 %</v>
      </c>
      <c r="AH17" s="50">
        <f>(Nachtstd_40_1)*(Stundenlohn_1*40%)</f>
        <v>0</v>
      </c>
      <c r="AL17" s="32" t="s">
        <v>43</v>
      </c>
      <c r="AM17" s="33">
        <f>DATE(AM12,5,1)</f>
        <v>46143</v>
      </c>
      <c r="AN17" s="34">
        <v>150</v>
      </c>
    </row>
    <row r="18" spans="2:40" ht="21" customHeight="1" x14ac:dyDescent="0.2">
      <c r="B18" s="20">
        <f t="shared" si="17"/>
        <v>46147</v>
      </c>
      <c r="C18" s="3"/>
      <c r="D18" s="3"/>
      <c r="E18" s="3"/>
      <c r="F18" s="3"/>
      <c r="G18" s="4" t="str">
        <f t="shared" ca="1" si="0"/>
        <v/>
      </c>
      <c r="H18" s="5"/>
      <c r="I18" s="60" t="str">
        <f t="shared" si="18"/>
        <v/>
      </c>
      <c r="J18" s="60" t="str">
        <f t="shared" si="1"/>
        <v/>
      </c>
      <c r="K18" s="60" t="str">
        <f t="shared" si="2"/>
        <v/>
      </c>
      <c r="L18" s="60" t="str">
        <f t="shared" si="3"/>
        <v/>
      </c>
      <c r="M18" s="60" t="str">
        <f t="shared" si="4"/>
        <v/>
      </c>
      <c r="N18" s="60" t="str">
        <f t="shared" si="5"/>
        <v/>
      </c>
      <c r="P18" s="63">
        <f t="shared" si="19"/>
        <v>0</v>
      </c>
      <c r="Q18" s="63">
        <f t="shared" si="20"/>
        <v>1</v>
      </c>
      <c r="R18" s="64">
        <f t="shared" si="6"/>
        <v>0</v>
      </c>
      <c r="S18" s="64">
        <f t="shared" si="21"/>
        <v>0</v>
      </c>
      <c r="T18" s="64">
        <f t="shared" si="22"/>
        <v>0</v>
      </c>
      <c r="U18" s="64">
        <f t="shared" si="23"/>
        <v>0</v>
      </c>
      <c r="V18" s="63">
        <f t="shared" si="7"/>
        <v>0</v>
      </c>
      <c r="W18" s="65">
        <f t="shared" si="8"/>
        <v>0</v>
      </c>
      <c r="X18" s="65">
        <f t="shared" si="9"/>
        <v>0</v>
      </c>
      <c r="Y18" s="65">
        <f t="shared" si="10"/>
        <v>0</v>
      </c>
      <c r="Z18" s="65">
        <f t="shared" si="11"/>
        <v>0</v>
      </c>
      <c r="AA18" s="65">
        <f t="shared" si="12"/>
        <v>0</v>
      </c>
      <c r="AB18" s="65">
        <f t="shared" si="13"/>
        <v>0</v>
      </c>
      <c r="AC18" s="66">
        <f t="shared" si="14"/>
        <v>0</v>
      </c>
      <c r="AD18" s="66">
        <f t="shared" si="15"/>
        <v>0</v>
      </c>
      <c r="AE18" s="66">
        <f t="shared" si="16"/>
        <v>0</v>
      </c>
      <c r="AG18" s="49" t="str">
        <f>Januar!AG18</f>
        <v>Sonntagsstunden zu 50 %</v>
      </c>
      <c r="AH18" s="50">
        <f>(Sonntagsstd_1)*(Stundenlohn_1*50%)</f>
        <v>0</v>
      </c>
      <c r="AL18" s="32" t="s">
        <v>44</v>
      </c>
      <c r="AM18" s="33">
        <f>Ostersonntag_1+39</f>
        <v>46156</v>
      </c>
      <c r="AN18" s="34">
        <v>125</v>
      </c>
    </row>
    <row r="19" spans="2:40" ht="21" customHeight="1" x14ac:dyDescent="0.2">
      <c r="B19" s="20">
        <f t="shared" si="17"/>
        <v>46148</v>
      </c>
      <c r="C19" s="3"/>
      <c r="D19" s="3"/>
      <c r="E19" s="3"/>
      <c r="F19" s="3"/>
      <c r="G19" s="4" t="str">
        <f t="shared" ca="1" si="0"/>
        <v/>
      </c>
      <c r="H19" s="5"/>
      <c r="I19" s="60" t="str">
        <f t="shared" si="18"/>
        <v/>
      </c>
      <c r="J19" s="60" t="str">
        <f t="shared" si="1"/>
        <v/>
      </c>
      <c r="K19" s="60" t="str">
        <f t="shared" si="2"/>
        <v/>
      </c>
      <c r="L19" s="60" t="str">
        <f t="shared" si="3"/>
        <v/>
      </c>
      <c r="M19" s="60" t="str">
        <f t="shared" si="4"/>
        <v/>
      </c>
      <c r="N19" s="60" t="str">
        <f t="shared" si="5"/>
        <v/>
      </c>
      <c r="P19" s="63">
        <f t="shared" si="19"/>
        <v>0</v>
      </c>
      <c r="Q19" s="63">
        <f t="shared" si="20"/>
        <v>1</v>
      </c>
      <c r="R19" s="64">
        <f t="shared" si="6"/>
        <v>0</v>
      </c>
      <c r="S19" s="64">
        <f t="shared" si="21"/>
        <v>0</v>
      </c>
      <c r="T19" s="64">
        <f t="shared" si="22"/>
        <v>0</v>
      </c>
      <c r="U19" s="64">
        <f t="shared" si="23"/>
        <v>0</v>
      </c>
      <c r="V19" s="63">
        <f t="shared" si="7"/>
        <v>0</v>
      </c>
      <c r="W19" s="65">
        <f t="shared" si="8"/>
        <v>0</v>
      </c>
      <c r="X19" s="65">
        <f t="shared" si="9"/>
        <v>0</v>
      </c>
      <c r="Y19" s="65">
        <f t="shared" si="10"/>
        <v>0</v>
      </c>
      <c r="Z19" s="65">
        <f t="shared" si="11"/>
        <v>0</v>
      </c>
      <c r="AA19" s="65">
        <f t="shared" si="12"/>
        <v>0</v>
      </c>
      <c r="AB19" s="65">
        <f t="shared" si="13"/>
        <v>0</v>
      </c>
      <c r="AC19" s="66">
        <f t="shared" si="14"/>
        <v>0</v>
      </c>
      <c r="AD19" s="66">
        <f t="shared" si="15"/>
        <v>0</v>
      </c>
      <c r="AE19" s="66">
        <f t="shared" si="16"/>
        <v>0</v>
      </c>
      <c r="AG19" s="49" t="str">
        <f>Januar!AG19</f>
        <v>Feiertagsstunden zu 125 %</v>
      </c>
      <c r="AH19" s="50">
        <f>(Feiertagsstd_125_1)*(Stundenlohn_1*125%)</f>
        <v>0</v>
      </c>
      <c r="AL19" s="32" t="s">
        <v>45</v>
      </c>
      <c r="AM19" s="33">
        <f>Ostersonntag_1+50</f>
        <v>46167</v>
      </c>
      <c r="AN19" s="34">
        <v>125</v>
      </c>
    </row>
    <row r="20" spans="2:40" ht="21" customHeight="1" x14ac:dyDescent="0.2">
      <c r="B20" s="20">
        <f t="shared" si="17"/>
        <v>46149</v>
      </c>
      <c r="C20" s="3"/>
      <c r="D20" s="3"/>
      <c r="E20" s="3"/>
      <c r="F20" s="3"/>
      <c r="G20" s="4" t="str">
        <f t="shared" ca="1" si="0"/>
        <v/>
      </c>
      <c r="H20" s="5"/>
      <c r="I20" s="60" t="str">
        <f t="shared" si="18"/>
        <v/>
      </c>
      <c r="J20" s="60" t="str">
        <f t="shared" si="1"/>
        <v/>
      </c>
      <c r="K20" s="60" t="str">
        <f t="shared" si="2"/>
        <v/>
      </c>
      <c r="L20" s="60" t="str">
        <f t="shared" si="3"/>
        <v/>
      </c>
      <c r="M20" s="60" t="str">
        <f t="shared" si="4"/>
        <v/>
      </c>
      <c r="N20" s="60" t="str">
        <f t="shared" si="5"/>
        <v/>
      </c>
      <c r="P20" s="63">
        <f t="shared" si="19"/>
        <v>0</v>
      </c>
      <c r="Q20" s="63">
        <f t="shared" si="20"/>
        <v>1</v>
      </c>
      <c r="R20" s="64">
        <f t="shared" si="6"/>
        <v>0</v>
      </c>
      <c r="S20" s="64">
        <f t="shared" si="21"/>
        <v>0</v>
      </c>
      <c r="T20" s="64">
        <f t="shared" si="22"/>
        <v>0</v>
      </c>
      <c r="U20" s="64">
        <f t="shared" si="23"/>
        <v>0</v>
      </c>
      <c r="V20" s="63">
        <f t="shared" si="7"/>
        <v>0</v>
      </c>
      <c r="W20" s="65">
        <f t="shared" si="8"/>
        <v>0</v>
      </c>
      <c r="X20" s="65">
        <f t="shared" si="9"/>
        <v>0</v>
      </c>
      <c r="Y20" s="65">
        <f t="shared" si="10"/>
        <v>0</v>
      </c>
      <c r="Z20" s="65">
        <f t="shared" si="11"/>
        <v>0</v>
      </c>
      <c r="AA20" s="65">
        <f t="shared" si="12"/>
        <v>0</v>
      </c>
      <c r="AB20" s="65">
        <f t="shared" si="13"/>
        <v>0</v>
      </c>
      <c r="AC20" s="66">
        <f t="shared" si="14"/>
        <v>0</v>
      </c>
      <c r="AD20" s="66">
        <f t="shared" si="15"/>
        <v>0</v>
      </c>
      <c r="AE20" s="66">
        <f t="shared" si="16"/>
        <v>0</v>
      </c>
      <c r="AG20" s="49" t="str">
        <f>Januar!AG20</f>
        <v>Feiertagsstunden zu 150 %</v>
      </c>
      <c r="AH20" s="52">
        <f>(Feiertagsstd_150_1)*(Stundenlohn_1*150%)</f>
        <v>0</v>
      </c>
      <c r="AL20" s="32" t="s">
        <v>46</v>
      </c>
      <c r="AM20" s="33">
        <f>DATE(AM12,10,3)</f>
        <v>46298</v>
      </c>
      <c r="AN20" s="34">
        <v>125</v>
      </c>
    </row>
    <row r="21" spans="2:40" ht="21" customHeight="1" x14ac:dyDescent="0.2">
      <c r="B21" s="20">
        <f t="shared" si="17"/>
        <v>46150</v>
      </c>
      <c r="C21" s="3"/>
      <c r="D21" s="3"/>
      <c r="E21" s="3"/>
      <c r="F21" s="3"/>
      <c r="G21" s="4" t="str">
        <f t="shared" ca="1" si="0"/>
        <v/>
      </c>
      <c r="H21" s="5"/>
      <c r="I21" s="60" t="str">
        <f t="shared" si="18"/>
        <v/>
      </c>
      <c r="J21" s="60" t="str">
        <f t="shared" si="1"/>
        <v/>
      </c>
      <c r="K21" s="60" t="str">
        <f t="shared" si="2"/>
        <v/>
      </c>
      <c r="L21" s="60" t="str">
        <f t="shared" si="3"/>
        <v/>
      </c>
      <c r="M21" s="60" t="str">
        <f t="shared" si="4"/>
        <v/>
      </c>
      <c r="N21" s="60" t="str">
        <f t="shared" si="5"/>
        <v/>
      </c>
      <c r="P21" s="63">
        <f t="shared" si="19"/>
        <v>0</v>
      </c>
      <c r="Q21" s="63">
        <f t="shared" si="20"/>
        <v>1</v>
      </c>
      <c r="R21" s="64">
        <f t="shared" si="6"/>
        <v>0</v>
      </c>
      <c r="S21" s="64">
        <f t="shared" si="21"/>
        <v>0</v>
      </c>
      <c r="T21" s="64">
        <f t="shared" si="22"/>
        <v>0</v>
      </c>
      <c r="U21" s="64">
        <f t="shared" si="23"/>
        <v>0</v>
      </c>
      <c r="V21" s="63">
        <f t="shared" si="7"/>
        <v>0</v>
      </c>
      <c r="W21" s="65">
        <f t="shared" si="8"/>
        <v>0</v>
      </c>
      <c r="X21" s="65">
        <f t="shared" si="9"/>
        <v>0</v>
      </c>
      <c r="Y21" s="65">
        <f t="shared" si="10"/>
        <v>0</v>
      </c>
      <c r="Z21" s="65">
        <f t="shared" si="11"/>
        <v>0</v>
      </c>
      <c r="AA21" s="65">
        <f t="shared" si="12"/>
        <v>0</v>
      </c>
      <c r="AB21" s="65">
        <f t="shared" si="13"/>
        <v>0</v>
      </c>
      <c r="AC21" s="66">
        <f t="shared" si="14"/>
        <v>0</v>
      </c>
      <c r="AD21" s="66">
        <f t="shared" si="15"/>
        <v>0</v>
      </c>
      <c r="AE21" s="66">
        <f t="shared" si="16"/>
        <v>0</v>
      </c>
      <c r="AG21" s="53"/>
      <c r="AH21" s="54"/>
      <c r="AL21" s="35" t="s">
        <v>47</v>
      </c>
      <c r="AM21" s="36">
        <f>DATE(AM12,12,24)</f>
        <v>46380</v>
      </c>
      <c r="AN21" s="34">
        <v>150</v>
      </c>
    </row>
    <row r="22" spans="2:40" ht="21" customHeight="1" x14ac:dyDescent="0.2">
      <c r="B22" s="20">
        <f t="shared" si="17"/>
        <v>46151</v>
      </c>
      <c r="C22" s="3"/>
      <c r="D22" s="3"/>
      <c r="E22" s="3"/>
      <c r="F22" s="3"/>
      <c r="G22" s="4" t="str">
        <f t="shared" ca="1" si="0"/>
        <v/>
      </c>
      <c r="H22" s="5"/>
      <c r="I22" s="60" t="str">
        <f t="shared" si="18"/>
        <v/>
      </c>
      <c r="J22" s="60" t="str">
        <f t="shared" si="1"/>
        <v/>
      </c>
      <c r="K22" s="60" t="str">
        <f t="shared" si="2"/>
        <v/>
      </c>
      <c r="L22" s="60" t="str">
        <f t="shared" si="3"/>
        <v/>
      </c>
      <c r="M22" s="60" t="str">
        <f t="shared" si="4"/>
        <v/>
      </c>
      <c r="N22" s="60" t="str">
        <f t="shared" si="5"/>
        <v/>
      </c>
      <c r="P22" s="63">
        <f t="shared" si="19"/>
        <v>0</v>
      </c>
      <c r="Q22" s="63">
        <f t="shared" si="20"/>
        <v>1</v>
      </c>
      <c r="R22" s="64">
        <f t="shared" si="6"/>
        <v>0</v>
      </c>
      <c r="S22" s="64">
        <f t="shared" si="21"/>
        <v>0</v>
      </c>
      <c r="T22" s="64">
        <f t="shared" si="22"/>
        <v>0</v>
      </c>
      <c r="U22" s="64">
        <f t="shared" si="23"/>
        <v>0</v>
      </c>
      <c r="V22" s="63">
        <f t="shared" si="7"/>
        <v>0</v>
      </c>
      <c r="W22" s="65">
        <f t="shared" si="8"/>
        <v>0</v>
      </c>
      <c r="X22" s="65">
        <f t="shared" si="9"/>
        <v>0</v>
      </c>
      <c r="Y22" s="65">
        <f t="shared" si="10"/>
        <v>0</v>
      </c>
      <c r="Z22" s="65">
        <f t="shared" si="11"/>
        <v>0</v>
      </c>
      <c r="AA22" s="65">
        <f t="shared" si="12"/>
        <v>1</v>
      </c>
      <c r="AB22" s="65">
        <f t="shared" si="13"/>
        <v>0</v>
      </c>
      <c r="AC22" s="66">
        <f t="shared" si="14"/>
        <v>0</v>
      </c>
      <c r="AD22" s="66">
        <f t="shared" si="15"/>
        <v>0</v>
      </c>
      <c r="AE22" s="66">
        <f t="shared" si="16"/>
        <v>0</v>
      </c>
      <c r="AG22" s="55"/>
      <c r="AH22" s="56"/>
      <c r="AL22" s="32" t="s">
        <v>48</v>
      </c>
      <c r="AM22" s="33">
        <f>DATE(AM12,12,25)</f>
        <v>46381</v>
      </c>
      <c r="AN22" s="34">
        <v>150</v>
      </c>
    </row>
    <row r="23" spans="2:40" ht="21" customHeight="1" x14ac:dyDescent="0.2">
      <c r="B23" s="20">
        <f t="shared" si="17"/>
        <v>46152</v>
      </c>
      <c r="C23" s="3"/>
      <c r="D23" s="3"/>
      <c r="E23" s="3"/>
      <c r="F23" s="3"/>
      <c r="G23" s="4" t="str">
        <f t="shared" ca="1" si="0"/>
        <v/>
      </c>
      <c r="H23" s="5"/>
      <c r="I23" s="60" t="str">
        <f t="shared" si="18"/>
        <v/>
      </c>
      <c r="J23" s="60" t="str">
        <f t="shared" si="1"/>
        <v/>
      </c>
      <c r="K23" s="60" t="str">
        <f t="shared" si="2"/>
        <v/>
      </c>
      <c r="L23" s="60" t="str">
        <f t="shared" si="3"/>
        <v/>
      </c>
      <c r="M23" s="60" t="str">
        <f t="shared" si="4"/>
        <v/>
      </c>
      <c r="N23" s="60" t="str">
        <f t="shared" si="5"/>
        <v/>
      </c>
      <c r="P23" s="63">
        <f t="shared" si="19"/>
        <v>0</v>
      </c>
      <c r="Q23" s="63">
        <f t="shared" si="20"/>
        <v>1</v>
      </c>
      <c r="R23" s="64">
        <f t="shared" si="6"/>
        <v>0</v>
      </c>
      <c r="S23" s="64">
        <f t="shared" si="21"/>
        <v>0</v>
      </c>
      <c r="T23" s="64">
        <f t="shared" si="22"/>
        <v>0</v>
      </c>
      <c r="U23" s="64">
        <f t="shared" si="23"/>
        <v>0</v>
      </c>
      <c r="V23" s="63">
        <f t="shared" si="7"/>
        <v>1</v>
      </c>
      <c r="W23" s="65">
        <f t="shared" si="8"/>
        <v>0</v>
      </c>
      <c r="X23" s="65">
        <f t="shared" si="9"/>
        <v>0</v>
      </c>
      <c r="Y23" s="65">
        <f t="shared" si="10"/>
        <v>0</v>
      </c>
      <c r="Z23" s="65">
        <f t="shared" si="11"/>
        <v>0</v>
      </c>
      <c r="AA23" s="65">
        <f t="shared" si="12"/>
        <v>0</v>
      </c>
      <c r="AB23" s="65">
        <f t="shared" si="13"/>
        <v>0</v>
      </c>
      <c r="AC23" s="66">
        <f t="shared" si="14"/>
        <v>0</v>
      </c>
      <c r="AD23" s="66">
        <f t="shared" si="15"/>
        <v>0</v>
      </c>
      <c r="AE23" s="66">
        <f t="shared" si="16"/>
        <v>0</v>
      </c>
      <c r="AG23" s="55"/>
      <c r="AH23" s="56"/>
      <c r="AL23" s="32" t="s">
        <v>49</v>
      </c>
      <c r="AM23" s="33">
        <f>DATE(AM12,12,26)</f>
        <v>46382</v>
      </c>
      <c r="AN23" s="34">
        <v>150</v>
      </c>
    </row>
    <row r="24" spans="2:40" ht="21" customHeight="1" x14ac:dyDescent="0.2">
      <c r="B24" s="20">
        <f t="shared" si="17"/>
        <v>46153</v>
      </c>
      <c r="C24" s="3"/>
      <c r="D24" s="3"/>
      <c r="E24" s="3"/>
      <c r="F24" s="3"/>
      <c r="G24" s="4" t="str">
        <f t="shared" ca="1" si="0"/>
        <v/>
      </c>
      <c r="H24" s="5"/>
      <c r="I24" s="60" t="str">
        <f t="shared" si="18"/>
        <v/>
      </c>
      <c r="J24" s="60" t="str">
        <f t="shared" si="1"/>
        <v/>
      </c>
      <c r="K24" s="60" t="str">
        <f t="shared" si="2"/>
        <v/>
      </c>
      <c r="L24" s="60" t="str">
        <f t="shared" si="3"/>
        <v/>
      </c>
      <c r="M24" s="60" t="str">
        <f t="shared" si="4"/>
        <v/>
      </c>
      <c r="N24" s="60" t="str">
        <f t="shared" si="5"/>
        <v/>
      </c>
      <c r="P24" s="63">
        <f t="shared" si="19"/>
        <v>0</v>
      </c>
      <c r="Q24" s="63">
        <f t="shared" si="20"/>
        <v>1</v>
      </c>
      <c r="R24" s="64">
        <f t="shared" si="6"/>
        <v>0</v>
      </c>
      <c r="S24" s="64">
        <f t="shared" si="21"/>
        <v>0</v>
      </c>
      <c r="T24" s="64">
        <f t="shared" si="22"/>
        <v>0</v>
      </c>
      <c r="U24" s="64">
        <f t="shared" si="23"/>
        <v>0</v>
      </c>
      <c r="V24" s="63">
        <f t="shared" si="7"/>
        <v>0</v>
      </c>
      <c r="W24" s="65">
        <f t="shared" si="8"/>
        <v>0</v>
      </c>
      <c r="X24" s="65">
        <f t="shared" si="9"/>
        <v>0</v>
      </c>
      <c r="Y24" s="65">
        <f t="shared" si="10"/>
        <v>0</v>
      </c>
      <c r="Z24" s="65">
        <f t="shared" si="11"/>
        <v>0</v>
      </c>
      <c r="AA24" s="65">
        <f t="shared" si="12"/>
        <v>0</v>
      </c>
      <c r="AB24" s="65">
        <f t="shared" si="13"/>
        <v>0</v>
      </c>
      <c r="AC24" s="66">
        <f t="shared" si="14"/>
        <v>0</v>
      </c>
      <c r="AD24" s="66">
        <f t="shared" si="15"/>
        <v>0</v>
      </c>
      <c r="AE24" s="66">
        <f t="shared" si="16"/>
        <v>0</v>
      </c>
      <c r="AG24" s="55"/>
      <c r="AH24" s="56"/>
      <c r="AL24" s="37" t="s">
        <v>50</v>
      </c>
      <c r="AM24" s="38">
        <f>DATE(AM12,12,31)</f>
        <v>46387</v>
      </c>
      <c r="AN24" s="39">
        <v>125</v>
      </c>
    </row>
    <row r="25" spans="2:40" ht="21" customHeight="1" x14ac:dyDescent="0.2">
      <c r="B25" s="20">
        <f t="shared" si="17"/>
        <v>46154</v>
      </c>
      <c r="C25" s="3"/>
      <c r="D25" s="3"/>
      <c r="E25" s="3"/>
      <c r="F25" s="3"/>
      <c r="G25" s="4" t="str">
        <f t="shared" ca="1" si="0"/>
        <v/>
      </c>
      <c r="H25" s="5"/>
      <c r="I25" s="60" t="str">
        <f t="shared" si="18"/>
        <v/>
      </c>
      <c r="J25" s="60" t="str">
        <f t="shared" si="1"/>
        <v/>
      </c>
      <c r="K25" s="60" t="str">
        <f t="shared" si="2"/>
        <v/>
      </c>
      <c r="L25" s="60" t="str">
        <f t="shared" si="3"/>
        <v/>
      </c>
      <c r="M25" s="60" t="str">
        <f t="shared" si="4"/>
        <v/>
      </c>
      <c r="N25" s="60" t="str">
        <f t="shared" si="5"/>
        <v/>
      </c>
      <c r="P25" s="63">
        <f t="shared" si="19"/>
        <v>0</v>
      </c>
      <c r="Q25" s="63">
        <f t="shared" si="20"/>
        <v>1</v>
      </c>
      <c r="R25" s="64">
        <f t="shared" si="6"/>
        <v>0</v>
      </c>
      <c r="S25" s="64">
        <f t="shared" si="21"/>
        <v>0</v>
      </c>
      <c r="T25" s="64">
        <f t="shared" si="22"/>
        <v>0</v>
      </c>
      <c r="U25" s="64">
        <f t="shared" si="23"/>
        <v>0</v>
      </c>
      <c r="V25" s="63">
        <f t="shared" si="7"/>
        <v>0</v>
      </c>
      <c r="W25" s="65">
        <f t="shared" si="8"/>
        <v>0</v>
      </c>
      <c r="X25" s="65">
        <f t="shared" si="9"/>
        <v>0</v>
      </c>
      <c r="Y25" s="65">
        <f t="shared" si="10"/>
        <v>0</v>
      </c>
      <c r="Z25" s="65">
        <f t="shared" si="11"/>
        <v>0</v>
      </c>
      <c r="AA25" s="65">
        <f t="shared" si="12"/>
        <v>0</v>
      </c>
      <c r="AB25" s="65">
        <f t="shared" si="13"/>
        <v>0</v>
      </c>
      <c r="AC25" s="66">
        <f t="shared" si="14"/>
        <v>0</v>
      </c>
      <c r="AD25" s="66">
        <f t="shared" si="15"/>
        <v>0</v>
      </c>
      <c r="AE25" s="66">
        <f t="shared" si="16"/>
        <v>0</v>
      </c>
      <c r="AG25" s="55"/>
      <c r="AH25" s="56"/>
    </row>
    <row r="26" spans="2:40" ht="21" customHeight="1" x14ac:dyDescent="0.2">
      <c r="B26" s="20">
        <f t="shared" si="17"/>
        <v>46155</v>
      </c>
      <c r="C26" s="3"/>
      <c r="D26" s="3"/>
      <c r="E26" s="3"/>
      <c r="F26" s="3"/>
      <c r="G26" s="4" t="str">
        <f t="shared" ca="1" si="0"/>
        <v/>
      </c>
      <c r="H26" s="5"/>
      <c r="I26" s="60" t="str">
        <f t="shared" si="18"/>
        <v/>
      </c>
      <c r="J26" s="60" t="str">
        <f t="shared" si="1"/>
        <v/>
      </c>
      <c r="K26" s="60" t="str">
        <f t="shared" si="2"/>
        <v/>
      </c>
      <c r="L26" s="60" t="str">
        <f t="shared" si="3"/>
        <v/>
      </c>
      <c r="M26" s="60" t="str">
        <f t="shared" si="4"/>
        <v/>
      </c>
      <c r="N26" s="60" t="str">
        <f t="shared" si="5"/>
        <v/>
      </c>
      <c r="P26" s="63">
        <f t="shared" si="19"/>
        <v>0</v>
      </c>
      <c r="Q26" s="63">
        <f t="shared" si="20"/>
        <v>1</v>
      </c>
      <c r="R26" s="64">
        <f t="shared" si="6"/>
        <v>0</v>
      </c>
      <c r="S26" s="64">
        <f t="shared" si="21"/>
        <v>0</v>
      </c>
      <c r="T26" s="64">
        <f t="shared" si="22"/>
        <v>0</v>
      </c>
      <c r="U26" s="64">
        <f t="shared" si="23"/>
        <v>0</v>
      </c>
      <c r="V26" s="63">
        <f t="shared" si="7"/>
        <v>0</v>
      </c>
      <c r="W26" s="65">
        <f t="shared" si="8"/>
        <v>0</v>
      </c>
      <c r="X26" s="65">
        <f t="shared" si="9"/>
        <v>0</v>
      </c>
      <c r="Y26" s="65">
        <f t="shared" si="10"/>
        <v>0</v>
      </c>
      <c r="Z26" s="65">
        <f t="shared" si="11"/>
        <v>0</v>
      </c>
      <c r="AA26" s="65">
        <f t="shared" si="12"/>
        <v>0</v>
      </c>
      <c r="AB26" s="65">
        <f t="shared" si="13"/>
        <v>1</v>
      </c>
      <c r="AC26" s="66">
        <f t="shared" si="14"/>
        <v>0</v>
      </c>
      <c r="AD26" s="66">
        <f t="shared" si="15"/>
        <v>0</v>
      </c>
      <c r="AE26" s="66">
        <f t="shared" si="16"/>
        <v>0</v>
      </c>
      <c r="AG26" s="55"/>
      <c r="AH26" s="56"/>
      <c r="AL26" s="40" t="s">
        <v>51</v>
      </c>
      <c r="AM26" s="41">
        <f>YEAR(Beginndatum_1)</f>
        <v>2026</v>
      </c>
      <c r="AN26" s="42" t="s">
        <v>39</v>
      </c>
    </row>
    <row r="27" spans="2:40" ht="21" customHeight="1" x14ac:dyDescent="0.2">
      <c r="B27" s="20">
        <f t="shared" si="17"/>
        <v>46156</v>
      </c>
      <c r="C27" s="3"/>
      <c r="D27" s="3"/>
      <c r="E27" s="3"/>
      <c r="F27" s="3"/>
      <c r="G27" s="4" t="str">
        <f t="shared" ca="1" si="0"/>
        <v/>
      </c>
      <c r="H27" s="5"/>
      <c r="I27" s="60" t="str">
        <f t="shared" si="18"/>
        <v/>
      </c>
      <c r="J27" s="60" t="str">
        <f t="shared" si="1"/>
        <v/>
      </c>
      <c r="K27" s="60" t="str">
        <f t="shared" si="2"/>
        <v/>
      </c>
      <c r="L27" s="60" t="str">
        <f t="shared" si="3"/>
        <v/>
      </c>
      <c r="M27" s="60" t="str">
        <f t="shared" si="4"/>
        <v/>
      </c>
      <c r="N27" s="60" t="str">
        <f t="shared" si="5"/>
        <v/>
      </c>
      <c r="P27" s="63">
        <f t="shared" si="19"/>
        <v>0</v>
      </c>
      <c r="Q27" s="63">
        <f t="shared" si="20"/>
        <v>1</v>
      </c>
      <c r="R27" s="64">
        <f t="shared" si="6"/>
        <v>0</v>
      </c>
      <c r="S27" s="64">
        <f t="shared" si="21"/>
        <v>0</v>
      </c>
      <c r="T27" s="64">
        <f t="shared" si="22"/>
        <v>0</v>
      </c>
      <c r="U27" s="64">
        <f t="shared" si="23"/>
        <v>0</v>
      </c>
      <c r="V27" s="63">
        <f t="shared" si="7"/>
        <v>0</v>
      </c>
      <c r="W27" s="65">
        <f t="shared" si="8"/>
        <v>1</v>
      </c>
      <c r="X27" s="65">
        <f t="shared" si="9"/>
        <v>0</v>
      </c>
      <c r="Y27" s="65">
        <f t="shared" si="10"/>
        <v>0</v>
      </c>
      <c r="Z27" s="65">
        <f t="shared" si="11"/>
        <v>0</v>
      </c>
      <c r="AA27" s="65">
        <f t="shared" si="12"/>
        <v>0</v>
      </c>
      <c r="AB27" s="65">
        <f t="shared" si="13"/>
        <v>0</v>
      </c>
      <c r="AC27" s="66">
        <f t="shared" si="14"/>
        <v>0</v>
      </c>
      <c r="AD27" s="66">
        <f t="shared" si="15"/>
        <v>0</v>
      </c>
      <c r="AE27" s="66">
        <f t="shared" si="16"/>
        <v>0</v>
      </c>
      <c r="AG27" s="55"/>
      <c r="AH27" s="56"/>
      <c r="AL27" s="83" t="s">
        <v>60</v>
      </c>
      <c r="AM27" s="84"/>
      <c r="AN27" s="85"/>
    </row>
    <row r="28" spans="2:40" ht="21" customHeight="1" x14ac:dyDescent="0.2">
      <c r="B28" s="20">
        <f t="shared" si="17"/>
        <v>46157</v>
      </c>
      <c r="C28" s="3"/>
      <c r="D28" s="3"/>
      <c r="E28" s="3"/>
      <c r="F28" s="3"/>
      <c r="G28" s="4" t="str">
        <f t="shared" ca="1" si="0"/>
        <v/>
      </c>
      <c r="H28" s="5"/>
      <c r="I28" s="60" t="str">
        <f t="shared" si="18"/>
        <v/>
      </c>
      <c r="J28" s="60" t="str">
        <f t="shared" si="1"/>
        <v/>
      </c>
      <c r="K28" s="60" t="str">
        <f t="shared" si="2"/>
        <v/>
      </c>
      <c r="L28" s="60" t="str">
        <f t="shared" si="3"/>
        <v/>
      </c>
      <c r="M28" s="60" t="str">
        <f t="shared" si="4"/>
        <v/>
      </c>
      <c r="N28" s="60" t="str">
        <f t="shared" si="5"/>
        <v/>
      </c>
      <c r="P28" s="63">
        <f t="shared" si="19"/>
        <v>0</v>
      </c>
      <c r="Q28" s="63">
        <f t="shared" si="20"/>
        <v>1</v>
      </c>
      <c r="R28" s="64">
        <f t="shared" si="6"/>
        <v>0</v>
      </c>
      <c r="S28" s="64">
        <f t="shared" si="21"/>
        <v>0</v>
      </c>
      <c r="T28" s="64">
        <f t="shared" si="22"/>
        <v>0</v>
      </c>
      <c r="U28" s="64">
        <f t="shared" si="23"/>
        <v>0</v>
      </c>
      <c r="V28" s="63">
        <f t="shared" si="7"/>
        <v>0</v>
      </c>
      <c r="W28" s="65">
        <f t="shared" si="8"/>
        <v>0</v>
      </c>
      <c r="X28" s="65">
        <f t="shared" si="9"/>
        <v>0</v>
      </c>
      <c r="Y28" s="65">
        <f t="shared" si="10"/>
        <v>0</v>
      </c>
      <c r="Z28" s="65">
        <f t="shared" si="11"/>
        <v>0</v>
      </c>
      <c r="AA28" s="65">
        <f t="shared" si="12"/>
        <v>0</v>
      </c>
      <c r="AB28" s="65">
        <f t="shared" si="13"/>
        <v>0</v>
      </c>
      <c r="AC28" s="66">
        <f t="shared" si="14"/>
        <v>0</v>
      </c>
      <c r="AD28" s="66">
        <f t="shared" si="15"/>
        <v>0</v>
      </c>
      <c r="AE28" s="66">
        <f t="shared" si="16"/>
        <v>0</v>
      </c>
      <c r="AG28" s="55"/>
      <c r="AH28" s="56"/>
      <c r="AL28" s="86"/>
      <c r="AM28" s="87"/>
      <c r="AN28" s="88"/>
    </row>
    <row r="29" spans="2:40" ht="21" customHeight="1" x14ac:dyDescent="0.2">
      <c r="B29" s="20">
        <f t="shared" si="17"/>
        <v>46158</v>
      </c>
      <c r="C29" s="3"/>
      <c r="D29" s="3"/>
      <c r="E29" s="3"/>
      <c r="F29" s="3"/>
      <c r="G29" s="4" t="str">
        <f t="shared" ca="1" si="0"/>
        <v/>
      </c>
      <c r="H29" s="5"/>
      <c r="I29" s="60" t="str">
        <f t="shared" si="18"/>
        <v/>
      </c>
      <c r="J29" s="60" t="str">
        <f t="shared" si="1"/>
        <v/>
      </c>
      <c r="K29" s="60" t="str">
        <f t="shared" si="2"/>
        <v/>
      </c>
      <c r="L29" s="60" t="str">
        <f t="shared" si="3"/>
        <v/>
      </c>
      <c r="M29" s="60" t="str">
        <f t="shared" si="4"/>
        <v/>
      </c>
      <c r="N29" s="60" t="str">
        <f t="shared" si="5"/>
        <v/>
      </c>
      <c r="P29" s="63">
        <f t="shared" si="19"/>
        <v>0</v>
      </c>
      <c r="Q29" s="63">
        <f t="shared" si="20"/>
        <v>1</v>
      </c>
      <c r="R29" s="64">
        <f t="shared" si="6"/>
        <v>0</v>
      </c>
      <c r="S29" s="64">
        <f t="shared" si="21"/>
        <v>0</v>
      </c>
      <c r="T29" s="64">
        <f t="shared" si="22"/>
        <v>0</v>
      </c>
      <c r="U29" s="64">
        <f t="shared" si="23"/>
        <v>0</v>
      </c>
      <c r="V29" s="63">
        <f t="shared" si="7"/>
        <v>0</v>
      </c>
      <c r="W29" s="65">
        <f t="shared" si="8"/>
        <v>0</v>
      </c>
      <c r="X29" s="65">
        <f t="shared" si="9"/>
        <v>0</v>
      </c>
      <c r="Y29" s="65">
        <f t="shared" si="10"/>
        <v>0</v>
      </c>
      <c r="Z29" s="65">
        <f t="shared" si="11"/>
        <v>0</v>
      </c>
      <c r="AA29" s="65">
        <f t="shared" si="12"/>
        <v>1</v>
      </c>
      <c r="AB29" s="65">
        <f t="shared" si="13"/>
        <v>0</v>
      </c>
      <c r="AC29" s="66">
        <f t="shared" si="14"/>
        <v>0</v>
      </c>
      <c r="AD29" s="66">
        <f t="shared" si="15"/>
        <v>0</v>
      </c>
      <c r="AE29" s="66">
        <f t="shared" si="16"/>
        <v>0</v>
      </c>
      <c r="AG29" s="55"/>
      <c r="AH29" s="56"/>
      <c r="AL29" s="89" t="s">
        <v>61</v>
      </c>
      <c r="AM29" s="90"/>
      <c r="AN29" s="91"/>
    </row>
    <row r="30" spans="2:40" ht="21" customHeight="1" x14ac:dyDescent="0.2">
      <c r="B30" s="20">
        <f t="shared" si="17"/>
        <v>46159</v>
      </c>
      <c r="C30" s="3"/>
      <c r="D30" s="3"/>
      <c r="E30" s="3"/>
      <c r="F30" s="3"/>
      <c r="G30" s="4" t="str">
        <f t="shared" ca="1" si="0"/>
        <v/>
      </c>
      <c r="H30" s="5"/>
      <c r="I30" s="60" t="str">
        <f t="shared" si="18"/>
        <v/>
      </c>
      <c r="J30" s="60" t="str">
        <f t="shared" si="1"/>
        <v/>
      </c>
      <c r="K30" s="60" t="str">
        <f t="shared" si="2"/>
        <v/>
      </c>
      <c r="L30" s="60" t="str">
        <f t="shared" si="3"/>
        <v/>
      </c>
      <c r="M30" s="60" t="str">
        <f t="shared" si="4"/>
        <v/>
      </c>
      <c r="N30" s="60" t="str">
        <f t="shared" si="5"/>
        <v/>
      </c>
      <c r="P30" s="63">
        <f t="shared" si="19"/>
        <v>0</v>
      </c>
      <c r="Q30" s="63">
        <f t="shared" si="20"/>
        <v>1</v>
      </c>
      <c r="R30" s="64">
        <f t="shared" si="6"/>
        <v>0</v>
      </c>
      <c r="S30" s="64">
        <f t="shared" si="21"/>
        <v>0</v>
      </c>
      <c r="T30" s="64">
        <f t="shared" si="22"/>
        <v>0</v>
      </c>
      <c r="U30" s="64">
        <f t="shared" si="23"/>
        <v>0</v>
      </c>
      <c r="V30" s="63">
        <f t="shared" si="7"/>
        <v>1</v>
      </c>
      <c r="W30" s="65">
        <f t="shared" si="8"/>
        <v>0</v>
      </c>
      <c r="X30" s="65">
        <f t="shared" si="9"/>
        <v>0</v>
      </c>
      <c r="Y30" s="65">
        <f t="shared" si="10"/>
        <v>0</v>
      </c>
      <c r="Z30" s="65">
        <f t="shared" si="11"/>
        <v>0</v>
      </c>
      <c r="AA30" s="65">
        <f t="shared" si="12"/>
        <v>0</v>
      </c>
      <c r="AB30" s="65">
        <f t="shared" si="13"/>
        <v>0</v>
      </c>
      <c r="AC30" s="66">
        <f t="shared" si="14"/>
        <v>0</v>
      </c>
      <c r="AD30" s="66">
        <f t="shared" si="15"/>
        <v>0</v>
      </c>
      <c r="AE30" s="66">
        <f t="shared" si="16"/>
        <v>0</v>
      </c>
      <c r="AG30" s="55"/>
      <c r="AH30" s="56"/>
      <c r="AL30" s="92"/>
      <c r="AM30" s="93"/>
      <c r="AN30" s="94"/>
    </row>
    <row r="31" spans="2:40" ht="21" customHeight="1" x14ac:dyDescent="0.2">
      <c r="B31" s="20">
        <f t="shared" si="17"/>
        <v>46160</v>
      </c>
      <c r="C31" s="3"/>
      <c r="D31" s="3"/>
      <c r="E31" s="3"/>
      <c r="F31" s="3"/>
      <c r="G31" s="4" t="str">
        <f t="shared" ca="1" si="0"/>
        <v/>
      </c>
      <c r="H31" s="5"/>
      <c r="I31" s="60" t="str">
        <f t="shared" si="18"/>
        <v/>
      </c>
      <c r="J31" s="60" t="str">
        <f t="shared" si="1"/>
        <v/>
      </c>
      <c r="K31" s="60" t="str">
        <f t="shared" si="2"/>
        <v/>
      </c>
      <c r="L31" s="60" t="str">
        <f t="shared" si="3"/>
        <v/>
      </c>
      <c r="M31" s="60" t="str">
        <f t="shared" si="4"/>
        <v/>
      </c>
      <c r="N31" s="60" t="str">
        <f t="shared" si="5"/>
        <v/>
      </c>
      <c r="P31" s="63">
        <f t="shared" si="19"/>
        <v>0</v>
      </c>
      <c r="Q31" s="63">
        <f t="shared" si="20"/>
        <v>1</v>
      </c>
      <c r="R31" s="64">
        <f t="shared" si="6"/>
        <v>0</v>
      </c>
      <c r="S31" s="64">
        <f t="shared" si="21"/>
        <v>0</v>
      </c>
      <c r="T31" s="64">
        <f t="shared" si="22"/>
        <v>0</v>
      </c>
      <c r="U31" s="64">
        <f t="shared" si="23"/>
        <v>0</v>
      </c>
      <c r="V31" s="63">
        <f t="shared" si="7"/>
        <v>0</v>
      </c>
      <c r="W31" s="65">
        <f t="shared" si="8"/>
        <v>0</v>
      </c>
      <c r="X31" s="65">
        <f t="shared" si="9"/>
        <v>0</v>
      </c>
      <c r="Y31" s="65">
        <f t="shared" si="10"/>
        <v>0</v>
      </c>
      <c r="Z31" s="65">
        <f t="shared" si="11"/>
        <v>0</v>
      </c>
      <c r="AA31" s="65">
        <f t="shared" si="12"/>
        <v>0</v>
      </c>
      <c r="AB31" s="65">
        <f t="shared" si="13"/>
        <v>0</v>
      </c>
      <c r="AC31" s="66">
        <f t="shared" si="14"/>
        <v>0</v>
      </c>
      <c r="AD31" s="66">
        <f t="shared" si="15"/>
        <v>0</v>
      </c>
      <c r="AE31" s="66">
        <f t="shared" si="16"/>
        <v>0</v>
      </c>
      <c r="AG31" s="55"/>
      <c r="AH31" s="56"/>
      <c r="AL31" s="43" t="s">
        <v>52</v>
      </c>
      <c r="AM31" s="44">
        <f>IF([0]!HL_3_Koenige&lt;&gt;"",[0]!HL_3_Koenige," ")</f>
        <v>46028</v>
      </c>
      <c r="AN31" s="31">
        <v>125</v>
      </c>
    </row>
    <row r="32" spans="2:40" ht="21" customHeight="1" x14ac:dyDescent="0.2">
      <c r="B32" s="20">
        <f t="shared" si="17"/>
        <v>46161</v>
      </c>
      <c r="C32" s="3"/>
      <c r="D32" s="3"/>
      <c r="E32" s="3"/>
      <c r="F32" s="3"/>
      <c r="G32" s="4" t="str">
        <f t="shared" ca="1" si="0"/>
        <v/>
      </c>
      <c r="H32" s="5"/>
      <c r="I32" s="60" t="str">
        <f t="shared" si="18"/>
        <v/>
      </c>
      <c r="J32" s="60" t="str">
        <f t="shared" si="1"/>
        <v/>
      </c>
      <c r="K32" s="60" t="str">
        <f t="shared" si="2"/>
        <v/>
      </c>
      <c r="L32" s="60" t="str">
        <f t="shared" si="3"/>
        <v/>
      </c>
      <c r="M32" s="60" t="str">
        <f t="shared" si="4"/>
        <v/>
      </c>
      <c r="N32" s="60" t="str">
        <f t="shared" si="5"/>
        <v/>
      </c>
      <c r="P32" s="63">
        <f t="shared" si="19"/>
        <v>0</v>
      </c>
      <c r="Q32" s="63">
        <f t="shared" si="20"/>
        <v>1</v>
      </c>
      <c r="R32" s="64">
        <f t="shared" si="6"/>
        <v>0</v>
      </c>
      <c r="S32" s="64">
        <f t="shared" si="21"/>
        <v>0</v>
      </c>
      <c r="T32" s="64">
        <f t="shared" si="22"/>
        <v>0</v>
      </c>
      <c r="U32" s="64">
        <f t="shared" si="23"/>
        <v>0</v>
      </c>
      <c r="V32" s="63">
        <f t="shared" si="7"/>
        <v>0</v>
      </c>
      <c r="W32" s="65">
        <f t="shared" si="8"/>
        <v>0</v>
      </c>
      <c r="X32" s="65">
        <f t="shared" si="9"/>
        <v>0</v>
      </c>
      <c r="Y32" s="65">
        <f t="shared" si="10"/>
        <v>0</v>
      </c>
      <c r="Z32" s="65">
        <f t="shared" si="11"/>
        <v>0</v>
      </c>
      <c r="AA32" s="65">
        <f t="shared" si="12"/>
        <v>0</v>
      </c>
      <c r="AB32" s="65">
        <f t="shared" si="13"/>
        <v>0</v>
      </c>
      <c r="AC32" s="66">
        <f t="shared" si="14"/>
        <v>0</v>
      </c>
      <c r="AD32" s="66">
        <f t="shared" si="15"/>
        <v>0</v>
      </c>
      <c r="AE32" s="66">
        <f t="shared" si="16"/>
        <v>0</v>
      </c>
      <c r="AG32" s="55"/>
      <c r="AH32" s="56"/>
      <c r="AL32" s="35" t="s">
        <v>53</v>
      </c>
      <c r="AM32" s="36">
        <f>IF([0]!Fronleichnam_1&lt;&gt;"",[0]!Fronleichnam_1," ")</f>
        <v>46177</v>
      </c>
      <c r="AN32" s="34">
        <v>125</v>
      </c>
    </row>
    <row r="33" spans="2:40" ht="21" customHeight="1" x14ac:dyDescent="0.2">
      <c r="B33" s="20">
        <f t="shared" si="17"/>
        <v>46162</v>
      </c>
      <c r="C33" s="3"/>
      <c r="D33" s="3"/>
      <c r="E33" s="3"/>
      <c r="F33" s="3"/>
      <c r="G33" s="4" t="str">
        <f t="shared" ca="1" si="0"/>
        <v/>
      </c>
      <c r="H33" s="5"/>
      <c r="I33" s="60" t="str">
        <f t="shared" si="18"/>
        <v/>
      </c>
      <c r="J33" s="60" t="str">
        <f t="shared" si="1"/>
        <v/>
      </c>
      <c r="K33" s="60" t="str">
        <f t="shared" si="2"/>
        <v/>
      </c>
      <c r="L33" s="60" t="str">
        <f t="shared" si="3"/>
        <v/>
      </c>
      <c r="M33" s="60" t="str">
        <f t="shared" si="4"/>
        <v/>
      </c>
      <c r="N33" s="60" t="str">
        <f t="shared" si="5"/>
        <v/>
      </c>
      <c r="P33" s="63">
        <f t="shared" si="19"/>
        <v>0</v>
      </c>
      <c r="Q33" s="63">
        <f t="shared" si="20"/>
        <v>1</v>
      </c>
      <c r="R33" s="64">
        <f t="shared" si="6"/>
        <v>0</v>
      </c>
      <c r="S33" s="64">
        <f t="shared" si="21"/>
        <v>0</v>
      </c>
      <c r="T33" s="64">
        <f t="shared" si="22"/>
        <v>0</v>
      </c>
      <c r="U33" s="64">
        <f t="shared" si="23"/>
        <v>0</v>
      </c>
      <c r="V33" s="63">
        <f t="shared" si="7"/>
        <v>0</v>
      </c>
      <c r="W33" s="65">
        <f t="shared" si="8"/>
        <v>0</v>
      </c>
      <c r="X33" s="65">
        <f t="shared" si="9"/>
        <v>0</v>
      </c>
      <c r="Y33" s="65">
        <f t="shared" si="10"/>
        <v>0</v>
      </c>
      <c r="Z33" s="65">
        <f t="shared" si="11"/>
        <v>0</v>
      </c>
      <c r="AA33" s="65">
        <f t="shared" si="12"/>
        <v>0</v>
      </c>
      <c r="AB33" s="65">
        <f t="shared" si="13"/>
        <v>0</v>
      </c>
      <c r="AC33" s="66">
        <f t="shared" si="14"/>
        <v>0</v>
      </c>
      <c r="AD33" s="66">
        <f t="shared" si="15"/>
        <v>0</v>
      </c>
      <c r="AE33" s="66">
        <f t="shared" si="16"/>
        <v>0</v>
      </c>
      <c r="AG33" s="55"/>
      <c r="AH33" s="56"/>
      <c r="AL33" s="35" t="s">
        <v>54</v>
      </c>
      <c r="AM33" s="36">
        <f>IF([0]!Friedensfest_1&lt;&gt;"",[0]!Friedensfest_1," ")</f>
        <v>46242</v>
      </c>
      <c r="AN33" s="34">
        <v>125</v>
      </c>
    </row>
    <row r="34" spans="2:40" ht="21" customHeight="1" x14ac:dyDescent="0.2">
      <c r="B34" s="20">
        <f t="shared" si="17"/>
        <v>46163</v>
      </c>
      <c r="C34" s="3"/>
      <c r="D34" s="3"/>
      <c r="E34" s="3"/>
      <c r="F34" s="3"/>
      <c r="G34" s="4" t="str">
        <f t="shared" ca="1" si="0"/>
        <v/>
      </c>
      <c r="H34" s="5"/>
      <c r="I34" s="60" t="str">
        <f t="shared" si="18"/>
        <v/>
      </c>
      <c r="J34" s="60" t="str">
        <f t="shared" si="1"/>
        <v/>
      </c>
      <c r="K34" s="60" t="str">
        <f t="shared" si="2"/>
        <v/>
      </c>
      <c r="L34" s="60" t="str">
        <f t="shared" si="3"/>
        <v/>
      </c>
      <c r="M34" s="60" t="str">
        <f t="shared" si="4"/>
        <v/>
      </c>
      <c r="N34" s="60" t="str">
        <f t="shared" si="5"/>
        <v/>
      </c>
      <c r="P34" s="63">
        <f t="shared" si="19"/>
        <v>0</v>
      </c>
      <c r="Q34" s="63">
        <f t="shared" si="20"/>
        <v>1</v>
      </c>
      <c r="R34" s="64">
        <f t="shared" si="6"/>
        <v>0</v>
      </c>
      <c r="S34" s="64">
        <f t="shared" si="21"/>
        <v>0</v>
      </c>
      <c r="T34" s="64">
        <f t="shared" si="22"/>
        <v>0</v>
      </c>
      <c r="U34" s="64">
        <f t="shared" si="23"/>
        <v>0</v>
      </c>
      <c r="V34" s="63">
        <f t="shared" si="7"/>
        <v>0</v>
      </c>
      <c r="W34" s="65">
        <f t="shared" si="8"/>
        <v>0</v>
      </c>
      <c r="X34" s="65">
        <f t="shared" si="9"/>
        <v>0</v>
      </c>
      <c r="Y34" s="65">
        <f t="shared" si="10"/>
        <v>0</v>
      </c>
      <c r="Z34" s="65">
        <f t="shared" si="11"/>
        <v>0</v>
      </c>
      <c r="AA34" s="65">
        <f t="shared" si="12"/>
        <v>0</v>
      </c>
      <c r="AB34" s="65">
        <f t="shared" si="13"/>
        <v>0</v>
      </c>
      <c r="AC34" s="66">
        <f t="shared" si="14"/>
        <v>0</v>
      </c>
      <c r="AD34" s="66">
        <f t="shared" si="15"/>
        <v>0</v>
      </c>
      <c r="AE34" s="66">
        <f t="shared" si="16"/>
        <v>0</v>
      </c>
      <c r="AG34" s="55"/>
      <c r="AH34" s="56"/>
      <c r="AL34" s="35" t="s">
        <v>55</v>
      </c>
      <c r="AM34" s="36">
        <f>IF([0]!Maria_Himmelfahrt_1&lt;&gt;"",[0]!Maria_Himmelfahrt_1," ")</f>
        <v>46249</v>
      </c>
      <c r="AN34" s="34">
        <v>125</v>
      </c>
    </row>
    <row r="35" spans="2:40" ht="21" customHeight="1" x14ac:dyDescent="0.2">
      <c r="B35" s="20">
        <f t="shared" si="17"/>
        <v>46164</v>
      </c>
      <c r="C35" s="3"/>
      <c r="D35" s="3"/>
      <c r="E35" s="3"/>
      <c r="F35" s="3"/>
      <c r="G35" s="4" t="str">
        <f t="shared" ca="1" si="0"/>
        <v/>
      </c>
      <c r="H35" s="5"/>
      <c r="I35" s="60" t="str">
        <f t="shared" si="18"/>
        <v/>
      </c>
      <c r="J35" s="60" t="str">
        <f t="shared" si="1"/>
        <v/>
      </c>
      <c r="K35" s="60" t="str">
        <f t="shared" si="2"/>
        <v/>
      </c>
      <c r="L35" s="60" t="str">
        <f t="shared" si="3"/>
        <v/>
      </c>
      <c r="M35" s="60" t="str">
        <f t="shared" si="4"/>
        <v/>
      </c>
      <c r="N35" s="60" t="str">
        <f t="shared" si="5"/>
        <v/>
      </c>
      <c r="P35" s="63">
        <f t="shared" si="19"/>
        <v>0</v>
      </c>
      <c r="Q35" s="63">
        <f t="shared" si="20"/>
        <v>1</v>
      </c>
      <c r="R35" s="64">
        <f t="shared" si="6"/>
        <v>0</v>
      </c>
      <c r="S35" s="64">
        <f t="shared" si="21"/>
        <v>0</v>
      </c>
      <c r="T35" s="64">
        <f t="shared" si="22"/>
        <v>0</v>
      </c>
      <c r="U35" s="64">
        <f t="shared" si="23"/>
        <v>0</v>
      </c>
      <c r="V35" s="63">
        <f t="shared" si="7"/>
        <v>0</v>
      </c>
      <c r="W35" s="65">
        <f t="shared" si="8"/>
        <v>0</v>
      </c>
      <c r="X35" s="65">
        <f t="shared" si="9"/>
        <v>0</v>
      </c>
      <c r="Y35" s="65">
        <f t="shared" si="10"/>
        <v>0</v>
      </c>
      <c r="Z35" s="65">
        <f t="shared" si="11"/>
        <v>0</v>
      </c>
      <c r="AA35" s="65">
        <f t="shared" si="12"/>
        <v>0</v>
      </c>
      <c r="AB35" s="65">
        <f t="shared" si="13"/>
        <v>0</v>
      </c>
      <c r="AC35" s="66">
        <f t="shared" si="14"/>
        <v>0</v>
      </c>
      <c r="AD35" s="66">
        <f t="shared" si="15"/>
        <v>0</v>
      </c>
      <c r="AE35" s="66">
        <f t="shared" si="16"/>
        <v>0</v>
      </c>
      <c r="AG35" s="55"/>
      <c r="AH35" s="56"/>
      <c r="AL35" s="35" t="s">
        <v>56</v>
      </c>
      <c r="AM35" s="36" cm="1">
        <f t="array" ref="AM35">IF([0]!Reformationstag_1&lt;&gt;"",[0]!Reformationstag_1," ")</f>
        <v>46326</v>
      </c>
      <c r="AN35" s="34">
        <v>125</v>
      </c>
    </row>
    <row r="36" spans="2:40" ht="21" customHeight="1" x14ac:dyDescent="0.2">
      <c r="B36" s="20">
        <f t="shared" si="17"/>
        <v>46165</v>
      </c>
      <c r="C36" s="3"/>
      <c r="D36" s="3"/>
      <c r="E36" s="3"/>
      <c r="F36" s="3"/>
      <c r="G36" s="4" t="str">
        <f t="shared" ca="1" si="0"/>
        <v/>
      </c>
      <c r="H36" s="5"/>
      <c r="I36" s="60" t="str">
        <f t="shared" si="18"/>
        <v/>
      </c>
      <c r="J36" s="60" t="str">
        <f t="shared" si="1"/>
        <v/>
      </c>
      <c r="K36" s="60" t="str">
        <f t="shared" si="2"/>
        <v/>
      </c>
      <c r="L36" s="60" t="str">
        <f t="shared" si="3"/>
        <v/>
      </c>
      <c r="M36" s="60" t="str">
        <f t="shared" si="4"/>
        <v/>
      </c>
      <c r="N36" s="60" t="str">
        <f t="shared" si="5"/>
        <v/>
      </c>
      <c r="P36" s="63">
        <f t="shared" si="19"/>
        <v>0</v>
      </c>
      <c r="Q36" s="63">
        <f t="shared" si="20"/>
        <v>1</v>
      </c>
      <c r="R36" s="64">
        <f t="shared" si="6"/>
        <v>0</v>
      </c>
      <c r="S36" s="64">
        <f t="shared" si="21"/>
        <v>0</v>
      </c>
      <c r="T36" s="64">
        <f t="shared" si="22"/>
        <v>0</v>
      </c>
      <c r="U36" s="64">
        <f t="shared" si="23"/>
        <v>0</v>
      </c>
      <c r="V36" s="63">
        <f t="shared" si="7"/>
        <v>0</v>
      </c>
      <c r="W36" s="65">
        <f t="shared" si="8"/>
        <v>0</v>
      </c>
      <c r="X36" s="65">
        <f t="shared" si="9"/>
        <v>0</v>
      </c>
      <c r="Y36" s="65">
        <f t="shared" si="10"/>
        <v>0</v>
      </c>
      <c r="Z36" s="65">
        <f t="shared" si="11"/>
        <v>0</v>
      </c>
      <c r="AA36" s="65">
        <f t="shared" si="12"/>
        <v>1</v>
      </c>
      <c r="AB36" s="65">
        <f t="shared" si="13"/>
        <v>0</v>
      </c>
      <c r="AC36" s="66">
        <f t="shared" si="14"/>
        <v>0</v>
      </c>
      <c r="AD36" s="66">
        <f t="shared" si="15"/>
        <v>0</v>
      </c>
      <c r="AE36" s="66">
        <f t="shared" si="16"/>
        <v>0</v>
      </c>
      <c r="AG36" s="57"/>
      <c r="AH36" s="56"/>
      <c r="AL36" s="35" t="s">
        <v>57</v>
      </c>
      <c r="AM36" s="36">
        <f>IF([0]!Allerheiligen_1&lt;&gt;"",[0]!Allerheiligen_1," ")</f>
        <v>46327</v>
      </c>
      <c r="AN36" s="34">
        <v>125</v>
      </c>
    </row>
    <row r="37" spans="2:40" ht="21" customHeight="1" x14ac:dyDescent="0.2">
      <c r="B37" s="20">
        <f t="shared" si="17"/>
        <v>46166</v>
      </c>
      <c r="C37" s="3"/>
      <c r="D37" s="3"/>
      <c r="E37" s="3"/>
      <c r="F37" s="3"/>
      <c r="G37" s="4" t="str">
        <f t="shared" ca="1" si="0"/>
        <v/>
      </c>
      <c r="H37" s="5"/>
      <c r="I37" s="60" t="str">
        <f t="shared" si="18"/>
        <v/>
      </c>
      <c r="J37" s="60" t="str">
        <f t="shared" si="1"/>
        <v/>
      </c>
      <c r="K37" s="60" t="str">
        <f t="shared" si="2"/>
        <v/>
      </c>
      <c r="L37" s="60" t="str">
        <f t="shared" si="3"/>
        <v/>
      </c>
      <c r="M37" s="60" t="str">
        <f t="shared" si="4"/>
        <v/>
      </c>
      <c r="N37" s="60" t="str">
        <f t="shared" si="5"/>
        <v/>
      </c>
      <c r="P37" s="63">
        <f t="shared" si="19"/>
        <v>0</v>
      </c>
      <c r="Q37" s="63">
        <f t="shared" si="20"/>
        <v>1</v>
      </c>
      <c r="R37" s="64">
        <f t="shared" si="6"/>
        <v>0</v>
      </c>
      <c r="S37" s="64">
        <f t="shared" si="21"/>
        <v>0</v>
      </c>
      <c r="T37" s="64">
        <f t="shared" si="22"/>
        <v>0</v>
      </c>
      <c r="U37" s="64">
        <f t="shared" si="23"/>
        <v>0</v>
      </c>
      <c r="V37" s="63">
        <f t="shared" si="7"/>
        <v>1</v>
      </c>
      <c r="W37" s="65">
        <f t="shared" si="8"/>
        <v>0</v>
      </c>
      <c r="X37" s="65">
        <f t="shared" si="9"/>
        <v>0</v>
      </c>
      <c r="Y37" s="65">
        <f t="shared" si="10"/>
        <v>0</v>
      </c>
      <c r="Z37" s="65">
        <f t="shared" si="11"/>
        <v>0</v>
      </c>
      <c r="AA37" s="65">
        <f t="shared" si="12"/>
        <v>0</v>
      </c>
      <c r="AB37" s="65">
        <f t="shared" si="13"/>
        <v>1</v>
      </c>
      <c r="AC37" s="66">
        <f t="shared" si="14"/>
        <v>0</v>
      </c>
      <c r="AD37" s="66">
        <f t="shared" si="15"/>
        <v>0</v>
      </c>
      <c r="AE37" s="66">
        <f t="shared" si="16"/>
        <v>0</v>
      </c>
      <c r="AG37" s="57"/>
      <c r="AH37" s="56"/>
      <c r="AL37" s="37" t="s">
        <v>58</v>
      </c>
      <c r="AM37" s="38">
        <f>IF([0]!Buss_Bettag_1&lt;&gt;"",[0]!Buss_Bettag_1," ")</f>
        <v>46344</v>
      </c>
      <c r="AN37" s="39">
        <v>125</v>
      </c>
    </row>
    <row r="38" spans="2:40" ht="21" customHeight="1" x14ac:dyDescent="0.2">
      <c r="B38" s="20">
        <f t="shared" si="17"/>
        <v>46167</v>
      </c>
      <c r="C38" s="3"/>
      <c r="D38" s="3"/>
      <c r="E38" s="3"/>
      <c r="F38" s="3"/>
      <c r="G38" s="4" t="str">
        <f t="shared" ca="1" si="0"/>
        <v/>
      </c>
      <c r="H38" s="5"/>
      <c r="I38" s="60" t="str">
        <f t="shared" si="18"/>
        <v/>
      </c>
      <c r="J38" s="60" t="str">
        <f t="shared" si="1"/>
        <v/>
      </c>
      <c r="K38" s="60" t="str">
        <f t="shared" si="2"/>
        <v/>
      </c>
      <c r="L38" s="60" t="str">
        <f t="shared" si="3"/>
        <v/>
      </c>
      <c r="M38" s="60" t="str">
        <f t="shared" si="4"/>
        <v/>
      </c>
      <c r="N38" s="60" t="str">
        <f t="shared" si="5"/>
        <v/>
      </c>
      <c r="P38" s="63">
        <f t="shared" si="19"/>
        <v>0</v>
      </c>
      <c r="Q38" s="63">
        <f t="shared" si="20"/>
        <v>1</v>
      </c>
      <c r="R38" s="64">
        <f t="shared" si="6"/>
        <v>0</v>
      </c>
      <c r="S38" s="64">
        <f t="shared" si="21"/>
        <v>0</v>
      </c>
      <c r="T38" s="64">
        <f t="shared" si="22"/>
        <v>0</v>
      </c>
      <c r="U38" s="64">
        <f t="shared" si="23"/>
        <v>0</v>
      </c>
      <c r="V38" s="63">
        <f t="shared" si="7"/>
        <v>0</v>
      </c>
      <c r="W38" s="65">
        <f t="shared" si="8"/>
        <v>1</v>
      </c>
      <c r="X38" s="65">
        <f t="shared" si="9"/>
        <v>0</v>
      </c>
      <c r="Y38" s="65">
        <f t="shared" si="10"/>
        <v>0</v>
      </c>
      <c r="Z38" s="65">
        <f t="shared" si="11"/>
        <v>0</v>
      </c>
      <c r="AA38" s="65">
        <f t="shared" si="12"/>
        <v>0</v>
      </c>
      <c r="AB38" s="65">
        <f t="shared" si="13"/>
        <v>0</v>
      </c>
      <c r="AC38" s="66">
        <f t="shared" si="14"/>
        <v>0</v>
      </c>
      <c r="AD38" s="66">
        <f t="shared" si="15"/>
        <v>0</v>
      </c>
      <c r="AE38" s="66">
        <f t="shared" si="16"/>
        <v>0</v>
      </c>
      <c r="AG38" s="57"/>
      <c r="AH38" s="56"/>
      <c r="AM38" s="45">
        <f>DATE(AM12,3,1)+MOD((255-11*MOD(AM12,19)-21),30)+21+(MOD((255-11*MOD(AM12,19)-21),30) + 21&gt;48)+6-MOD(AM12+INT(AM12/4)+MOD((255- 11*MOD(AM12,19)- 21),30)+21+(MOD((255-11*MOD(AM12,19)-21),30)+21&gt;48)+1,7)</f>
        <v>46117</v>
      </c>
    </row>
    <row r="39" spans="2:40" ht="21" customHeight="1" x14ac:dyDescent="0.2">
      <c r="B39" s="20">
        <f t="shared" si="17"/>
        <v>46168</v>
      </c>
      <c r="C39" s="3"/>
      <c r="D39" s="3"/>
      <c r="E39" s="3"/>
      <c r="F39" s="3"/>
      <c r="G39" s="4" t="str">
        <f t="shared" ca="1" si="0"/>
        <v/>
      </c>
      <c r="H39" s="5"/>
      <c r="I39" s="60" t="str">
        <f t="shared" si="18"/>
        <v/>
      </c>
      <c r="J39" s="60" t="str">
        <f t="shared" si="1"/>
        <v/>
      </c>
      <c r="K39" s="60" t="str">
        <f t="shared" si="2"/>
        <v/>
      </c>
      <c r="L39" s="60" t="str">
        <f t="shared" si="3"/>
        <v/>
      </c>
      <c r="M39" s="60" t="str">
        <f t="shared" si="4"/>
        <v/>
      </c>
      <c r="N39" s="60" t="str">
        <f t="shared" si="5"/>
        <v/>
      </c>
      <c r="P39" s="63">
        <f t="shared" si="19"/>
        <v>0</v>
      </c>
      <c r="Q39" s="63">
        <f t="shared" si="20"/>
        <v>1</v>
      </c>
      <c r="R39" s="64">
        <f t="shared" si="6"/>
        <v>0</v>
      </c>
      <c r="S39" s="64">
        <f t="shared" si="21"/>
        <v>0</v>
      </c>
      <c r="T39" s="64">
        <f t="shared" si="22"/>
        <v>0</v>
      </c>
      <c r="U39" s="64">
        <f t="shared" si="23"/>
        <v>0</v>
      </c>
      <c r="V39" s="63">
        <f t="shared" si="7"/>
        <v>0</v>
      </c>
      <c r="W39" s="65">
        <f t="shared" si="8"/>
        <v>0</v>
      </c>
      <c r="X39" s="65">
        <f t="shared" si="9"/>
        <v>0</v>
      </c>
      <c r="Y39" s="65">
        <f t="shared" si="10"/>
        <v>0</v>
      </c>
      <c r="Z39" s="65">
        <f t="shared" si="11"/>
        <v>0</v>
      </c>
      <c r="AA39" s="65">
        <f t="shared" si="12"/>
        <v>0</v>
      </c>
      <c r="AB39" s="65">
        <f t="shared" si="13"/>
        <v>0</v>
      </c>
      <c r="AC39" s="66">
        <f t="shared" si="14"/>
        <v>0</v>
      </c>
      <c r="AD39" s="66">
        <f t="shared" si="15"/>
        <v>0</v>
      </c>
      <c r="AE39" s="66">
        <f t="shared" si="16"/>
        <v>0</v>
      </c>
      <c r="AG39" s="55"/>
      <c r="AH39" s="56"/>
      <c r="AM39" s="46">
        <f>AM38+49</f>
        <v>46166</v>
      </c>
    </row>
    <row r="40" spans="2:40" ht="21" customHeight="1" x14ac:dyDescent="0.2">
      <c r="B40" s="20">
        <f t="shared" si="17"/>
        <v>46169</v>
      </c>
      <c r="C40" s="3"/>
      <c r="D40" s="3"/>
      <c r="E40" s="3"/>
      <c r="F40" s="3"/>
      <c r="G40" s="4" t="str">
        <f t="shared" ca="1" si="0"/>
        <v/>
      </c>
      <c r="H40" s="5"/>
      <c r="I40" s="60" t="str">
        <f t="shared" si="18"/>
        <v/>
      </c>
      <c r="J40" s="60" t="str">
        <f t="shared" si="1"/>
        <v/>
      </c>
      <c r="K40" s="60" t="str">
        <f t="shared" si="2"/>
        <v/>
      </c>
      <c r="L40" s="60" t="str">
        <f t="shared" si="3"/>
        <v/>
      </c>
      <c r="M40" s="60" t="str">
        <f t="shared" si="4"/>
        <v/>
      </c>
      <c r="N40" s="60" t="str">
        <f t="shared" si="5"/>
        <v/>
      </c>
      <c r="P40" s="63">
        <f t="shared" si="19"/>
        <v>0</v>
      </c>
      <c r="Q40" s="63">
        <f t="shared" si="20"/>
        <v>1</v>
      </c>
      <c r="R40" s="64">
        <f t="shared" si="6"/>
        <v>0</v>
      </c>
      <c r="S40" s="64">
        <f t="shared" si="21"/>
        <v>0</v>
      </c>
      <c r="T40" s="64">
        <f t="shared" si="22"/>
        <v>0</v>
      </c>
      <c r="U40" s="64">
        <f t="shared" si="23"/>
        <v>0</v>
      </c>
      <c r="V40" s="63">
        <f t="shared" si="7"/>
        <v>0</v>
      </c>
      <c r="W40" s="65">
        <f t="shared" si="8"/>
        <v>0</v>
      </c>
      <c r="X40" s="65">
        <f t="shared" si="9"/>
        <v>0</v>
      </c>
      <c r="Y40" s="65">
        <f t="shared" si="10"/>
        <v>0</v>
      </c>
      <c r="Z40" s="65">
        <f t="shared" si="11"/>
        <v>0</v>
      </c>
      <c r="AA40" s="65">
        <f t="shared" si="12"/>
        <v>0</v>
      </c>
      <c r="AB40" s="65">
        <f t="shared" si="13"/>
        <v>0</v>
      </c>
      <c r="AC40" s="66">
        <f t="shared" si="14"/>
        <v>0</v>
      </c>
      <c r="AD40" s="66">
        <f t="shared" si="15"/>
        <v>0</v>
      </c>
      <c r="AE40" s="66">
        <f t="shared" si="16"/>
        <v>0</v>
      </c>
      <c r="AG40" s="55"/>
      <c r="AH40" s="56"/>
    </row>
    <row r="41" spans="2:40" ht="21" customHeight="1" x14ac:dyDescent="0.2">
      <c r="B41" s="20">
        <f t="shared" si="17"/>
        <v>46170</v>
      </c>
      <c r="C41" s="3"/>
      <c r="D41" s="3"/>
      <c r="E41" s="3"/>
      <c r="F41" s="3"/>
      <c r="G41" s="4" t="str">
        <f t="shared" ca="1" si="0"/>
        <v/>
      </c>
      <c r="H41" s="5"/>
      <c r="I41" s="60" t="str">
        <f t="shared" si="18"/>
        <v/>
      </c>
      <c r="J41" s="60" t="str">
        <f t="shared" si="1"/>
        <v/>
      </c>
      <c r="K41" s="60" t="str">
        <f t="shared" si="2"/>
        <v/>
      </c>
      <c r="L41" s="60" t="str">
        <f t="shared" si="3"/>
        <v/>
      </c>
      <c r="M41" s="60" t="str">
        <f t="shared" si="4"/>
        <v/>
      </c>
      <c r="N41" s="60" t="str">
        <f t="shared" si="5"/>
        <v/>
      </c>
      <c r="P41" s="63">
        <f t="shared" si="19"/>
        <v>0</v>
      </c>
      <c r="Q41" s="63">
        <f t="shared" si="20"/>
        <v>1</v>
      </c>
      <c r="R41" s="64">
        <f t="shared" si="6"/>
        <v>0</v>
      </c>
      <c r="S41" s="64">
        <f t="shared" si="21"/>
        <v>0</v>
      </c>
      <c r="T41" s="64">
        <f t="shared" si="22"/>
        <v>0</v>
      </c>
      <c r="U41" s="64">
        <f t="shared" si="23"/>
        <v>0</v>
      </c>
      <c r="V41" s="63">
        <f t="shared" si="7"/>
        <v>0</v>
      </c>
      <c r="W41" s="65">
        <f t="shared" si="8"/>
        <v>0</v>
      </c>
      <c r="X41" s="65">
        <f t="shared" si="9"/>
        <v>0</v>
      </c>
      <c r="Y41" s="65">
        <f t="shared" si="10"/>
        <v>0</v>
      </c>
      <c r="Z41" s="65">
        <f t="shared" si="11"/>
        <v>0</v>
      </c>
      <c r="AA41" s="65">
        <f t="shared" si="12"/>
        <v>0</v>
      </c>
      <c r="AB41" s="65">
        <f t="shared" si="13"/>
        <v>0</v>
      </c>
      <c r="AC41" s="66">
        <f t="shared" si="14"/>
        <v>0</v>
      </c>
      <c r="AD41" s="66">
        <f t="shared" si="15"/>
        <v>0</v>
      </c>
      <c r="AE41" s="66">
        <f t="shared" si="16"/>
        <v>0</v>
      </c>
      <c r="AG41" s="55"/>
      <c r="AH41" s="56"/>
      <c r="AM41" s="67"/>
    </row>
    <row r="42" spans="2:40" ht="21" customHeight="1" x14ac:dyDescent="0.2">
      <c r="B42" s="20">
        <f t="shared" si="17"/>
        <v>46171</v>
      </c>
      <c r="C42" s="3"/>
      <c r="D42" s="3"/>
      <c r="E42" s="3"/>
      <c r="F42" s="3"/>
      <c r="G42" s="4" t="str">
        <f t="shared" ca="1" si="0"/>
        <v/>
      </c>
      <c r="H42" s="5"/>
      <c r="I42" s="60" t="str">
        <f t="shared" si="18"/>
        <v/>
      </c>
      <c r="J42" s="60" t="str">
        <f t="shared" si="1"/>
        <v/>
      </c>
      <c r="K42" s="60" t="str">
        <f t="shared" si="2"/>
        <v/>
      </c>
      <c r="L42" s="60" t="str">
        <f t="shared" si="3"/>
        <v/>
      </c>
      <c r="M42" s="60" t="str">
        <f t="shared" si="4"/>
        <v/>
      </c>
      <c r="N42" s="60" t="str">
        <f t="shared" si="5"/>
        <v/>
      </c>
      <c r="P42" s="63">
        <f t="shared" si="19"/>
        <v>0</v>
      </c>
      <c r="Q42" s="63">
        <f t="shared" si="20"/>
        <v>1</v>
      </c>
      <c r="R42" s="64">
        <f t="shared" si="6"/>
        <v>0</v>
      </c>
      <c r="S42" s="64">
        <f t="shared" si="21"/>
        <v>0</v>
      </c>
      <c r="T42" s="64">
        <f t="shared" si="22"/>
        <v>0</v>
      </c>
      <c r="U42" s="64">
        <f t="shared" si="23"/>
        <v>0</v>
      </c>
      <c r="V42" s="63">
        <f t="shared" si="7"/>
        <v>0</v>
      </c>
      <c r="W42" s="65">
        <f t="shared" si="8"/>
        <v>0</v>
      </c>
      <c r="X42" s="65">
        <f t="shared" si="9"/>
        <v>0</v>
      </c>
      <c r="Y42" s="65">
        <f t="shared" si="10"/>
        <v>0</v>
      </c>
      <c r="Z42" s="65">
        <f t="shared" si="11"/>
        <v>0</v>
      </c>
      <c r="AA42" s="65">
        <f t="shared" si="12"/>
        <v>0</v>
      </c>
      <c r="AB42" s="65">
        <f t="shared" si="13"/>
        <v>0</v>
      </c>
      <c r="AC42" s="66">
        <f t="shared" si="14"/>
        <v>0</v>
      </c>
      <c r="AD42" s="66">
        <f t="shared" si="15"/>
        <v>0</v>
      </c>
      <c r="AE42" s="66">
        <f t="shared" si="16"/>
        <v>0</v>
      </c>
      <c r="AG42" s="55"/>
      <c r="AH42" s="56"/>
    </row>
    <row r="43" spans="2:40" ht="21" customHeight="1" x14ac:dyDescent="0.2">
      <c r="B43" s="20">
        <f t="shared" si="17"/>
        <v>46172</v>
      </c>
      <c r="C43" s="3"/>
      <c r="D43" s="3"/>
      <c r="E43" s="3"/>
      <c r="F43" s="3"/>
      <c r="G43" s="4" t="str">
        <f t="shared" ca="1" si="0"/>
        <v/>
      </c>
      <c r="H43" s="5"/>
      <c r="I43" s="60" t="str">
        <f t="shared" si="18"/>
        <v/>
      </c>
      <c r="J43" s="60" t="str">
        <f t="shared" si="1"/>
        <v/>
      </c>
      <c r="K43" s="60" t="str">
        <f t="shared" si="2"/>
        <v/>
      </c>
      <c r="L43" s="60" t="str">
        <f t="shared" si="3"/>
        <v/>
      </c>
      <c r="M43" s="60" t="str">
        <f t="shared" si="4"/>
        <v/>
      </c>
      <c r="N43" s="60" t="str">
        <f t="shared" si="5"/>
        <v/>
      </c>
      <c r="P43" s="63">
        <f t="shared" si="19"/>
        <v>0</v>
      </c>
      <c r="Q43" s="63">
        <f t="shared" si="20"/>
        <v>1</v>
      </c>
      <c r="R43" s="64">
        <f t="shared" si="6"/>
        <v>0</v>
      </c>
      <c r="S43" s="64">
        <f t="shared" si="21"/>
        <v>0</v>
      </c>
      <c r="T43" s="64">
        <f t="shared" si="22"/>
        <v>0</v>
      </c>
      <c r="U43" s="64">
        <f t="shared" si="23"/>
        <v>0</v>
      </c>
      <c r="V43" s="63">
        <f t="shared" si="7"/>
        <v>0</v>
      </c>
      <c r="W43" s="65">
        <f t="shared" si="8"/>
        <v>0</v>
      </c>
      <c r="X43" s="65">
        <f t="shared" si="9"/>
        <v>0</v>
      </c>
      <c r="Y43" s="65">
        <f t="shared" si="10"/>
        <v>0</v>
      </c>
      <c r="Z43" s="65">
        <f t="shared" si="11"/>
        <v>0</v>
      </c>
      <c r="AA43" s="65">
        <f t="shared" si="12"/>
        <v>1</v>
      </c>
      <c r="AB43" s="65">
        <f t="shared" si="13"/>
        <v>0</v>
      </c>
      <c r="AC43" s="66">
        <f t="shared" si="14"/>
        <v>0</v>
      </c>
      <c r="AD43" s="66">
        <f t="shared" si="15"/>
        <v>0</v>
      </c>
      <c r="AE43" s="66">
        <f t="shared" si="16"/>
        <v>0</v>
      </c>
      <c r="AG43" s="55"/>
      <c r="AH43" s="56"/>
    </row>
    <row r="44" spans="2:40" ht="21" customHeight="1" x14ac:dyDescent="0.2">
      <c r="B44" s="21">
        <f t="shared" si="17"/>
        <v>46173</v>
      </c>
      <c r="C44" s="6"/>
      <c r="D44" s="6"/>
      <c r="E44" s="6"/>
      <c r="F44" s="6"/>
      <c r="G44" s="7" t="str">
        <f t="shared" ca="1" si="0"/>
        <v/>
      </c>
      <c r="H44" s="8"/>
      <c r="I44" s="61" t="str">
        <f t="shared" si="18"/>
        <v/>
      </c>
      <c r="J44" s="61" t="str">
        <f t="shared" si="1"/>
        <v/>
      </c>
      <c r="K44" s="61" t="str">
        <f t="shared" si="2"/>
        <v/>
      </c>
      <c r="L44" s="61" t="str">
        <f t="shared" si="3"/>
        <v/>
      </c>
      <c r="M44" s="61" t="str">
        <f t="shared" si="4"/>
        <v/>
      </c>
      <c r="N44" s="61" t="str">
        <f t="shared" si="5"/>
        <v/>
      </c>
      <c r="P44" s="63">
        <f t="shared" si="19"/>
        <v>0</v>
      </c>
      <c r="Q44" s="63">
        <f t="shared" si="20"/>
        <v>1</v>
      </c>
      <c r="R44" s="64">
        <f t="shared" si="6"/>
        <v>0</v>
      </c>
      <c r="S44" s="64">
        <f t="shared" si="21"/>
        <v>0</v>
      </c>
      <c r="T44" s="64">
        <f t="shared" si="22"/>
        <v>0</v>
      </c>
      <c r="U44" s="64">
        <f t="shared" si="23"/>
        <v>0</v>
      </c>
      <c r="V44" s="63">
        <f t="shared" si="7"/>
        <v>1</v>
      </c>
      <c r="W44" s="65">
        <f t="shared" si="8"/>
        <v>0</v>
      </c>
      <c r="X44" s="65">
        <f t="shared" si="9"/>
        <v>0</v>
      </c>
      <c r="Y44" s="65">
        <f t="shared" si="10"/>
        <v>0</v>
      </c>
      <c r="Z44" s="65">
        <f t="shared" si="11"/>
        <v>0</v>
      </c>
      <c r="AA44" s="65">
        <f t="shared" si="12"/>
        <v>0</v>
      </c>
      <c r="AB44" s="65">
        <f t="shared" si="13"/>
        <v>0</v>
      </c>
      <c r="AC44" s="66">
        <f t="shared" si="14"/>
        <v>0</v>
      </c>
      <c r="AD44" s="66">
        <f t="shared" si="15"/>
        <v>0</v>
      </c>
      <c r="AE44" s="66">
        <f t="shared" si="16"/>
        <v>0</v>
      </c>
      <c r="AG44" s="58"/>
      <c r="AH44" s="59"/>
    </row>
    <row r="45" spans="2:40" ht="21" customHeight="1" x14ac:dyDescent="0.2">
      <c r="B45" s="22" t="s">
        <v>35</v>
      </c>
      <c r="C45" s="23"/>
      <c r="D45" s="24"/>
      <c r="E45" s="24"/>
      <c r="F45" s="24"/>
      <c r="G45" s="24"/>
      <c r="H45" s="25"/>
      <c r="I45" s="73">
        <f t="shared" ref="I45:N45" si="24">SUM(I14:I44)*24</f>
        <v>0</v>
      </c>
      <c r="J45" s="73">
        <f t="shared" si="24"/>
        <v>0</v>
      </c>
      <c r="K45" s="73">
        <f t="shared" si="24"/>
        <v>0</v>
      </c>
      <c r="L45" s="73">
        <f t="shared" si="24"/>
        <v>0</v>
      </c>
      <c r="M45" s="73">
        <f t="shared" si="24"/>
        <v>0</v>
      </c>
      <c r="N45" s="73">
        <f t="shared" si="24"/>
        <v>0</v>
      </c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G45" s="27" t="s">
        <v>59</v>
      </c>
      <c r="AH45" s="28">
        <f>SUM(AH14:AH44)</f>
        <v>0</v>
      </c>
    </row>
    <row r="46" spans="2:40" ht="12" customHeight="1" x14ac:dyDescent="0.2"/>
    <row r="47" spans="2:40" x14ac:dyDescent="0.2"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  <c r="AK47" s="107"/>
    </row>
    <row r="48" spans="2:40" x14ac:dyDescent="0.2"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  <c r="AK48" s="107"/>
    </row>
    <row r="49" spans="2:37" x14ac:dyDescent="0.2"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</row>
    <row r="50" spans="2:37" x14ac:dyDescent="0.2">
      <c r="B50" s="107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</row>
    <row r="51" spans="2:37" x14ac:dyDescent="0.2"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</row>
    <row r="52" spans="2:37" x14ac:dyDescent="0.2"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  <c r="AK52" s="107"/>
    </row>
    <row r="53" spans="2:37" x14ac:dyDescent="0.2"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</row>
    <row r="54" spans="2:37" x14ac:dyDescent="0.2"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  <c r="AK54" s="107"/>
    </row>
    <row r="55" spans="2:37" x14ac:dyDescent="0.2"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  <c r="AK55" s="107"/>
    </row>
  </sheetData>
  <sheetProtection algorithmName="SHA-512" hashValue="H8f35Ts6ke0aoRBUqTR5Jhy7Iee2cJ6N6PgTgiUm0vRQfFzZqy6O4PSiugUdDiedZNqLXTD0S7xNxLXDskKgRw==" saltValue="VG1q/Keisl9cmXxIbOZDfA==" spinCount="100000" sheet="1" selectLockedCells="1"/>
  <mergeCells count="29">
    <mergeCell ref="D5:I5"/>
    <mergeCell ref="K5:M5"/>
    <mergeCell ref="B1:AH1"/>
    <mergeCell ref="B2:AH2"/>
    <mergeCell ref="B3:AH3"/>
    <mergeCell ref="B4:AH4"/>
    <mergeCell ref="B5:C5"/>
    <mergeCell ref="N5:AH10"/>
    <mergeCell ref="B6:C6"/>
    <mergeCell ref="D6:M6"/>
    <mergeCell ref="B7:C7"/>
    <mergeCell ref="D7:M7"/>
    <mergeCell ref="B8:C8"/>
    <mergeCell ref="D8:M8"/>
    <mergeCell ref="B10:C10"/>
    <mergeCell ref="D10:I10"/>
    <mergeCell ref="J10:K10"/>
    <mergeCell ref="L10:M10"/>
    <mergeCell ref="AN12:AN13"/>
    <mergeCell ref="AG14:AH14"/>
    <mergeCell ref="AL27:AN28"/>
    <mergeCell ref="AL29:AN30"/>
    <mergeCell ref="AL12:AL13"/>
    <mergeCell ref="AM12:AM13"/>
    <mergeCell ref="B47:AK55"/>
    <mergeCell ref="B12:B13"/>
    <mergeCell ref="C12:D12"/>
    <mergeCell ref="E12:F12"/>
    <mergeCell ref="AG12:AH13"/>
  </mergeCells>
  <conditionalFormatting sqref="B14:N44">
    <cfRule type="expression" dxfId="7" priority="1">
      <formula>OR(WEEKDAY($B14)=7,WEEKDAY($B14)=1)</formula>
    </cfRule>
  </conditionalFormatting>
  <printOptions horizontalCentered="1" verticalCentered="1"/>
  <pageMargins left="0.19685039370078741" right="0.19685039370078741" top="0.19685039370078741" bottom="0.19685039370078741" header="0.43307086614173229" footer="0.51181102362204722"/>
  <pageSetup paperSize="9" scale="57" orientation="landscape" verticalDpi="0" r:id="rId1"/>
  <headerFooter>
    <oddFooter>&amp;C&amp;P</oddFooter>
  </headerFooter>
  <ignoredErrors>
    <ignoredError sqref="G15:G44" unlocked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2272A-BD91-42C4-A1AB-B46CCE056176}">
  <sheetPr>
    <pageSetUpPr fitToPage="1"/>
  </sheetPr>
  <dimension ref="B1:AN55"/>
  <sheetViews>
    <sheetView showGridLines="0" showRowColHeaders="0" zoomScale="80" zoomScaleNormal="80" workbookViewId="0">
      <selection activeCell="D5" sqref="D5:I5"/>
    </sheetView>
  </sheetViews>
  <sheetFormatPr baseColWidth="10" defaultColWidth="11.42578125" defaultRowHeight="14.25" x14ac:dyDescent="0.2"/>
  <cols>
    <col min="1" max="1" width="2.42578125" style="11" customWidth="1"/>
    <col min="2" max="4" width="16.7109375" style="11" customWidth="1"/>
    <col min="5" max="6" width="10.7109375" style="11" customWidth="1"/>
    <col min="7" max="14" width="16.7109375" style="11" customWidth="1"/>
    <col min="15" max="15" width="4.140625" style="11" hidden="1" customWidth="1"/>
    <col min="16" max="21" width="7.5703125" style="11" hidden="1" customWidth="1"/>
    <col min="22" max="31" width="10.28515625" style="11" hidden="1" customWidth="1"/>
    <col min="32" max="32" width="1.7109375" style="11" customWidth="1"/>
    <col min="33" max="33" width="28.28515625" style="11" customWidth="1"/>
    <col min="34" max="34" width="18.85546875" style="11" customWidth="1"/>
    <col min="35" max="35" width="2.28515625" style="11" customWidth="1"/>
    <col min="36" max="36" width="3.85546875" style="11" customWidth="1"/>
    <col min="37" max="37" width="1.28515625" style="11" customWidth="1"/>
    <col min="38" max="38" width="36.42578125" style="11" customWidth="1"/>
    <col min="39" max="39" width="11.5703125" style="11" customWidth="1"/>
    <col min="40" max="16384" width="11.42578125" style="11"/>
  </cols>
  <sheetData>
    <row r="1" spans="2:40" x14ac:dyDescent="0.2">
      <c r="B1" s="147" t="str">
        <f>Januar!B1</f>
        <v>Letzte Aktualisierung: 01.01.2026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8"/>
      <c r="AG1" s="148"/>
      <c r="AH1" s="148"/>
    </row>
    <row r="2" spans="2:40" ht="42" customHeight="1" x14ac:dyDescent="0.2">
      <c r="B2" s="108" t="s">
        <v>0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10"/>
    </row>
    <row r="3" spans="2:40" ht="16.5" customHeight="1" x14ac:dyDescent="0.2"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3"/>
    </row>
    <row r="4" spans="2:40" x14ac:dyDescent="0.2"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</row>
    <row r="5" spans="2:40" ht="21" customHeight="1" x14ac:dyDescent="0.2">
      <c r="B5" s="114" t="s">
        <v>1</v>
      </c>
      <c r="C5" s="115"/>
      <c r="D5" s="104" t="str">
        <f>IF(Januar!D5&lt;&gt;"",Januar!D5,"")</f>
        <v/>
      </c>
      <c r="E5" s="105"/>
      <c r="F5" s="105"/>
      <c r="G5" s="105"/>
      <c r="H5" s="105"/>
      <c r="I5" s="106"/>
      <c r="J5" s="76" t="s">
        <v>67</v>
      </c>
      <c r="K5" s="104" t="str">
        <f>IF(Januar!K5&lt;&gt;"",Januar!K5,"")</f>
        <v/>
      </c>
      <c r="L5" s="105"/>
      <c r="M5" s="106"/>
      <c r="N5" s="116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117"/>
    </row>
    <row r="6" spans="2:40" ht="21" customHeight="1" x14ac:dyDescent="0.2">
      <c r="B6" s="101" t="s">
        <v>2</v>
      </c>
      <c r="C6" s="102"/>
      <c r="D6" s="103" t="str">
        <f>IF(Januar!D6&lt;&gt;"",Januar!D6,"")</f>
        <v/>
      </c>
      <c r="E6" s="103"/>
      <c r="F6" s="103"/>
      <c r="G6" s="103"/>
      <c r="H6" s="103"/>
      <c r="I6" s="103"/>
      <c r="J6" s="103"/>
      <c r="K6" s="103"/>
      <c r="L6" s="103"/>
      <c r="M6" s="103"/>
      <c r="N6" s="118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20"/>
    </row>
    <row r="7" spans="2:40" ht="21" customHeight="1" x14ac:dyDescent="0.2">
      <c r="B7" s="126" t="s">
        <v>3</v>
      </c>
      <c r="C7" s="127"/>
      <c r="D7" s="128" t="str">
        <f>IF(Januar!D7&lt;&gt;"",Januar!D7,"")</f>
        <v/>
      </c>
      <c r="E7" s="128"/>
      <c r="F7" s="128"/>
      <c r="G7" s="128"/>
      <c r="H7" s="128"/>
      <c r="I7" s="105"/>
      <c r="J7" s="105"/>
      <c r="K7" s="105"/>
      <c r="L7" s="105"/>
      <c r="M7" s="105"/>
      <c r="N7" s="118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20"/>
    </row>
    <row r="8" spans="2:40" ht="21" customHeight="1" x14ac:dyDescent="0.2">
      <c r="B8" s="129" t="s">
        <v>4</v>
      </c>
      <c r="C8" s="130"/>
      <c r="D8" s="131" t="str">
        <f>IF(Januar!D8&lt;&gt;"",Januar!D8,"")</f>
        <v/>
      </c>
      <c r="E8" s="132"/>
      <c r="F8" s="132"/>
      <c r="G8" s="132"/>
      <c r="H8" s="132"/>
      <c r="I8" s="133"/>
      <c r="J8" s="133"/>
      <c r="K8" s="133"/>
      <c r="L8" s="133"/>
      <c r="M8" s="133"/>
      <c r="N8" s="118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20"/>
    </row>
    <row r="9" spans="2:40" ht="7.5" customHeight="1" x14ac:dyDescent="0.2">
      <c r="N9" s="118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20"/>
    </row>
    <row r="10" spans="2:40" ht="21" customHeight="1" x14ac:dyDescent="0.2">
      <c r="B10" s="134" t="s">
        <v>5</v>
      </c>
      <c r="C10" s="135"/>
      <c r="D10" s="136">
        <f>DATE(YEAR([0]!Beginndatum),6,1)</f>
        <v>46174</v>
      </c>
      <c r="E10" s="136"/>
      <c r="F10" s="136"/>
      <c r="G10" s="136"/>
      <c r="H10" s="136"/>
      <c r="I10" s="137"/>
      <c r="J10" s="138" t="s">
        <v>6</v>
      </c>
      <c r="K10" s="139"/>
      <c r="L10" s="140">
        <f>[0]!Stundenlohn_1</f>
        <v>14</v>
      </c>
      <c r="M10" s="141"/>
      <c r="N10" s="121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3"/>
    </row>
    <row r="11" spans="2:40" ht="12.75" customHeight="1" x14ac:dyDescent="0.2"/>
    <row r="12" spans="2:40" ht="21" customHeight="1" x14ac:dyDescent="0.2">
      <c r="B12" s="142" t="s">
        <v>7</v>
      </c>
      <c r="C12" s="95" t="s">
        <v>8</v>
      </c>
      <c r="D12" s="144"/>
      <c r="E12" s="95" t="s">
        <v>11</v>
      </c>
      <c r="F12" s="96"/>
      <c r="G12" s="9" t="s">
        <v>12</v>
      </c>
      <c r="H12" s="9" t="s">
        <v>14</v>
      </c>
      <c r="I12" s="62" t="s">
        <v>16</v>
      </c>
      <c r="J12" s="62" t="s">
        <v>17</v>
      </c>
      <c r="K12" s="62" t="s">
        <v>17</v>
      </c>
      <c r="L12" s="62" t="s">
        <v>18</v>
      </c>
      <c r="M12" s="62" t="s">
        <v>19</v>
      </c>
      <c r="N12" s="10" t="s">
        <v>19</v>
      </c>
      <c r="P12" s="12" t="s">
        <v>21</v>
      </c>
      <c r="Q12" s="12" t="s">
        <v>22</v>
      </c>
      <c r="R12" s="12" t="s">
        <v>23</v>
      </c>
      <c r="S12" s="12" t="s">
        <v>24</v>
      </c>
      <c r="T12" s="12" t="s">
        <v>25</v>
      </c>
      <c r="U12" s="12" t="s">
        <v>26</v>
      </c>
      <c r="V12" s="13" t="s">
        <v>27</v>
      </c>
      <c r="W12" s="13" t="s">
        <v>28</v>
      </c>
      <c r="X12" s="14" t="s">
        <v>29</v>
      </c>
      <c r="Y12" s="15">
        <v>41267</v>
      </c>
      <c r="Z12" s="15">
        <v>41274</v>
      </c>
      <c r="AA12" s="14" t="s">
        <v>30</v>
      </c>
      <c r="AB12" s="14" t="s">
        <v>31</v>
      </c>
      <c r="AC12" s="14" t="s">
        <v>32</v>
      </c>
      <c r="AD12" s="14" t="s">
        <v>33</v>
      </c>
      <c r="AE12" s="14" t="s">
        <v>34</v>
      </c>
      <c r="AG12" s="98" t="s">
        <v>36</v>
      </c>
      <c r="AH12" s="99"/>
      <c r="AL12" s="77" t="s">
        <v>38</v>
      </c>
      <c r="AM12" s="79">
        <f>YEAR(Beginndatum_1)</f>
        <v>2026</v>
      </c>
      <c r="AN12" s="81" t="s">
        <v>39</v>
      </c>
    </row>
    <row r="13" spans="2:40" ht="21" customHeight="1" x14ac:dyDescent="0.2">
      <c r="B13" s="143"/>
      <c r="C13" s="16" t="s">
        <v>9</v>
      </c>
      <c r="D13" s="16" t="s">
        <v>10</v>
      </c>
      <c r="E13" s="16" t="s">
        <v>9</v>
      </c>
      <c r="F13" s="16" t="s">
        <v>10</v>
      </c>
      <c r="G13" s="16" t="s">
        <v>13</v>
      </c>
      <c r="H13" s="16" t="s">
        <v>15</v>
      </c>
      <c r="I13" s="17" t="s">
        <v>20</v>
      </c>
      <c r="J13" s="74">
        <v>0.25</v>
      </c>
      <c r="K13" s="74">
        <v>0.4</v>
      </c>
      <c r="L13" s="74">
        <v>0.5</v>
      </c>
      <c r="M13" s="74">
        <v>1.25</v>
      </c>
      <c r="N13" s="75">
        <v>1.5</v>
      </c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G13" s="78"/>
      <c r="AH13" s="100"/>
      <c r="AL13" s="78"/>
      <c r="AM13" s="80"/>
      <c r="AN13" s="82"/>
    </row>
    <row r="14" spans="2:40" ht="21" customHeight="1" x14ac:dyDescent="0.2">
      <c r="B14" s="19">
        <f>Beginndatum_1</f>
        <v>46174</v>
      </c>
      <c r="C14" s="1"/>
      <c r="D14" s="1"/>
      <c r="E14" s="1"/>
      <c r="F14" s="1"/>
      <c r="G14" s="4" t="str">
        <f t="shared" ref="G14:G44" ca="1" si="0">IF(OR(C14&lt;&gt;"",D14&lt;&gt;"",E14&lt;&gt;"",F14&lt;&gt;""),TODAY(),"")</f>
        <v/>
      </c>
      <c r="H14" s="2"/>
      <c r="I14" s="60" t="str">
        <f>IF(P14=1,+(S14-R14)-(U14-T14), "")</f>
        <v/>
      </c>
      <c r="J14" s="60" t="str">
        <f t="shared" ref="J14:J44" si="1">IF(P14=1,IF(Q14=1,
+MAX(0,MIN(S14,6/24)-MAX(R14,0)) - MAX(0,MIN(U14,6/24)-MAX(T14,0))
+MAX(0,MIN(S14,24/24)-MAX(R14,20/24)) - MAX(0,MIN(U14,24/24)-MAX(T14,20/24))
+MAX(0,MIN(S14,1+6/24)-MAX(R14,1+4/24)) - MAX(0,MIN(U14,1+6/24)-MAX(T14,1+4/24))
+MAX(0,MIN(S14,1+24/24)-MAX(R14,1+20/24)) - MAX(0,MIN(U14,1+24/24)-MAX(T14,1+20/24))
+0,0),"")</f>
        <v/>
      </c>
      <c r="K14" s="60" t="str">
        <f t="shared" ref="K14:K44" si="2">IF(P14=1,IF(Q14=1,
+MAX(0,MIN(S14,1+4/24)-MAX(R14,24/24)) - MAX(0,MIN(U14,1+4/24)-MAX(T14,24/24))
+0,0),"")</f>
        <v/>
      </c>
      <c r="L14" s="60" t="str">
        <f t="shared" ref="L14:L44" si="3">IF(P14=1,IF(Q14=1,
+IF(AND(V14=1,W14=0,X14=0), MAX(0,MIN(S14,14/24)-MAX(R14,0/24)) - MAX(0,MIN(U14,14/24)-MAX(T14,0/24)),0)
+IF(AND(V14=1,W14=0,X14=0,Y14=0,Z14=0), MAX(0,MIN(S14,24/24)-MAX(R14,14/24)) - MAX(0,MIN(U14,24/24)-MAX(T14,14/24)),0)
+IF(AND(OR(V14=1,AA14=1),W14=0,X14=0,Y14=0,Z14=0,AB14=0,AC14=0), MAX(0,MIN(S14,1+4/24)-MAX(R14,24/24)) - MAX(0,MIN(U14,1+4/24)-MAX(T14,24/24)),0)
+IF(AND(AA14=1,AB14=0,AC14=0), MAX(0,MIN(S14,1+14/24)-MAX(R14,1+4/24)) - MAX(0,MIN(U14,1+14/24)-MAX(T14,1+4/24)),0)
+IF(AND(AA14=1,AB14=0,AC14=0,AD14=0,AE14=0), MAX(0,MIN(S14,1+24/24)-MAX(R14,1+14/24)) - MAX(0,MIN(U14,1+24/24)-MAX(T14,1+14/24)),0)
+0,0),"")</f>
        <v/>
      </c>
      <c r="M14" s="60" t="str">
        <f t="shared" ref="M14:M44" si="4">IF(P14=1,IF(Q14=1,
+IF(AND(W14=1,X14=0), MAX(0,MIN(S14,14/24)-MAX(R14,0/24)) - MAX(0,MIN(U14,14/24)-MAX(T14,0/24)),0)
+IF(AND(OR(W14=1,Z14=1),X14=0,Y14=0), MAX(0,MIN(S14,24/24)-MAX(R14,14/24)) - MAX(0,MIN(U14,24/24)-MAX(T14,14/24)),0)
+IF(AND(OR(W14=1,Z14=1,AB14=1),X14=0,Y14=0,AC14=0), MAX(0,MIN(S14,1+4/24)-MAX(R14,24/24)) - MAX(0,MIN(U14,1+4/24)-MAX(T14,24/24)),0)
+IF(AND(AB14=1,AC14=0), MAX(0,MIN(S14,1+14/24)-MAX(R14,1+4/24)) - MAX(0,MIN(U14,1+14/24)-MAX(T14,1+4/24)),0)
+IF(AND(OR(AB14=1,AE14=1),AC14=0,AD14=0), MAX(0,MIN(S14,1+24/24)-MAX(R14,1+14/24)) - MAX(0,MIN(U14,1+24/24)-MAX(T14,1+14/24)),0)
+0,0),"")</f>
        <v/>
      </c>
      <c r="N14" s="60" t="str">
        <f t="shared" ref="N14:N44" si="5">IF(P14=1,IF(Q14=1,
+IF(X14=1, MAX(0,MIN(S14,14/24)-MAX(R14,0/24)) - MAX(0,MIN(U14,14/24)-MAX(T14,0/24)),0)
+IF(OR(X14=1,Y14=1), MAX(0,MIN(S14,24/24)-MAX(R14,14/24)) - MAX(0,MIN(U14,24/24)-MAX(T14,14/24)),0)
+IF(OR(X14=1,Y14=1,AC14=1), MAX(0,MIN(S14,1+4/24)-MAX(R14,24/24)) - MAX(0,MIN(U14,1+4/24)-MAX(T14,24/24)),0)
+IF(AC14=1, MAX(0,MIN(S14,1+14/24)-MAX(R14,1+4/24)) - MAX(0,MIN(U14,1+14/24)-MAX(T14,1+4/24)),0)
+IF(OR(AC14=1,AD14=1), MAX(0,MIN(S14,1+24/24)-MAX(R14,1+14/24)) - MAX(0,MIN(U14,1+24/24)-MAX(T14,1+14/24)),0)
+0,0),"")</f>
        <v/>
      </c>
      <c r="P14" s="63">
        <f>IF(AND(B14&lt;&gt;"",C14&lt;&gt;"",D14&lt;&gt;""),1,0)</f>
        <v>0</v>
      </c>
      <c r="Q14" s="63">
        <f>IF(H14&lt;&gt;"",0,1)</f>
        <v>1</v>
      </c>
      <c r="R14" s="64">
        <f t="shared" ref="R14:R44" si="6">MOD(C14,1)</f>
        <v>0</v>
      </c>
      <c r="S14" s="64">
        <f>IF(D14="",0,IF(MOD(D14,1)&gt;R14,MOD(D14,1),MOD(D14,1)+1))</f>
        <v>0</v>
      </c>
      <c r="T14" s="64">
        <f>IF(MOD(E14,1)&gt;R14,MIN(MAX(MOD(E14,1),R14),S14),MIN(MAX(MOD(E14,1)+1,R14),S14))</f>
        <v>0</v>
      </c>
      <c r="U14" s="64">
        <f>IF(MOD(F14,1)&gt;T14,MIN(MAX(MOD(F14,1),T14),S14),MIN(MAX(MOD(F14,1)+1,T14),S14))</f>
        <v>0</v>
      </c>
      <c r="V14" s="63">
        <f t="shared" ref="V14:V44" si="7">IF(ISNUMBER(B14),IF(WEEKDAY(B14,1)=1,1,0),0)</f>
        <v>0</v>
      </c>
      <c r="W14" s="65">
        <f t="shared" ref="W14:W44" si="8">IF(ISNUMBER(B14),IF(OR(B14=Neujahr_1,B14=Karfreitag_1,B14=Allerheiligen_1, B14=Refomationstag_1,B14=Buss_Bettag_1, B14=Ostersonntag_1,  B14=Ostermontag_1,B14=Christi_Himmelfahrt_1,B14=Pfingstmontag_1,B14=Tag_der_Einheit_1, B14=Maria_Himmelfahrt_1,B14=HL_3_Koenige,B14=Fronleichnam_1,B14=Friedensfest_1),1,0),0)</f>
        <v>0</v>
      </c>
      <c r="X14" s="65">
        <f t="shared" ref="X14:X44" si="9">IF(ISNUMBER(B14),IF(OR(B14=Weihnachtstag_1_1,B14=Weihnachtstag_2_1,B14=Tag_der_Arbeit_1),1,0),0)</f>
        <v>0</v>
      </c>
      <c r="Y14" s="65">
        <f t="shared" ref="Y14:Y44" si="10">IF(ISNUMBER(B14),IF(B14=Heiligabend_1,1,0),0)</f>
        <v>0</v>
      </c>
      <c r="Z14" s="65">
        <f t="shared" ref="Z14:Z44" si="11">IF(ISNUMBER(B14),IF(B14=Sylvester_1,1,0),0)</f>
        <v>0</v>
      </c>
      <c r="AA14" s="65">
        <f t="shared" ref="AA14:AA44" si="12">IF(ISNUMBER(B14),IF(WEEKDAY(B14+1,1)=1,1,0),0)</f>
        <v>0</v>
      </c>
      <c r="AB14" s="65">
        <f t="shared" ref="AB14:AB44" si="13">IF(ISNUMBER(B14),IF(OR(B14=Sylvester_1,B14+1=Karfreitag_1,B14+1=Allerheiligen_1, B14+1=Refomationstag_1,B14+1=Buss_Bettag_1, B14+1=Ostersonntag_1,  B14+1=Ostermontag_1,B14+1=Christi_Himmelfahrt_1,B14+1=Pfingstmontag_1,B14+1=Tag_der_Einheit_1, B14+1=Maria_Himmelfahrt_1,B14+1=HL_3_Koenige,B14+1=Fronleichnam_1,B14+1=Friedensfest_1),1,0),0)</f>
        <v>0</v>
      </c>
      <c r="AC14" s="66">
        <f t="shared" ref="AC14:AC44" si="14">IF(ISNUMBER(B14),IF(OR(B14+1=Weihnachtstag_1_1,B14+1=Weihnachtstag_2_1,B14+1=Tag_der_Arbeit_1),1,0),0)</f>
        <v>0</v>
      </c>
      <c r="AD14" s="66">
        <f t="shared" ref="AD14:AD44" si="15">IF(ISNUMBER(B14),IF(B14+1=Heiligabend_1,1,0),0)</f>
        <v>0</v>
      </c>
      <c r="AE14" s="66">
        <f t="shared" ref="AE14:AE44" si="16">IF(ISNUMBER(B14),IF(B14+1=Sylvester_1,1,0),0)</f>
        <v>0</v>
      </c>
      <c r="AG14" s="124"/>
      <c r="AH14" s="125"/>
      <c r="AL14" s="29" t="s">
        <v>40</v>
      </c>
      <c r="AM14" s="30">
        <f>DATE(AM12,1,1)</f>
        <v>46023</v>
      </c>
      <c r="AN14" s="31">
        <v>125</v>
      </c>
    </row>
    <row r="15" spans="2:40" ht="21" customHeight="1" x14ac:dyDescent="0.2">
      <c r="B15" s="20">
        <f t="shared" ref="B15:B44" si="17">IF(B14&lt;&gt;"",IF(MONTH(Beginndatum_1)=MONTH(B14+1),B14+1,""),"")</f>
        <v>46175</v>
      </c>
      <c r="C15" s="3"/>
      <c r="D15" s="3"/>
      <c r="E15" s="3"/>
      <c r="F15" s="3"/>
      <c r="G15" s="4" t="str">
        <f t="shared" ca="1" si="0"/>
        <v/>
      </c>
      <c r="H15" s="5"/>
      <c r="I15" s="60" t="str">
        <f t="shared" ref="I15:I44" si="18">IF(P15=1,+(S15-R15)-(U15-T15), "")</f>
        <v/>
      </c>
      <c r="J15" s="60" t="str">
        <f t="shared" si="1"/>
        <v/>
      </c>
      <c r="K15" s="60" t="str">
        <f t="shared" si="2"/>
        <v/>
      </c>
      <c r="L15" s="60" t="str">
        <f t="shared" si="3"/>
        <v/>
      </c>
      <c r="M15" s="60" t="str">
        <f t="shared" si="4"/>
        <v/>
      </c>
      <c r="N15" s="60" t="str">
        <f t="shared" si="5"/>
        <v/>
      </c>
      <c r="P15" s="63">
        <f t="shared" ref="P15:P44" si="19">IF(AND(B15&lt;&gt;"",C15&lt;&gt;"",OR(D15&lt;&gt;"",E15&lt;&gt;"")),1,0)</f>
        <v>0</v>
      </c>
      <c r="Q15" s="63">
        <f>IF(H15&lt;&gt;"",0,1)</f>
        <v>1</v>
      </c>
      <c r="R15" s="64">
        <f t="shared" si="6"/>
        <v>0</v>
      </c>
      <c r="S15" s="64">
        <f>IF(D15="",0,IF(MOD(D15,1)&gt;R15,MOD(D15,1),MOD(D15,1)+1))</f>
        <v>0</v>
      </c>
      <c r="T15" s="64">
        <f>IF(MOD(E15,1)&gt;R15,MIN(MAX(MOD(E15,1),R15),S15),MIN(MAX(MOD(E15,1)+1,R15),S15))</f>
        <v>0</v>
      </c>
      <c r="U15" s="64">
        <f>IF(MOD(F15,1)&gt;T15,MIN(MAX(MOD(F15,1),T15),S15),MIN(MAX(MOD(F15,1)+1,T15),S15))</f>
        <v>0</v>
      </c>
      <c r="V15" s="63">
        <f t="shared" si="7"/>
        <v>0</v>
      </c>
      <c r="W15" s="65">
        <f t="shared" si="8"/>
        <v>0</v>
      </c>
      <c r="X15" s="65">
        <f t="shared" si="9"/>
        <v>0</v>
      </c>
      <c r="Y15" s="65">
        <f t="shared" si="10"/>
        <v>0</v>
      </c>
      <c r="Z15" s="65">
        <f t="shared" si="11"/>
        <v>0</v>
      </c>
      <c r="AA15" s="65">
        <f t="shared" si="12"/>
        <v>0</v>
      </c>
      <c r="AB15" s="65">
        <f t="shared" si="13"/>
        <v>0</v>
      </c>
      <c r="AC15" s="66">
        <f t="shared" si="14"/>
        <v>0</v>
      </c>
      <c r="AD15" s="66">
        <f t="shared" si="15"/>
        <v>0</v>
      </c>
      <c r="AE15" s="66">
        <f t="shared" si="16"/>
        <v>0</v>
      </c>
      <c r="AG15" s="47" t="s">
        <v>37</v>
      </c>
      <c r="AH15" s="48">
        <f>(Stunden_1)*Stundenlohn_1</f>
        <v>0</v>
      </c>
      <c r="AL15" s="32" t="s">
        <v>41</v>
      </c>
      <c r="AM15" s="33">
        <f>Ostersonntag_1-2</f>
        <v>46115</v>
      </c>
      <c r="AN15" s="34">
        <v>125</v>
      </c>
    </row>
    <row r="16" spans="2:40" ht="21" customHeight="1" x14ac:dyDescent="0.2">
      <c r="B16" s="20">
        <f t="shared" si="17"/>
        <v>46176</v>
      </c>
      <c r="C16" s="3"/>
      <c r="D16" s="3"/>
      <c r="E16" s="3"/>
      <c r="F16" s="3"/>
      <c r="G16" s="4" t="str">
        <f t="shared" ca="1" si="0"/>
        <v/>
      </c>
      <c r="H16" s="5"/>
      <c r="I16" s="60" t="str">
        <f t="shared" si="18"/>
        <v/>
      </c>
      <c r="J16" s="60" t="str">
        <f t="shared" si="1"/>
        <v/>
      </c>
      <c r="K16" s="60" t="str">
        <f t="shared" si="2"/>
        <v/>
      </c>
      <c r="L16" s="60" t="str">
        <f t="shared" si="3"/>
        <v/>
      </c>
      <c r="M16" s="60" t="str">
        <f t="shared" si="4"/>
        <v/>
      </c>
      <c r="N16" s="60" t="str">
        <f t="shared" si="5"/>
        <v/>
      </c>
      <c r="P16" s="63">
        <f t="shared" si="19"/>
        <v>0</v>
      </c>
      <c r="Q16" s="63">
        <f t="shared" ref="Q16:Q44" si="20">IF(H16&lt;&gt;"",0,1)</f>
        <v>1</v>
      </c>
      <c r="R16" s="64">
        <f t="shared" si="6"/>
        <v>0</v>
      </c>
      <c r="S16" s="64">
        <f t="shared" ref="S16:S44" si="21">IF(D16="",0,IF(MOD(D16,1)&gt;R16,MOD(D16,1),MOD(D16,1)+1))</f>
        <v>0</v>
      </c>
      <c r="T16" s="64">
        <f t="shared" ref="T16:T44" si="22">IF(MOD(E16,1)&gt;R16,MIN(MAX(MOD(E16,1),R16),S16),MIN(MAX(MOD(E16,1)+1,R16),S16))</f>
        <v>0</v>
      </c>
      <c r="U16" s="64">
        <f t="shared" ref="U16:U44" si="23">IF(MOD(F16,1)&gt;T16,MIN(MAX(MOD(F16,1),T16),S16),MIN(MAX(MOD(F16,1)+1,T16),S16))</f>
        <v>0</v>
      </c>
      <c r="V16" s="63">
        <f t="shared" si="7"/>
        <v>0</v>
      </c>
      <c r="W16" s="65">
        <f t="shared" si="8"/>
        <v>0</v>
      </c>
      <c r="X16" s="65">
        <f t="shared" si="9"/>
        <v>0</v>
      </c>
      <c r="Y16" s="65">
        <f t="shared" si="10"/>
        <v>0</v>
      </c>
      <c r="Z16" s="65">
        <f t="shared" si="11"/>
        <v>0</v>
      </c>
      <c r="AA16" s="65">
        <f t="shared" si="12"/>
        <v>0</v>
      </c>
      <c r="AB16" s="65">
        <f t="shared" si="13"/>
        <v>1</v>
      </c>
      <c r="AC16" s="66">
        <f t="shared" si="14"/>
        <v>0</v>
      </c>
      <c r="AD16" s="66">
        <f t="shared" si="15"/>
        <v>0</v>
      </c>
      <c r="AE16" s="66">
        <f t="shared" si="16"/>
        <v>0</v>
      </c>
      <c r="AG16" s="49" t="str">
        <f>Januar!AG16</f>
        <v>Nachtstunden zu 25 %</v>
      </c>
      <c r="AH16" s="50">
        <f>(Nachtstd_25_1)*(Stundenlohn_1*25%)</f>
        <v>0</v>
      </c>
      <c r="AL16" s="32" t="s">
        <v>42</v>
      </c>
      <c r="AM16" s="33">
        <f>Ostersonntag_1+1</f>
        <v>46118</v>
      </c>
      <c r="AN16" s="34">
        <v>125</v>
      </c>
    </row>
    <row r="17" spans="2:40" ht="21" customHeight="1" x14ac:dyDescent="0.2">
      <c r="B17" s="20">
        <f t="shared" si="17"/>
        <v>46177</v>
      </c>
      <c r="C17" s="3"/>
      <c r="D17" s="3"/>
      <c r="E17" s="3"/>
      <c r="F17" s="3"/>
      <c r="G17" s="4" t="str">
        <f t="shared" ca="1" si="0"/>
        <v/>
      </c>
      <c r="H17" s="5"/>
      <c r="I17" s="60" t="str">
        <f t="shared" si="18"/>
        <v/>
      </c>
      <c r="J17" s="60" t="str">
        <f t="shared" si="1"/>
        <v/>
      </c>
      <c r="K17" s="60" t="str">
        <f t="shared" si="2"/>
        <v/>
      </c>
      <c r="L17" s="60" t="str">
        <f t="shared" si="3"/>
        <v/>
      </c>
      <c r="M17" s="60" t="str">
        <f t="shared" si="4"/>
        <v/>
      </c>
      <c r="N17" s="60" t="str">
        <f t="shared" si="5"/>
        <v/>
      </c>
      <c r="P17" s="63">
        <f t="shared" si="19"/>
        <v>0</v>
      </c>
      <c r="Q17" s="63">
        <f t="shared" si="20"/>
        <v>1</v>
      </c>
      <c r="R17" s="64">
        <f t="shared" si="6"/>
        <v>0</v>
      </c>
      <c r="S17" s="64">
        <f t="shared" si="21"/>
        <v>0</v>
      </c>
      <c r="T17" s="64">
        <f t="shared" si="22"/>
        <v>0</v>
      </c>
      <c r="U17" s="64">
        <f t="shared" si="23"/>
        <v>0</v>
      </c>
      <c r="V17" s="63">
        <f t="shared" si="7"/>
        <v>0</v>
      </c>
      <c r="W17" s="65">
        <f t="shared" si="8"/>
        <v>1</v>
      </c>
      <c r="X17" s="65">
        <f t="shared" si="9"/>
        <v>0</v>
      </c>
      <c r="Y17" s="65">
        <f t="shared" si="10"/>
        <v>0</v>
      </c>
      <c r="Z17" s="65">
        <f t="shared" si="11"/>
        <v>0</v>
      </c>
      <c r="AA17" s="65">
        <f t="shared" si="12"/>
        <v>0</v>
      </c>
      <c r="AB17" s="65">
        <f t="shared" si="13"/>
        <v>0</v>
      </c>
      <c r="AC17" s="66">
        <f t="shared" si="14"/>
        <v>0</v>
      </c>
      <c r="AD17" s="66">
        <f t="shared" si="15"/>
        <v>0</v>
      </c>
      <c r="AE17" s="66">
        <f t="shared" si="16"/>
        <v>0</v>
      </c>
      <c r="AG17" s="49" t="str">
        <f>Januar!AG17</f>
        <v>Nachtstunden zu 40 %</v>
      </c>
      <c r="AH17" s="50">
        <f>(Nachtstd_40_1)*(Stundenlohn_1*40%)</f>
        <v>0</v>
      </c>
      <c r="AL17" s="32" t="s">
        <v>43</v>
      </c>
      <c r="AM17" s="33">
        <f>DATE(AM12,5,1)</f>
        <v>46143</v>
      </c>
      <c r="AN17" s="34">
        <v>150</v>
      </c>
    </row>
    <row r="18" spans="2:40" ht="21" customHeight="1" x14ac:dyDescent="0.2">
      <c r="B18" s="20">
        <f t="shared" si="17"/>
        <v>46178</v>
      </c>
      <c r="C18" s="3"/>
      <c r="D18" s="3"/>
      <c r="E18" s="3"/>
      <c r="F18" s="3"/>
      <c r="G18" s="4" t="str">
        <f t="shared" ca="1" si="0"/>
        <v/>
      </c>
      <c r="H18" s="5"/>
      <c r="I18" s="60" t="str">
        <f t="shared" si="18"/>
        <v/>
      </c>
      <c r="J18" s="60" t="str">
        <f t="shared" si="1"/>
        <v/>
      </c>
      <c r="K18" s="60" t="str">
        <f t="shared" si="2"/>
        <v/>
      </c>
      <c r="L18" s="60" t="str">
        <f t="shared" si="3"/>
        <v/>
      </c>
      <c r="M18" s="60" t="str">
        <f t="shared" si="4"/>
        <v/>
      </c>
      <c r="N18" s="60" t="str">
        <f t="shared" si="5"/>
        <v/>
      </c>
      <c r="P18" s="63">
        <f t="shared" si="19"/>
        <v>0</v>
      </c>
      <c r="Q18" s="63">
        <f t="shared" si="20"/>
        <v>1</v>
      </c>
      <c r="R18" s="64">
        <f t="shared" si="6"/>
        <v>0</v>
      </c>
      <c r="S18" s="64">
        <f t="shared" si="21"/>
        <v>0</v>
      </c>
      <c r="T18" s="64">
        <f t="shared" si="22"/>
        <v>0</v>
      </c>
      <c r="U18" s="64">
        <f t="shared" si="23"/>
        <v>0</v>
      </c>
      <c r="V18" s="63">
        <f t="shared" si="7"/>
        <v>0</v>
      </c>
      <c r="W18" s="65">
        <f t="shared" si="8"/>
        <v>0</v>
      </c>
      <c r="X18" s="65">
        <f t="shared" si="9"/>
        <v>0</v>
      </c>
      <c r="Y18" s="65">
        <f t="shared" si="10"/>
        <v>0</v>
      </c>
      <c r="Z18" s="65">
        <f t="shared" si="11"/>
        <v>0</v>
      </c>
      <c r="AA18" s="65">
        <f t="shared" si="12"/>
        <v>0</v>
      </c>
      <c r="AB18" s="65">
        <f t="shared" si="13"/>
        <v>0</v>
      </c>
      <c r="AC18" s="66">
        <f t="shared" si="14"/>
        <v>0</v>
      </c>
      <c r="AD18" s="66">
        <f t="shared" si="15"/>
        <v>0</v>
      </c>
      <c r="AE18" s="66">
        <f t="shared" si="16"/>
        <v>0</v>
      </c>
      <c r="AG18" s="49" t="str">
        <f>Januar!AG18</f>
        <v>Sonntagsstunden zu 50 %</v>
      </c>
      <c r="AH18" s="50">
        <f>(Sonntagsstd_1)*(Stundenlohn_1*50%)</f>
        <v>0</v>
      </c>
      <c r="AL18" s="32" t="s">
        <v>44</v>
      </c>
      <c r="AM18" s="33">
        <f>Ostersonntag_1+39</f>
        <v>46156</v>
      </c>
      <c r="AN18" s="34">
        <v>125</v>
      </c>
    </row>
    <row r="19" spans="2:40" ht="21" customHeight="1" x14ac:dyDescent="0.2">
      <c r="B19" s="20">
        <f t="shared" si="17"/>
        <v>46179</v>
      </c>
      <c r="C19" s="3"/>
      <c r="D19" s="3"/>
      <c r="E19" s="3"/>
      <c r="F19" s="3"/>
      <c r="G19" s="4" t="str">
        <f t="shared" ca="1" si="0"/>
        <v/>
      </c>
      <c r="H19" s="5"/>
      <c r="I19" s="60" t="str">
        <f t="shared" si="18"/>
        <v/>
      </c>
      <c r="J19" s="60" t="str">
        <f t="shared" si="1"/>
        <v/>
      </c>
      <c r="K19" s="60" t="str">
        <f t="shared" si="2"/>
        <v/>
      </c>
      <c r="L19" s="60" t="str">
        <f t="shared" si="3"/>
        <v/>
      </c>
      <c r="M19" s="60" t="str">
        <f t="shared" si="4"/>
        <v/>
      </c>
      <c r="N19" s="60" t="str">
        <f t="shared" si="5"/>
        <v/>
      </c>
      <c r="P19" s="63">
        <f t="shared" si="19"/>
        <v>0</v>
      </c>
      <c r="Q19" s="63">
        <f t="shared" si="20"/>
        <v>1</v>
      </c>
      <c r="R19" s="64">
        <f t="shared" si="6"/>
        <v>0</v>
      </c>
      <c r="S19" s="64">
        <f t="shared" si="21"/>
        <v>0</v>
      </c>
      <c r="T19" s="64">
        <f t="shared" si="22"/>
        <v>0</v>
      </c>
      <c r="U19" s="64">
        <f t="shared" si="23"/>
        <v>0</v>
      </c>
      <c r="V19" s="63">
        <f t="shared" si="7"/>
        <v>0</v>
      </c>
      <c r="W19" s="65">
        <f t="shared" si="8"/>
        <v>0</v>
      </c>
      <c r="X19" s="65">
        <f t="shared" si="9"/>
        <v>0</v>
      </c>
      <c r="Y19" s="65">
        <f t="shared" si="10"/>
        <v>0</v>
      </c>
      <c r="Z19" s="65">
        <f t="shared" si="11"/>
        <v>0</v>
      </c>
      <c r="AA19" s="65">
        <f t="shared" si="12"/>
        <v>1</v>
      </c>
      <c r="AB19" s="65">
        <f t="shared" si="13"/>
        <v>0</v>
      </c>
      <c r="AC19" s="66">
        <f t="shared" si="14"/>
        <v>0</v>
      </c>
      <c r="AD19" s="66">
        <f t="shared" si="15"/>
        <v>0</v>
      </c>
      <c r="AE19" s="66">
        <f t="shared" si="16"/>
        <v>0</v>
      </c>
      <c r="AG19" s="49" t="str">
        <f>Januar!AG19</f>
        <v>Feiertagsstunden zu 125 %</v>
      </c>
      <c r="AH19" s="50">
        <f>(Feiertagsstd_125_1)*(Stundenlohn_1*125%)</f>
        <v>0</v>
      </c>
      <c r="AL19" s="32" t="s">
        <v>45</v>
      </c>
      <c r="AM19" s="33">
        <f>Ostersonntag_1+50</f>
        <v>46167</v>
      </c>
      <c r="AN19" s="34">
        <v>125</v>
      </c>
    </row>
    <row r="20" spans="2:40" ht="21" customHeight="1" x14ac:dyDescent="0.2">
      <c r="B20" s="20">
        <f t="shared" si="17"/>
        <v>46180</v>
      </c>
      <c r="C20" s="3"/>
      <c r="D20" s="3"/>
      <c r="E20" s="3"/>
      <c r="F20" s="3"/>
      <c r="G20" s="4" t="str">
        <f t="shared" ca="1" si="0"/>
        <v/>
      </c>
      <c r="H20" s="5"/>
      <c r="I20" s="60" t="str">
        <f t="shared" si="18"/>
        <v/>
      </c>
      <c r="J20" s="60" t="str">
        <f t="shared" si="1"/>
        <v/>
      </c>
      <c r="K20" s="60" t="str">
        <f t="shared" si="2"/>
        <v/>
      </c>
      <c r="L20" s="60" t="str">
        <f t="shared" si="3"/>
        <v/>
      </c>
      <c r="M20" s="60" t="str">
        <f t="shared" si="4"/>
        <v/>
      </c>
      <c r="N20" s="60" t="str">
        <f t="shared" si="5"/>
        <v/>
      </c>
      <c r="P20" s="63">
        <f t="shared" si="19"/>
        <v>0</v>
      </c>
      <c r="Q20" s="63">
        <f t="shared" si="20"/>
        <v>1</v>
      </c>
      <c r="R20" s="64">
        <f t="shared" si="6"/>
        <v>0</v>
      </c>
      <c r="S20" s="64">
        <f t="shared" si="21"/>
        <v>0</v>
      </c>
      <c r="T20" s="64">
        <f t="shared" si="22"/>
        <v>0</v>
      </c>
      <c r="U20" s="64">
        <f t="shared" si="23"/>
        <v>0</v>
      </c>
      <c r="V20" s="63">
        <f t="shared" si="7"/>
        <v>1</v>
      </c>
      <c r="W20" s="65">
        <f t="shared" si="8"/>
        <v>0</v>
      </c>
      <c r="X20" s="65">
        <f t="shared" si="9"/>
        <v>0</v>
      </c>
      <c r="Y20" s="65">
        <f t="shared" si="10"/>
        <v>0</v>
      </c>
      <c r="Z20" s="65">
        <f t="shared" si="11"/>
        <v>0</v>
      </c>
      <c r="AA20" s="65">
        <f t="shared" si="12"/>
        <v>0</v>
      </c>
      <c r="AB20" s="65">
        <f t="shared" si="13"/>
        <v>0</v>
      </c>
      <c r="AC20" s="66">
        <f t="shared" si="14"/>
        <v>0</v>
      </c>
      <c r="AD20" s="66">
        <f t="shared" si="15"/>
        <v>0</v>
      </c>
      <c r="AE20" s="66">
        <f t="shared" si="16"/>
        <v>0</v>
      </c>
      <c r="AG20" s="49" t="str">
        <f>Januar!AG20</f>
        <v>Feiertagsstunden zu 150 %</v>
      </c>
      <c r="AH20" s="52">
        <f>(Feiertagsstd_150_1)*(Stundenlohn_1*150%)</f>
        <v>0</v>
      </c>
      <c r="AL20" s="32" t="s">
        <v>46</v>
      </c>
      <c r="AM20" s="33">
        <f>DATE(AM12,10,3)</f>
        <v>46298</v>
      </c>
      <c r="AN20" s="34">
        <v>125</v>
      </c>
    </row>
    <row r="21" spans="2:40" ht="21" customHeight="1" x14ac:dyDescent="0.2">
      <c r="B21" s="20">
        <f t="shared" si="17"/>
        <v>46181</v>
      </c>
      <c r="C21" s="3"/>
      <c r="D21" s="3"/>
      <c r="E21" s="3"/>
      <c r="F21" s="3"/>
      <c r="G21" s="4" t="str">
        <f t="shared" ca="1" si="0"/>
        <v/>
      </c>
      <c r="H21" s="5"/>
      <c r="I21" s="60" t="str">
        <f t="shared" si="18"/>
        <v/>
      </c>
      <c r="J21" s="60" t="str">
        <f t="shared" si="1"/>
        <v/>
      </c>
      <c r="K21" s="60" t="str">
        <f t="shared" si="2"/>
        <v/>
      </c>
      <c r="L21" s="60" t="str">
        <f t="shared" si="3"/>
        <v/>
      </c>
      <c r="M21" s="60" t="str">
        <f t="shared" si="4"/>
        <v/>
      </c>
      <c r="N21" s="60" t="str">
        <f t="shared" si="5"/>
        <v/>
      </c>
      <c r="P21" s="63">
        <f t="shared" si="19"/>
        <v>0</v>
      </c>
      <c r="Q21" s="63">
        <f t="shared" si="20"/>
        <v>1</v>
      </c>
      <c r="R21" s="64">
        <f t="shared" si="6"/>
        <v>0</v>
      </c>
      <c r="S21" s="64">
        <f t="shared" si="21"/>
        <v>0</v>
      </c>
      <c r="T21" s="64">
        <f t="shared" si="22"/>
        <v>0</v>
      </c>
      <c r="U21" s="64">
        <f t="shared" si="23"/>
        <v>0</v>
      </c>
      <c r="V21" s="63">
        <f t="shared" si="7"/>
        <v>0</v>
      </c>
      <c r="W21" s="65">
        <f t="shared" si="8"/>
        <v>0</v>
      </c>
      <c r="X21" s="65">
        <f t="shared" si="9"/>
        <v>0</v>
      </c>
      <c r="Y21" s="65">
        <f t="shared" si="10"/>
        <v>0</v>
      </c>
      <c r="Z21" s="65">
        <f t="shared" si="11"/>
        <v>0</v>
      </c>
      <c r="AA21" s="65">
        <f t="shared" si="12"/>
        <v>0</v>
      </c>
      <c r="AB21" s="65">
        <f t="shared" si="13"/>
        <v>0</v>
      </c>
      <c r="AC21" s="66">
        <f t="shared" si="14"/>
        <v>0</v>
      </c>
      <c r="AD21" s="66">
        <f t="shared" si="15"/>
        <v>0</v>
      </c>
      <c r="AE21" s="66">
        <f t="shared" si="16"/>
        <v>0</v>
      </c>
      <c r="AG21" s="53"/>
      <c r="AH21" s="54"/>
      <c r="AL21" s="35" t="s">
        <v>47</v>
      </c>
      <c r="AM21" s="36">
        <f>DATE(AM12,12,24)</f>
        <v>46380</v>
      </c>
      <c r="AN21" s="34">
        <v>150</v>
      </c>
    </row>
    <row r="22" spans="2:40" ht="21" customHeight="1" x14ac:dyDescent="0.2">
      <c r="B22" s="20">
        <f t="shared" si="17"/>
        <v>46182</v>
      </c>
      <c r="C22" s="3"/>
      <c r="D22" s="3"/>
      <c r="E22" s="3"/>
      <c r="F22" s="3"/>
      <c r="G22" s="4" t="str">
        <f t="shared" ca="1" si="0"/>
        <v/>
      </c>
      <c r="H22" s="5"/>
      <c r="I22" s="60" t="str">
        <f t="shared" si="18"/>
        <v/>
      </c>
      <c r="J22" s="60" t="str">
        <f t="shared" si="1"/>
        <v/>
      </c>
      <c r="K22" s="60" t="str">
        <f t="shared" si="2"/>
        <v/>
      </c>
      <c r="L22" s="60" t="str">
        <f t="shared" si="3"/>
        <v/>
      </c>
      <c r="M22" s="60" t="str">
        <f t="shared" si="4"/>
        <v/>
      </c>
      <c r="N22" s="60" t="str">
        <f t="shared" si="5"/>
        <v/>
      </c>
      <c r="P22" s="63">
        <f t="shared" si="19"/>
        <v>0</v>
      </c>
      <c r="Q22" s="63">
        <f t="shared" si="20"/>
        <v>1</v>
      </c>
      <c r="R22" s="64">
        <f t="shared" si="6"/>
        <v>0</v>
      </c>
      <c r="S22" s="64">
        <f t="shared" si="21"/>
        <v>0</v>
      </c>
      <c r="T22" s="64">
        <f t="shared" si="22"/>
        <v>0</v>
      </c>
      <c r="U22" s="64">
        <f t="shared" si="23"/>
        <v>0</v>
      </c>
      <c r="V22" s="63">
        <f t="shared" si="7"/>
        <v>0</v>
      </c>
      <c r="W22" s="65">
        <f t="shared" si="8"/>
        <v>0</v>
      </c>
      <c r="X22" s="65">
        <f t="shared" si="9"/>
        <v>0</v>
      </c>
      <c r="Y22" s="65">
        <f t="shared" si="10"/>
        <v>0</v>
      </c>
      <c r="Z22" s="65">
        <f t="shared" si="11"/>
        <v>0</v>
      </c>
      <c r="AA22" s="65">
        <f t="shared" si="12"/>
        <v>0</v>
      </c>
      <c r="AB22" s="65">
        <f t="shared" si="13"/>
        <v>0</v>
      </c>
      <c r="AC22" s="66">
        <f t="shared" si="14"/>
        <v>0</v>
      </c>
      <c r="AD22" s="66">
        <f t="shared" si="15"/>
        <v>0</v>
      </c>
      <c r="AE22" s="66">
        <f t="shared" si="16"/>
        <v>0</v>
      </c>
      <c r="AG22" s="55"/>
      <c r="AH22" s="56"/>
      <c r="AL22" s="32" t="s">
        <v>48</v>
      </c>
      <c r="AM22" s="33">
        <f>DATE(AM12,12,25)</f>
        <v>46381</v>
      </c>
      <c r="AN22" s="34">
        <v>150</v>
      </c>
    </row>
    <row r="23" spans="2:40" ht="21" customHeight="1" x14ac:dyDescent="0.2">
      <c r="B23" s="20">
        <f t="shared" si="17"/>
        <v>46183</v>
      </c>
      <c r="C23" s="3"/>
      <c r="D23" s="3"/>
      <c r="E23" s="3"/>
      <c r="F23" s="3"/>
      <c r="G23" s="4" t="str">
        <f t="shared" ca="1" si="0"/>
        <v/>
      </c>
      <c r="H23" s="5"/>
      <c r="I23" s="60" t="str">
        <f t="shared" si="18"/>
        <v/>
      </c>
      <c r="J23" s="60" t="str">
        <f t="shared" si="1"/>
        <v/>
      </c>
      <c r="K23" s="60" t="str">
        <f t="shared" si="2"/>
        <v/>
      </c>
      <c r="L23" s="60" t="str">
        <f t="shared" si="3"/>
        <v/>
      </c>
      <c r="M23" s="60" t="str">
        <f t="shared" si="4"/>
        <v/>
      </c>
      <c r="N23" s="60" t="str">
        <f t="shared" si="5"/>
        <v/>
      </c>
      <c r="P23" s="63">
        <f t="shared" si="19"/>
        <v>0</v>
      </c>
      <c r="Q23" s="63">
        <f t="shared" si="20"/>
        <v>1</v>
      </c>
      <c r="R23" s="64">
        <f t="shared" si="6"/>
        <v>0</v>
      </c>
      <c r="S23" s="64">
        <f t="shared" si="21"/>
        <v>0</v>
      </c>
      <c r="T23" s="64">
        <f t="shared" si="22"/>
        <v>0</v>
      </c>
      <c r="U23" s="64">
        <f t="shared" si="23"/>
        <v>0</v>
      </c>
      <c r="V23" s="63">
        <f t="shared" si="7"/>
        <v>0</v>
      </c>
      <c r="W23" s="65">
        <f t="shared" si="8"/>
        <v>0</v>
      </c>
      <c r="X23" s="65">
        <f t="shared" si="9"/>
        <v>0</v>
      </c>
      <c r="Y23" s="65">
        <f t="shared" si="10"/>
        <v>0</v>
      </c>
      <c r="Z23" s="65">
        <f t="shared" si="11"/>
        <v>0</v>
      </c>
      <c r="AA23" s="65">
        <f t="shared" si="12"/>
        <v>0</v>
      </c>
      <c r="AB23" s="65">
        <f t="shared" si="13"/>
        <v>0</v>
      </c>
      <c r="AC23" s="66">
        <f t="shared" si="14"/>
        <v>0</v>
      </c>
      <c r="AD23" s="66">
        <f t="shared" si="15"/>
        <v>0</v>
      </c>
      <c r="AE23" s="66">
        <f t="shared" si="16"/>
        <v>0</v>
      </c>
      <c r="AG23" s="55"/>
      <c r="AH23" s="56"/>
      <c r="AL23" s="32" t="s">
        <v>49</v>
      </c>
      <c r="AM23" s="33">
        <f>DATE(AM12,12,26)</f>
        <v>46382</v>
      </c>
      <c r="AN23" s="34">
        <v>150</v>
      </c>
    </row>
    <row r="24" spans="2:40" ht="21" customHeight="1" x14ac:dyDescent="0.2">
      <c r="B24" s="20">
        <f t="shared" si="17"/>
        <v>46184</v>
      </c>
      <c r="C24" s="3"/>
      <c r="D24" s="3"/>
      <c r="E24" s="3"/>
      <c r="F24" s="3"/>
      <c r="G24" s="4" t="str">
        <f t="shared" ca="1" si="0"/>
        <v/>
      </c>
      <c r="H24" s="5"/>
      <c r="I24" s="60" t="str">
        <f t="shared" si="18"/>
        <v/>
      </c>
      <c r="J24" s="60" t="str">
        <f t="shared" si="1"/>
        <v/>
      </c>
      <c r="K24" s="60" t="str">
        <f t="shared" si="2"/>
        <v/>
      </c>
      <c r="L24" s="60" t="str">
        <f t="shared" si="3"/>
        <v/>
      </c>
      <c r="M24" s="60" t="str">
        <f t="shared" si="4"/>
        <v/>
      </c>
      <c r="N24" s="60" t="str">
        <f t="shared" si="5"/>
        <v/>
      </c>
      <c r="P24" s="63">
        <f t="shared" si="19"/>
        <v>0</v>
      </c>
      <c r="Q24" s="63">
        <f t="shared" si="20"/>
        <v>1</v>
      </c>
      <c r="R24" s="64">
        <f t="shared" si="6"/>
        <v>0</v>
      </c>
      <c r="S24" s="64">
        <f t="shared" si="21"/>
        <v>0</v>
      </c>
      <c r="T24" s="64">
        <f t="shared" si="22"/>
        <v>0</v>
      </c>
      <c r="U24" s="64">
        <f t="shared" si="23"/>
        <v>0</v>
      </c>
      <c r="V24" s="63">
        <f t="shared" si="7"/>
        <v>0</v>
      </c>
      <c r="W24" s="65">
        <f t="shared" si="8"/>
        <v>0</v>
      </c>
      <c r="X24" s="65">
        <f t="shared" si="9"/>
        <v>0</v>
      </c>
      <c r="Y24" s="65">
        <f t="shared" si="10"/>
        <v>0</v>
      </c>
      <c r="Z24" s="65">
        <f t="shared" si="11"/>
        <v>0</v>
      </c>
      <c r="AA24" s="65">
        <f t="shared" si="12"/>
        <v>0</v>
      </c>
      <c r="AB24" s="65">
        <f t="shared" si="13"/>
        <v>0</v>
      </c>
      <c r="AC24" s="66">
        <f t="shared" si="14"/>
        <v>0</v>
      </c>
      <c r="AD24" s="66">
        <f t="shared" si="15"/>
        <v>0</v>
      </c>
      <c r="AE24" s="66">
        <f t="shared" si="16"/>
        <v>0</v>
      </c>
      <c r="AG24" s="55"/>
      <c r="AH24" s="56"/>
      <c r="AL24" s="37" t="s">
        <v>50</v>
      </c>
      <c r="AM24" s="38">
        <f>DATE(AM12,12,31)</f>
        <v>46387</v>
      </c>
      <c r="AN24" s="39">
        <v>125</v>
      </c>
    </row>
    <row r="25" spans="2:40" ht="21" customHeight="1" x14ac:dyDescent="0.2">
      <c r="B25" s="20">
        <f t="shared" si="17"/>
        <v>46185</v>
      </c>
      <c r="C25" s="3"/>
      <c r="D25" s="3"/>
      <c r="E25" s="3"/>
      <c r="F25" s="3"/>
      <c r="G25" s="4" t="str">
        <f t="shared" ca="1" si="0"/>
        <v/>
      </c>
      <c r="H25" s="5"/>
      <c r="I25" s="60" t="str">
        <f t="shared" si="18"/>
        <v/>
      </c>
      <c r="J25" s="60" t="str">
        <f t="shared" si="1"/>
        <v/>
      </c>
      <c r="K25" s="60" t="str">
        <f t="shared" si="2"/>
        <v/>
      </c>
      <c r="L25" s="60" t="str">
        <f t="shared" si="3"/>
        <v/>
      </c>
      <c r="M25" s="60" t="str">
        <f t="shared" si="4"/>
        <v/>
      </c>
      <c r="N25" s="60" t="str">
        <f t="shared" si="5"/>
        <v/>
      </c>
      <c r="P25" s="63">
        <f t="shared" si="19"/>
        <v>0</v>
      </c>
      <c r="Q25" s="63">
        <f t="shared" si="20"/>
        <v>1</v>
      </c>
      <c r="R25" s="64">
        <f t="shared" si="6"/>
        <v>0</v>
      </c>
      <c r="S25" s="64">
        <f t="shared" si="21"/>
        <v>0</v>
      </c>
      <c r="T25" s="64">
        <f t="shared" si="22"/>
        <v>0</v>
      </c>
      <c r="U25" s="64">
        <f t="shared" si="23"/>
        <v>0</v>
      </c>
      <c r="V25" s="63">
        <f t="shared" si="7"/>
        <v>0</v>
      </c>
      <c r="W25" s="65">
        <f t="shared" si="8"/>
        <v>0</v>
      </c>
      <c r="X25" s="65">
        <f t="shared" si="9"/>
        <v>0</v>
      </c>
      <c r="Y25" s="65">
        <f t="shared" si="10"/>
        <v>0</v>
      </c>
      <c r="Z25" s="65">
        <f t="shared" si="11"/>
        <v>0</v>
      </c>
      <c r="AA25" s="65">
        <f t="shared" si="12"/>
        <v>0</v>
      </c>
      <c r="AB25" s="65">
        <f t="shared" si="13"/>
        <v>0</v>
      </c>
      <c r="AC25" s="66">
        <f t="shared" si="14"/>
        <v>0</v>
      </c>
      <c r="AD25" s="66">
        <f t="shared" si="15"/>
        <v>0</v>
      </c>
      <c r="AE25" s="66">
        <f t="shared" si="16"/>
        <v>0</v>
      </c>
      <c r="AG25" s="55"/>
      <c r="AH25" s="56"/>
    </row>
    <row r="26" spans="2:40" ht="21" customHeight="1" x14ac:dyDescent="0.2">
      <c r="B26" s="20">
        <f t="shared" si="17"/>
        <v>46186</v>
      </c>
      <c r="C26" s="3"/>
      <c r="D26" s="3"/>
      <c r="E26" s="3"/>
      <c r="F26" s="3"/>
      <c r="G26" s="4" t="str">
        <f t="shared" ca="1" si="0"/>
        <v/>
      </c>
      <c r="H26" s="5"/>
      <c r="I26" s="60" t="str">
        <f t="shared" si="18"/>
        <v/>
      </c>
      <c r="J26" s="60" t="str">
        <f t="shared" si="1"/>
        <v/>
      </c>
      <c r="K26" s="60" t="str">
        <f t="shared" si="2"/>
        <v/>
      </c>
      <c r="L26" s="60" t="str">
        <f t="shared" si="3"/>
        <v/>
      </c>
      <c r="M26" s="60" t="str">
        <f t="shared" si="4"/>
        <v/>
      </c>
      <c r="N26" s="60" t="str">
        <f t="shared" si="5"/>
        <v/>
      </c>
      <c r="P26" s="63">
        <f t="shared" si="19"/>
        <v>0</v>
      </c>
      <c r="Q26" s="63">
        <f t="shared" si="20"/>
        <v>1</v>
      </c>
      <c r="R26" s="64">
        <f t="shared" si="6"/>
        <v>0</v>
      </c>
      <c r="S26" s="64">
        <f t="shared" si="21"/>
        <v>0</v>
      </c>
      <c r="T26" s="64">
        <f t="shared" si="22"/>
        <v>0</v>
      </c>
      <c r="U26" s="64">
        <f t="shared" si="23"/>
        <v>0</v>
      </c>
      <c r="V26" s="63">
        <f t="shared" si="7"/>
        <v>0</v>
      </c>
      <c r="W26" s="65">
        <f t="shared" si="8"/>
        <v>0</v>
      </c>
      <c r="X26" s="65">
        <f t="shared" si="9"/>
        <v>0</v>
      </c>
      <c r="Y26" s="65">
        <f t="shared" si="10"/>
        <v>0</v>
      </c>
      <c r="Z26" s="65">
        <f t="shared" si="11"/>
        <v>0</v>
      </c>
      <c r="AA26" s="65">
        <f t="shared" si="12"/>
        <v>1</v>
      </c>
      <c r="AB26" s="65">
        <f t="shared" si="13"/>
        <v>0</v>
      </c>
      <c r="AC26" s="66">
        <f t="shared" si="14"/>
        <v>0</v>
      </c>
      <c r="AD26" s="66">
        <f t="shared" si="15"/>
        <v>0</v>
      </c>
      <c r="AE26" s="66">
        <f t="shared" si="16"/>
        <v>0</v>
      </c>
      <c r="AG26" s="55"/>
      <c r="AH26" s="56"/>
      <c r="AL26" s="40" t="s">
        <v>51</v>
      </c>
      <c r="AM26" s="41">
        <f>YEAR(Beginndatum_1)</f>
        <v>2026</v>
      </c>
      <c r="AN26" s="42" t="s">
        <v>39</v>
      </c>
    </row>
    <row r="27" spans="2:40" ht="21" customHeight="1" x14ac:dyDescent="0.2">
      <c r="B27" s="20">
        <f t="shared" si="17"/>
        <v>46187</v>
      </c>
      <c r="C27" s="3"/>
      <c r="D27" s="3"/>
      <c r="E27" s="3"/>
      <c r="F27" s="3"/>
      <c r="G27" s="4" t="str">
        <f t="shared" ca="1" si="0"/>
        <v/>
      </c>
      <c r="H27" s="5"/>
      <c r="I27" s="60" t="str">
        <f t="shared" si="18"/>
        <v/>
      </c>
      <c r="J27" s="60" t="str">
        <f t="shared" si="1"/>
        <v/>
      </c>
      <c r="K27" s="60" t="str">
        <f t="shared" si="2"/>
        <v/>
      </c>
      <c r="L27" s="60" t="str">
        <f t="shared" si="3"/>
        <v/>
      </c>
      <c r="M27" s="60" t="str">
        <f t="shared" si="4"/>
        <v/>
      </c>
      <c r="N27" s="60" t="str">
        <f t="shared" si="5"/>
        <v/>
      </c>
      <c r="P27" s="63">
        <f t="shared" si="19"/>
        <v>0</v>
      </c>
      <c r="Q27" s="63">
        <f t="shared" si="20"/>
        <v>1</v>
      </c>
      <c r="R27" s="64">
        <f t="shared" si="6"/>
        <v>0</v>
      </c>
      <c r="S27" s="64">
        <f t="shared" si="21"/>
        <v>0</v>
      </c>
      <c r="T27" s="64">
        <f t="shared" si="22"/>
        <v>0</v>
      </c>
      <c r="U27" s="64">
        <f t="shared" si="23"/>
        <v>0</v>
      </c>
      <c r="V27" s="63">
        <f t="shared" si="7"/>
        <v>1</v>
      </c>
      <c r="W27" s="65">
        <f t="shared" si="8"/>
        <v>0</v>
      </c>
      <c r="X27" s="65">
        <f t="shared" si="9"/>
        <v>0</v>
      </c>
      <c r="Y27" s="65">
        <f t="shared" si="10"/>
        <v>0</v>
      </c>
      <c r="Z27" s="65">
        <f t="shared" si="11"/>
        <v>0</v>
      </c>
      <c r="AA27" s="65">
        <f t="shared" si="12"/>
        <v>0</v>
      </c>
      <c r="AB27" s="65">
        <f t="shared" si="13"/>
        <v>0</v>
      </c>
      <c r="AC27" s="66">
        <f t="shared" si="14"/>
        <v>0</v>
      </c>
      <c r="AD27" s="66">
        <f t="shared" si="15"/>
        <v>0</v>
      </c>
      <c r="AE27" s="66">
        <f t="shared" si="16"/>
        <v>0</v>
      </c>
      <c r="AG27" s="55"/>
      <c r="AH27" s="56"/>
      <c r="AL27" s="83" t="s">
        <v>60</v>
      </c>
      <c r="AM27" s="84"/>
      <c r="AN27" s="85"/>
    </row>
    <row r="28" spans="2:40" ht="21" customHeight="1" x14ac:dyDescent="0.2">
      <c r="B28" s="20">
        <f t="shared" si="17"/>
        <v>46188</v>
      </c>
      <c r="C28" s="3"/>
      <c r="D28" s="3"/>
      <c r="E28" s="3"/>
      <c r="F28" s="3"/>
      <c r="G28" s="4" t="str">
        <f t="shared" ca="1" si="0"/>
        <v/>
      </c>
      <c r="H28" s="5"/>
      <c r="I28" s="60" t="str">
        <f t="shared" si="18"/>
        <v/>
      </c>
      <c r="J28" s="60" t="str">
        <f t="shared" si="1"/>
        <v/>
      </c>
      <c r="K28" s="60" t="str">
        <f t="shared" si="2"/>
        <v/>
      </c>
      <c r="L28" s="60" t="str">
        <f t="shared" si="3"/>
        <v/>
      </c>
      <c r="M28" s="60" t="str">
        <f t="shared" si="4"/>
        <v/>
      </c>
      <c r="N28" s="60" t="str">
        <f t="shared" si="5"/>
        <v/>
      </c>
      <c r="P28" s="63">
        <f t="shared" si="19"/>
        <v>0</v>
      </c>
      <c r="Q28" s="63">
        <f t="shared" si="20"/>
        <v>1</v>
      </c>
      <c r="R28" s="64">
        <f t="shared" si="6"/>
        <v>0</v>
      </c>
      <c r="S28" s="64">
        <f t="shared" si="21"/>
        <v>0</v>
      </c>
      <c r="T28" s="64">
        <f t="shared" si="22"/>
        <v>0</v>
      </c>
      <c r="U28" s="64">
        <f t="shared" si="23"/>
        <v>0</v>
      </c>
      <c r="V28" s="63">
        <f t="shared" si="7"/>
        <v>0</v>
      </c>
      <c r="W28" s="65">
        <f t="shared" si="8"/>
        <v>0</v>
      </c>
      <c r="X28" s="65">
        <f t="shared" si="9"/>
        <v>0</v>
      </c>
      <c r="Y28" s="65">
        <f t="shared" si="10"/>
        <v>0</v>
      </c>
      <c r="Z28" s="65">
        <f t="shared" si="11"/>
        <v>0</v>
      </c>
      <c r="AA28" s="65">
        <f t="shared" si="12"/>
        <v>0</v>
      </c>
      <c r="AB28" s="65">
        <f t="shared" si="13"/>
        <v>0</v>
      </c>
      <c r="AC28" s="66">
        <f t="shared" si="14"/>
        <v>0</v>
      </c>
      <c r="AD28" s="66">
        <f t="shared" si="15"/>
        <v>0</v>
      </c>
      <c r="AE28" s="66">
        <f t="shared" si="16"/>
        <v>0</v>
      </c>
      <c r="AG28" s="55"/>
      <c r="AH28" s="56"/>
      <c r="AL28" s="86"/>
      <c r="AM28" s="87"/>
      <c r="AN28" s="88"/>
    </row>
    <row r="29" spans="2:40" ht="21" customHeight="1" x14ac:dyDescent="0.2">
      <c r="B29" s="20">
        <f t="shared" si="17"/>
        <v>46189</v>
      </c>
      <c r="C29" s="3"/>
      <c r="D29" s="3"/>
      <c r="E29" s="3"/>
      <c r="F29" s="3"/>
      <c r="G29" s="4" t="str">
        <f t="shared" ca="1" si="0"/>
        <v/>
      </c>
      <c r="H29" s="5"/>
      <c r="I29" s="60" t="str">
        <f t="shared" si="18"/>
        <v/>
      </c>
      <c r="J29" s="60" t="str">
        <f t="shared" si="1"/>
        <v/>
      </c>
      <c r="K29" s="60" t="str">
        <f t="shared" si="2"/>
        <v/>
      </c>
      <c r="L29" s="60" t="str">
        <f t="shared" si="3"/>
        <v/>
      </c>
      <c r="M29" s="60" t="str">
        <f t="shared" si="4"/>
        <v/>
      </c>
      <c r="N29" s="60" t="str">
        <f t="shared" si="5"/>
        <v/>
      </c>
      <c r="P29" s="63">
        <f t="shared" si="19"/>
        <v>0</v>
      </c>
      <c r="Q29" s="63">
        <f t="shared" si="20"/>
        <v>1</v>
      </c>
      <c r="R29" s="64">
        <f t="shared" si="6"/>
        <v>0</v>
      </c>
      <c r="S29" s="64">
        <f t="shared" si="21"/>
        <v>0</v>
      </c>
      <c r="T29" s="64">
        <f t="shared" si="22"/>
        <v>0</v>
      </c>
      <c r="U29" s="64">
        <f t="shared" si="23"/>
        <v>0</v>
      </c>
      <c r="V29" s="63">
        <f t="shared" si="7"/>
        <v>0</v>
      </c>
      <c r="W29" s="65">
        <f t="shared" si="8"/>
        <v>0</v>
      </c>
      <c r="X29" s="65">
        <f t="shared" si="9"/>
        <v>0</v>
      </c>
      <c r="Y29" s="65">
        <f t="shared" si="10"/>
        <v>0</v>
      </c>
      <c r="Z29" s="65">
        <f t="shared" si="11"/>
        <v>0</v>
      </c>
      <c r="AA29" s="65">
        <f t="shared" si="12"/>
        <v>0</v>
      </c>
      <c r="AB29" s="65">
        <f t="shared" si="13"/>
        <v>0</v>
      </c>
      <c r="AC29" s="66">
        <f t="shared" si="14"/>
        <v>0</v>
      </c>
      <c r="AD29" s="66">
        <f t="shared" si="15"/>
        <v>0</v>
      </c>
      <c r="AE29" s="66">
        <f t="shared" si="16"/>
        <v>0</v>
      </c>
      <c r="AG29" s="55"/>
      <c r="AH29" s="56"/>
      <c r="AL29" s="89" t="s">
        <v>61</v>
      </c>
      <c r="AM29" s="90"/>
      <c r="AN29" s="91"/>
    </row>
    <row r="30" spans="2:40" ht="21" customHeight="1" x14ac:dyDescent="0.2">
      <c r="B30" s="20">
        <f t="shared" si="17"/>
        <v>46190</v>
      </c>
      <c r="C30" s="3"/>
      <c r="D30" s="3"/>
      <c r="E30" s="3"/>
      <c r="F30" s="3"/>
      <c r="G30" s="4" t="str">
        <f t="shared" ca="1" si="0"/>
        <v/>
      </c>
      <c r="H30" s="5"/>
      <c r="I30" s="60" t="str">
        <f t="shared" si="18"/>
        <v/>
      </c>
      <c r="J30" s="60" t="str">
        <f t="shared" si="1"/>
        <v/>
      </c>
      <c r="K30" s="60" t="str">
        <f t="shared" si="2"/>
        <v/>
      </c>
      <c r="L30" s="60" t="str">
        <f t="shared" si="3"/>
        <v/>
      </c>
      <c r="M30" s="60" t="str">
        <f t="shared" si="4"/>
        <v/>
      </c>
      <c r="N30" s="60" t="str">
        <f t="shared" si="5"/>
        <v/>
      </c>
      <c r="P30" s="63">
        <f t="shared" si="19"/>
        <v>0</v>
      </c>
      <c r="Q30" s="63">
        <f t="shared" si="20"/>
        <v>1</v>
      </c>
      <c r="R30" s="64">
        <f t="shared" si="6"/>
        <v>0</v>
      </c>
      <c r="S30" s="64">
        <f t="shared" si="21"/>
        <v>0</v>
      </c>
      <c r="T30" s="64">
        <f t="shared" si="22"/>
        <v>0</v>
      </c>
      <c r="U30" s="64">
        <f t="shared" si="23"/>
        <v>0</v>
      </c>
      <c r="V30" s="63">
        <f t="shared" si="7"/>
        <v>0</v>
      </c>
      <c r="W30" s="65">
        <f t="shared" si="8"/>
        <v>0</v>
      </c>
      <c r="X30" s="65">
        <f t="shared" si="9"/>
        <v>0</v>
      </c>
      <c r="Y30" s="65">
        <f t="shared" si="10"/>
        <v>0</v>
      </c>
      <c r="Z30" s="65">
        <f t="shared" si="11"/>
        <v>0</v>
      </c>
      <c r="AA30" s="65">
        <f t="shared" si="12"/>
        <v>0</v>
      </c>
      <c r="AB30" s="65">
        <f t="shared" si="13"/>
        <v>0</v>
      </c>
      <c r="AC30" s="66">
        <f t="shared" si="14"/>
        <v>0</v>
      </c>
      <c r="AD30" s="66">
        <f t="shared" si="15"/>
        <v>0</v>
      </c>
      <c r="AE30" s="66">
        <f t="shared" si="16"/>
        <v>0</v>
      </c>
      <c r="AG30" s="55"/>
      <c r="AH30" s="56"/>
      <c r="AL30" s="92"/>
      <c r="AM30" s="93"/>
      <c r="AN30" s="94"/>
    </row>
    <row r="31" spans="2:40" ht="21" customHeight="1" x14ac:dyDescent="0.2">
      <c r="B31" s="20">
        <f t="shared" si="17"/>
        <v>46191</v>
      </c>
      <c r="C31" s="3"/>
      <c r="D31" s="3"/>
      <c r="E31" s="3"/>
      <c r="F31" s="3"/>
      <c r="G31" s="4" t="str">
        <f t="shared" ca="1" si="0"/>
        <v/>
      </c>
      <c r="H31" s="5"/>
      <c r="I31" s="60" t="str">
        <f t="shared" si="18"/>
        <v/>
      </c>
      <c r="J31" s="60" t="str">
        <f t="shared" si="1"/>
        <v/>
      </c>
      <c r="K31" s="60" t="str">
        <f t="shared" si="2"/>
        <v/>
      </c>
      <c r="L31" s="60" t="str">
        <f t="shared" si="3"/>
        <v/>
      </c>
      <c r="M31" s="60" t="str">
        <f t="shared" si="4"/>
        <v/>
      </c>
      <c r="N31" s="60" t="str">
        <f t="shared" si="5"/>
        <v/>
      </c>
      <c r="P31" s="63">
        <f t="shared" si="19"/>
        <v>0</v>
      </c>
      <c r="Q31" s="63">
        <f t="shared" si="20"/>
        <v>1</v>
      </c>
      <c r="R31" s="64">
        <f t="shared" si="6"/>
        <v>0</v>
      </c>
      <c r="S31" s="64">
        <f t="shared" si="21"/>
        <v>0</v>
      </c>
      <c r="T31" s="64">
        <f t="shared" si="22"/>
        <v>0</v>
      </c>
      <c r="U31" s="64">
        <f t="shared" si="23"/>
        <v>0</v>
      </c>
      <c r="V31" s="63">
        <f t="shared" si="7"/>
        <v>0</v>
      </c>
      <c r="W31" s="65">
        <f t="shared" si="8"/>
        <v>0</v>
      </c>
      <c r="X31" s="65">
        <f t="shared" si="9"/>
        <v>0</v>
      </c>
      <c r="Y31" s="65">
        <f t="shared" si="10"/>
        <v>0</v>
      </c>
      <c r="Z31" s="65">
        <f t="shared" si="11"/>
        <v>0</v>
      </c>
      <c r="AA31" s="65">
        <f t="shared" si="12"/>
        <v>0</v>
      </c>
      <c r="AB31" s="65">
        <f t="shared" si="13"/>
        <v>0</v>
      </c>
      <c r="AC31" s="66">
        <f t="shared" si="14"/>
        <v>0</v>
      </c>
      <c r="AD31" s="66">
        <f t="shared" si="15"/>
        <v>0</v>
      </c>
      <c r="AE31" s="66">
        <f t="shared" si="16"/>
        <v>0</v>
      </c>
      <c r="AG31" s="55"/>
      <c r="AH31" s="56"/>
      <c r="AL31" s="43" t="s">
        <v>52</v>
      </c>
      <c r="AM31" s="44">
        <f>IF([0]!HL_3_Koenige&lt;&gt;"",[0]!HL_3_Koenige," ")</f>
        <v>46028</v>
      </c>
      <c r="AN31" s="31">
        <v>125</v>
      </c>
    </row>
    <row r="32" spans="2:40" ht="21" customHeight="1" x14ac:dyDescent="0.2">
      <c r="B32" s="20">
        <f t="shared" si="17"/>
        <v>46192</v>
      </c>
      <c r="C32" s="3"/>
      <c r="D32" s="3"/>
      <c r="E32" s="3"/>
      <c r="F32" s="3"/>
      <c r="G32" s="4" t="str">
        <f t="shared" ca="1" si="0"/>
        <v/>
      </c>
      <c r="H32" s="5"/>
      <c r="I32" s="60" t="str">
        <f t="shared" si="18"/>
        <v/>
      </c>
      <c r="J32" s="60" t="str">
        <f t="shared" si="1"/>
        <v/>
      </c>
      <c r="K32" s="60" t="str">
        <f t="shared" si="2"/>
        <v/>
      </c>
      <c r="L32" s="60" t="str">
        <f t="shared" si="3"/>
        <v/>
      </c>
      <c r="M32" s="60" t="str">
        <f t="shared" si="4"/>
        <v/>
      </c>
      <c r="N32" s="60" t="str">
        <f t="shared" si="5"/>
        <v/>
      </c>
      <c r="P32" s="63">
        <f t="shared" si="19"/>
        <v>0</v>
      </c>
      <c r="Q32" s="63">
        <f t="shared" si="20"/>
        <v>1</v>
      </c>
      <c r="R32" s="64">
        <f t="shared" si="6"/>
        <v>0</v>
      </c>
      <c r="S32" s="64">
        <f t="shared" si="21"/>
        <v>0</v>
      </c>
      <c r="T32" s="64">
        <f t="shared" si="22"/>
        <v>0</v>
      </c>
      <c r="U32" s="64">
        <f t="shared" si="23"/>
        <v>0</v>
      </c>
      <c r="V32" s="63">
        <f t="shared" si="7"/>
        <v>0</v>
      </c>
      <c r="W32" s="65">
        <f t="shared" si="8"/>
        <v>0</v>
      </c>
      <c r="X32" s="65">
        <f t="shared" si="9"/>
        <v>0</v>
      </c>
      <c r="Y32" s="65">
        <f t="shared" si="10"/>
        <v>0</v>
      </c>
      <c r="Z32" s="65">
        <f t="shared" si="11"/>
        <v>0</v>
      </c>
      <c r="AA32" s="65">
        <f t="shared" si="12"/>
        <v>0</v>
      </c>
      <c r="AB32" s="65">
        <f t="shared" si="13"/>
        <v>0</v>
      </c>
      <c r="AC32" s="66">
        <f t="shared" si="14"/>
        <v>0</v>
      </c>
      <c r="AD32" s="66">
        <f t="shared" si="15"/>
        <v>0</v>
      </c>
      <c r="AE32" s="66">
        <f t="shared" si="16"/>
        <v>0</v>
      </c>
      <c r="AG32" s="55"/>
      <c r="AH32" s="56"/>
      <c r="AL32" s="35" t="s">
        <v>53</v>
      </c>
      <c r="AM32" s="36">
        <f>IF([0]!Fronleichnam_1&lt;&gt;"",[0]!Fronleichnam_1," ")</f>
        <v>46177</v>
      </c>
      <c r="AN32" s="34">
        <v>125</v>
      </c>
    </row>
    <row r="33" spans="2:40" ht="21" customHeight="1" x14ac:dyDescent="0.2">
      <c r="B33" s="20">
        <f t="shared" si="17"/>
        <v>46193</v>
      </c>
      <c r="C33" s="3"/>
      <c r="D33" s="3"/>
      <c r="E33" s="3"/>
      <c r="F33" s="3"/>
      <c r="G33" s="4" t="str">
        <f t="shared" ca="1" si="0"/>
        <v/>
      </c>
      <c r="H33" s="5"/>
      <c r="I33" s="60" t="str">
        <f t="shared" si="18"/>
        <v/>
      </c>
      <c r="J33" s="60" t="str">
        <f t="shared" si="1"/>
        <v/>
      </c>
      <c r="K33" s="60" t="str">
        <f t="shared" si="2"/>
        <v/>
      </c>
      <c r="L33" s="60" t="str">
        <f t="shared" si="3"/>
        <v/>
      </c>
      <c r="M33" s="60" t="str">
        <f t="shared" si="4"/>
        <v/>
      </c>
      <c r="N33" s="60" t="str">
        <f t="shared" si="5"/>
        <v/>
      </c>
      <c r="P33" s="63">
        <f t="shared" si="19"/>
        <v>0</v>
      </c>
      <c r="Q33" s="63">
        <f t="shared" si="20"/>
        <v>1</v>
      </c>
      <c r="R33" s="64">
        <f t="shared" si="6"/>
        <v>0</v>
      </c>
      <c r="S33" s="64">
        <f t="shared" si="21"/>
        <v>0</v>
      </c>
      <c r="T33" s="64">
        <f t="shared" si="22"/>
        <v>0</v>
      </c>
      <c r="U33" s="64">
        <f t="shared" si="23"/>
        <v>0</v>
      </c>
      <c r="V33" s="63">
        <f t="shared" si="7"/>
        <v>0</v>
      </c>
      <c r="W33" s="65">
        <f t="shared" si="8"/>
        <v>0</v>
      </c>
      <c r="X33" s="65">
        <f t="shared" si="9"/>
        <v>0</v>
      </c>
      <c r="Y33" s="65">
        <f t="shared" si="10"/>
        <v>0</v>
      </c>
      <c r="Z33" s="65">
        <f t="shared" si="11"/>
        <v>0</v>
      </c>
      <c r="AA33" s="65">
        <f t="shared" si="12"/>
        <v>1</v>
      </c>
      <c r="AB33" s="65">
        <f t="shared" si="13"/>
        <v>0</v>
      </c>
      <c r="AC33" s="66">
        <f t="shared" si="14"/>
        <v>0</v>
      </c>
      <c r="AD33" s="66">
        <f t="shared" si="15"/>
        <v>0</v>
      </c>
      <c r="AE33" s="66">
        <f t="shared" si="16"/>
        <v>0</v>
      </c>
      <c r="AG33" s="55"/>
      <c r="AH33" s="56"/>
      <c r="AL33" s="35" t="s">
        <v>54</v>
      </c>
      <c r="AM33" s="36">
        <f>IF([0]!Friedensfest_1&lt;&gt;"",[0]!Friedensfest_1," ")</f>
        <v>46242</v>
      </c>
      <c r="AN33" s="34">
        <v>125</v>
      </c>
    </row>
    <row r="34" spans="2:40" ht="21" customHeight="1" x14ac:dyDescent="0.2">
      <c r="B34" s="20">
        <f t="shared" si="17"/>
        <v>46194</v>
      </c>
      <c r="C34" s="3"/>
      <c r="D34" s="3"/>
      <c r="E34" s="3"/>
      <c r="F34" s="3"/>
      <c r="G34" s="4" t="str">
        <f t="shared" ca="1" si="0"/>
        <v/>
      </c>
      <c r="H34" s="5"/>
      <c r="I34" s="60" t="str">
        <f t="shared" si="18"/>
        <v/>
      </c>
      <c r="J34" s="60" t="str">
        <f t="shared" si="1"/>
        <v/>
      </c>
      <c r="K34" s="60" t="str">
        <f t="shared" si="2"/>
        <v/>
      </c>
      <c r="L34" s="60" t="str">
        <f t="shared" si="3"/>
        <v/>
      </c>
      <c r="M34" s="60" t="str">
        <f t="shared" si="4"/>
        <v/>
      </c>
      <c r="N34" s="60" t="str">
        <f t="shared" si="5"/>
        <v/>
      </c>
      <c r="P34" s="63">
        <f t="shared" si="19"/>
        <v>0</v>
      </c>
      <c r="Q34" s="63">
        <f t="shared" si="20"/>
        <v>1</v>
      </c>
      <c r="R34" s="64">
        <f t="shared" si="6"/>
        <v>0</v>
      </c>
      <c r="S34" s="64">
        <f t="shared" si="21"/>
        <v>0</v>
      </c>
      <c r="T34" s="64">
        <f t="shared" si="22"/>
        <v>0</v>
      </c>
      <c r="U34" s="64">
        <f t="shared" si="23"/>
        <v>0</v>
      </c>
      <c r="V34" s="63">
        <f t="shared" si="7"/>
        <v>1</v>
      </c>
      <c r="W34" s="65">
        <f t="shared" si="8"/>
        <v>0</v>
      </c>
      <c r="X34" s="65">
        <f t="shared" si="9"/>
        <v>0</v>
      </c>
      <c r="Y34" s="65">
        <f t="shared" si="10"/>
        <v>0</v>
      </c>
      <c r="Z34" s="65">
        <f t="shared" si="11"/>
        <v>0</v>
      </c>
      <c r="AA34" s="65">
        <f t="shared" si="12"/>
        <v>0</v>
      </c>
      <c r="AB34" s="65">
        <f t="shared" si="13"/>
        <v>0</v>
      </c>
      <c r="AC34" s="66">
        <f t="shared" si="14"/>
        <v>0</v>
      </c>
      <c r="AD34" s="66">
        <f t="shared" si="15"/>
        <v>0</v>
      </c>
      <c r="AE34" s="66">
        <f t="shared" si="16"/>
        <v>0</v>
      </c>
      <c r="AG34" s="55"/>
      <c r="AH34" s="56"/>
      <c r="AL34" s="35" t="s">
        <v>55</v>
      </c>
      <c r="AM34" s="36">
        <f>IF([0]!Maria_Himmelfahrt_1&lt;&gt;"",[0]!Maria_Himmelfahrt_1," ")</f>
        <v>46249</v>
      </c>
      <c r="AN34" s="34">
        <v>125</v>
      </c>
    </row>
    <row r="35" spans="2:40" ht="21" customHeight="1" x14ac:dyDescent="0.2">
      <c r="B35" s="20">
        <f t="shared" si="17"/>
        <v>46195</v>
      </c>
      <c r="C35" s="3"/>
      <c r="D35" s="3"/>
      <c r="E35" s="3"/>
      <c r="F35" s="3"/>
      <c r="G35" s="4" t="str">
        <f t="shared" ca="1" si="0"/>
        <v/>
      </c>
      <c r="H35" s="5"/>
      <c r="I35" s="60" t="str">
        <f t="shared" si="18"/>
        <v/>
      </c>
      <c r="J35" s="60" t="str">
        <f t="shared" si="1"/>
        <v/>
      </c>
      <c r="K35" s="60" t="str">
        <f t="shared" si="2"/>
        <v/>
      </c>
      <c r="L35" s="60" t="str">
        <f t="shared" si="3"/>
        <v/>
      </c>
      <c r="M35" s="60" t="str">
        <f t="shared" si="4"/>
        <v/>
      </c>
      <c r="N35" s="60" t="str">
        <f t="shared" si="5"/>
        <v/>
      </c>
      <c r="P35" s="63">
        <f t="shared" si="19"/>
        <v>0</v>
      </c>
      <c r="Q35" s="63">
        <f t="shared" si="20"/>
        <v>1</v>
      </c>
      <c r="R35" s="64">
        <f t="shared" si="6"/>
        <v>0</v>
      </c>
      <c r="S35" s="64">
        <f t="shared" si="21"/>
        <v>0</v>
      </c>
      <c r="T35" s="64">
        <f t="shared" si="22"/>
        <v>0</v>
      </c>
      <c r="U35" s="64">
        <f t="shared" si="23"/>
        <v>0</v>
      </c>
      <c r="V35" s="63">
        <f t="shared" si="7"/>
        <v>0</v>
      </c>
      <c r="W35" s="65">
        <f t="shared" si="8"/>
        <v>0</v>
      </c>
      <c r="X35" s="65">
        <f t="shared" si="9"/>
        <v>0</v>
      </c>
      <c r="Y35" s="65">
        <f t="shared" si="10"/>
        <v>0</v>
      </c>
      <c r="Z35" s="65">
        <f t="shared" si="11"/>
        <v>0</v>
      </c>
      <c r="AA35" s="65">
        <f t="shared" si="12"/>
        <v>0</v>
      </c>
      <c r="AB35" s="65">
        <f t="shared" si="13"/>
        <v>0</v>
      </c>
      <c r="AC35" s="66">
        <f t="shared" si="14"/>
        <v>0</v>
      </c>
      <c r="AD35" s="66">
        <f t="shared" si="15"/>
        <v>0</v>
      </c>
      <c r="AE35" s="66">
        <f t="shared" si="16"/>
        <v>0</v>
      </c>
      <c r="AG35" s="55"/>
      <c r="AH35" s="56"/>
      <c r="AL35" s="35" t="s">
        <v>56</v>
      </c>
      <c r="AM35" s="36" cm="1">
        <f t="array" ref="AM35">IF([0]!Reformationstag_1&lt;&gt;"",[0]!Reformationstag_1," ")</f>
        <v>46326</v>
      </c>
      <c r="AN35" s="34">
        <v>125</v>
      </c>
    </row>
    <row r="36" spans="2:40" ht="21" customHeight="1" x14ac:dyDescent="0.2">
      <c r="B36" s="20">
        <f t="shared" si="17"/>
        <v>46196</v>
      </c>
      <c r="C36" s="3"/>
      <c r="D36" s="3"/>
      <c r="E36" s="3"/>
      <c r="F36" s="3"/>
      <c r="G36" s="4" t="str">
        <f t="shared" ca="1" si="0"/>
        <v/>
      </c>
      <c r="H36" s="5"/>
      <c r="I36" s="60" t="str">
        <f t="shared" si="18"/>
        <v/>
      </c>
      <c r="J36" s="60" t="str">
        <f t="shared" si="1"/>
        <v/>
      </c>
      <c r="K36" s="60" t="str">
        <f t="shared" si="2"/>
        <v/>
      </c>
      <c r="L36" s="60" t="str">
        <f t="shared" si="3"/>
        <v/>
      </c>
      <c r="M36" s="60" t="str">
        <f t="shared" si="4"/>
        <v/>
      </c>
      <c r="N36" s="60" t="str">
        <f t="shared" si="5"/>
        <v/>
      </c>
      <c r="P36" s="63">
        <f t="shared" si="19"/>
        <v>0</v>
      </c>
      <c r="Q36" s="63">
        <f t="shared" si="20"/>
        <v>1</v>
      </c>
      <c r="R36" s="64">
        <f t="shared" si="6"/>
        <v>0</v>
      </c>
      <c r="S36" s="64">
        <f t="shared" si="21"/>
        <v>0</v>
      </c>
      <c r="T36" s="64">
        <f t="shared" si="22"/>
        <v>0</v>
      </c>
      <c r="U36" s="64">
        <f t="shared" si="23"/>
        <v>0</v>
      </c>
      <c r="V36" s="63">
        <f t="shared" si="7"/>
        <v>0</v>
      </c>
      <c r="W36" s="65">
        <f t="shared" si="8"/>
        <v>0</v>
      </c>
      <c r="X36" s="65">
        <f t="shared" si="9"/>
        <v>0</v>
      </c>
      <c r="Y36" s="65">
        <f t="shared" si="10"/>
        <v>0</v>
      </c>
      <c r="Z36" s="65">
        <f t="shared" si="11"/>
        <v>0</v>
      </c>
      <c r="AA36" s="65">
        <f t="shared" si="12"/>
        <v>0</v>
      </c>
      <c r="AB36" s="65">
        <f t="shared" si="13"/>
        <v>0</v>
      </c>
      <c r="AC36" s="66">
        <f t="shared" si="14"/>
        <v>0</v>
      </c>
      <c r="AD36" s="66">
        <f t="shared" si="15"/>
        <v>0</v>
      </c>
      <c r="AE36" s="66">
        <f t="shared" si="16"/>
        <v>0</v>
      </c>
      <c r="AG36" s="57"/>
      <c r="AH36" s="56"/>
      <c r="AL36" s="35" t="s">
        <v>57</v>
      </c>
      <c r="AM36" s="36">
        <f>IF([0]!Allerheiligen_1&lt;&gt;"",[0]!Allerheiligen_1," ")</f>
        <v>46327</v>
      </c>
      <c r="AN36" s="34">
        <v>125</v>
      </c>
    </row>
    <row r="37" spans="2:40" ht="21" customHeight="1" x14ac:dyDescent="0.2">
      <c r="B37" s="20">
        <f t="shared" si="17"/>
        <v>46197</v>
      </c>
      <c r="C37" s="3"/>
      <c r="D37" s="3"/>
      <c r="E37" s="3"/>
      <c r="F37" s="3"/>
      <c r="G37" s="4" t="str">
        <f t="shared" ca="1" si="0"/>
        <v/>
      </c>
      <c r="H37" s="5"/>
      <c r="I37" s="60" t="str">
        <f t="shared" si="18"/>
        <v/>
      </c>
      <c r="J37" s="60" t="str">
        <f t="shared" si="1"/>
        <v/>
      </c>
      <c r="K37" s="60" t="str">
        <f t="shared" si="2"/>
        <v/>
      </c>
      <c r="L37" s="60" t="str">
        <f t="shared" si="3"/>
        <v/>
      </c>
      <c r="M37" s="60" t="str">
        <f t="shared" si="4"/>
        <v/>
      </c>
      <c r="N37" s="60" t="str">
        <f t="shared" si="5"/>
        <v/>
      </c>
      <c r="P37" s="63">
        <f t="shared" si="19"/>
        <v>0</v>
      </c>
      <c r="Q37" s="63">
        <f t="shared" si="20"/>
        <v>1</v>
      </c>
      <c r="R37" s="64">
        <f t="shared" si="6"/>
        <v>0</v>
      </c>
      <c r="S37" s="64">
        <f t="shared" si="21"/>
        <v>0</v>
      </c>
      <c r="T37" s="64">
        <f t="shared" si="22"/>
        <v>0</v>
      </c>
      <c r="U37" s="64">
        <f t="shared" si="23"/>
        <v>0</v>
      </c>
      <c r="V37" s="63">
        <f t="shared" si="7"/>
        <v>0</v>
      </c>
      <c r="W37" s="65">
        <f t="shared" si="8"/>
        <v>0</v>
      </c>
      <c r="X37" s="65">
        <f t="shared" si="9"/>
        <v>0</v>
      </c>
      <c r="Y37" s="65">
        <f t="shared" si="10"/>
        <v>0</v>
      </c>
      <c r="Z37" s="65">
        <f t="shared" si="11"/>
        <v>0</v>
      </c>
      <c r="AA37" s="65">
        <f t="shared" si="12"/>
        <v>0</v>
      </c>
      <c r="AB37" s="65">
        <f t="shared" si="13"/>
        <v>0</v>
      </c>
      <c r="AC37" s="66">
        <f t="shared" si="14"/>
        <v>0</v>
      </c>
      <c r="AD37" s="66">
        <f t="shared" si="15"/>
        <v>0</v>
      </c>
      <c r="AE37" s="66">
        <f t="shared" si="16"/>
        <v>0</v>
      </c>
      <c r="AG37" s="57"/>
      <c r="AH37" s="56"/>
      <c r="AL37" s="37" t="s">
        <v>58</v>
      </c>
      <c r="AM37" s="38">
        <f>IF([0]!Buss_Bettag_1&lt;&gt;"",[0]!Buss_Bettag_1," ")</f>
        <v>46344</v>
      </c>
      <c r="AN37" s="39">
        <v>125</v>
      </c>
    </row>
    <row r="38" spans="2:40" ht="21" customHeight="1" x14ac:dyDescent="0.2">
      <c r="B38" s="20">
        <f t="shared" si="17"/>
        <v>46198</v>
      </c>
      <c r="C38" s="3"/>
      <c r="D38" s="3"/>
      <c r="E38" s="3"/>
      <c r="F38" s="3"/>
      <c r="G38" s="4" t="str">
        <f t="shared" ca="1" si="0"/>
        <v/>
      </c>
      <c r="H38" s="5"/>
      <c r="I38" s="60" t="str">
        <f t="shared" si="18"/>
        <v/>
      </c>
      <c r="J38" s="60" t="str">
        <f t="shared" si="1"/>
        <v/>
      </c>
      <c r="K38" s="60" t="str">
        <f t="shared" si="2"/>
        <v/>
      </c>
      <c r="L38" s="60" t="str">
        <f t="shared" si="3"/>
        <v/>
      </c>
      <c r="M38" s="60" t="str">
        <f t="shared" si="4"/>
        <v/>
      </c>
      <c r="N38" s="60" t="str">
        <f t="shared" si="5"/>
        <v/>
      </c>
      <c r="P38" s="63">
        <f t="shared" si="19"/>
        <v>0</v>
      </c>
      <c r="Q38" s="63">
        <f t="shared" si="20"/>
        <v>1</v>
      </c>
      <c r="R38" s="64">
        <f t="shared" si="6"/>
        <v>0</v>
      </c>
      <c r="S38" s="64">
        <f t="shared" si="21"/>
        <v>0</v>
      </c>
      <c r="T38" s="64">
        <f t="shared" si="22"/>
        <v>0</v>
      </c>
      <c r="U38" s="64">
        <f t="shared" si="23"/>
        <v>0</v>
      </c>
      <c r="V38" s="63">
        <f t="shared" si="7"/>
        <v>0</v>
      </c>
      <c r="W38" s="65">
        <f t="shared" si="8"/>
        <v>0</v>
      </c>
      <c r="X38" s="65">
        <f t="shared" si="9"/>
        <v>0</v>
      </c>
      <c r="Y38" s="65">
        <f t="shared" si="10"/>
        <v>0</v>
      </c>
      <c r="Z38" s="65">
        <f t="shared" si="11"/>
        <v>0</v>
      </c>
      <c r="AA38" s="65">
        <f t="shared" si="12"/>
        <v>0</v>
      </c>
      <c r="AB38" s="65">
        <f t="shared" si="13"/>
        <v>0</v>
      </c>
      <c r="AC38" s="66">
        <f t="shared" si="14"/>
        <v>0</v>
      </c>
      <c r="AD38" s="66">
        <f t="shared" si="15"/>
        <v>0</v>
      </c>
      <c r="AE38" s="66">
        <f t="shared" si="16"/>
        <v>0</v>
      </c>
      <c r="AG38" s="57"/>
      <c r="AH38" s="56"/>
      <c r="AM38" s="45">
        <f>DATE(AM12,3,1)+MOD((255-11*MOD(AM12,19)-21),30)+21+(MOD((255-11*MOD(AM12,19)-21),30) + 21&gt;48)+6-MOD(AM12+INT(AM12/4)+MOD((255- 11*MOD(AM12,19)- 21),30)+21+(MOD((255-11*MOD(AM12,19)-21),30)+21&gt;48)+1,7)</f>
        <v>46117</v>
      </c>
    </row>
    <row r="39" spans="2:40" ht="21" customHeight="1" x14ac:dyDescent="0.2">
      <c r="B39" s="20">
        <f t="shared" si="17"/>
        <v>46199</v>
      </c>
      <c r="C39" s="3"/>
      <c r="D39" s="3"/>
      <c r="E39" s="3"/>
      <c r="F39" s="3"/>
      <c r="G39" s="4" t="str">
        <f t="shared" ca="1" si="0"/>
        <v/>
      </c>
      <c r="H39" s="5"/>
      <c r="I39" s="60" t="str">
        <f t="shared" si="18"/>
        <v/>
      </c>
      <c r="J39" s="60" t="str">
        <f t="shared" si="1"/>
        <v/>
      </c>
      <c r="K39" s="60" t="str">
        <f t="shared" si="2"/>
        <v/>
      </c>
      <c r="L39" s="60" t="str">
        <f t="shared" si="3"/>
        <v/>
      </c>
      <c r="M39" s="60" t="str">
        <f t="shared" si="4"/>
        <v/>
      </c>
      <c r="N39" s="60" t="str">
        <f t="shared" si="5"/>
        <v/>
      </c>
      <c r="P39" s="63">
        <f t="shared" si="19"/>
        <v>0</v>
      </c>
      <c r="Q39" s="63">
        <f t="shared" si="20"/>
        <v>1</v>
      </c>
      <c r="R39" s="64">
        <f t="shared" si="6"/>
        <v>0</v>
      </c>
      <c r="S39" s="64">
        <f t="shared" si="21"/>
        <v>0</v>
      </c>
      <c r="T39" s="64">
        <f t="shared" si="22"/>
        <v>0</v>
      </c>
      <c r="U39" s="64">
        <f t="shared" si="23"/>
        <v>0</v>
      </c>
      <c r="V39" s="63">
        <f t="shared" si="7"/>
        <v>0</v>
      </c>
      <c r="W39" s="65">
        <f t="shared" si="8"/>
        <v>0</v>
      </c>
      <c r="X39" s="65">
        <f t="shared" si="9"/>
        <v>0</v>
      </c>
      <c r="Y39" s="65">
        <f t="shared" si="10"/>
        <v>0</v>
      </c>
      <c r="Z39" s="65">
        <f t="shared" si="11"/>
        <v>0</v>
      </c>
      <c r="AA39" s="65">
        <f t="shared" si="12"/>
        <v>0</v>
      </c>
      <c r="AB39" s="65">
        <f t="shared" si="13"/>
        <v>0</v>
      </c>
      <c r="AC39" s="66">
        <f t="shared" si="14"/>
        <v>0</v>
      </c>
      <c r="AD39" s="66">
        <f t="shared" si="15"/>
        <v>0</v>
      </c>
      <c r="AE39" s="66">
        <f t="shared" si="16"/>
        <v>0</v>
      </c>
      <c r="AG39" s="55"/>
      <c r="AH39" s="56"/>
      <c r="AM39" s="46">
        <f>AM38+49</f>
        <v>46166</v>
      </c>
    </row>
    <row r="40" spans="2:40" ht="21" customHeight="1" x14ac:dyDescent="0.2">
      <c r="B40" s="20">
        <f t="shared" si="17"/>
        <v>46200</v>
      </c>
      <c r="C40" s="3"/>
      <c r="D40" s="3"/>
      <c r="E40" s="3"/>
      <c r="F40" s="3"/>
      <c r="G40" s="4" t="str">
        <f t="shared" ca="1" si="0"/>
        <v/>
      </c>
      <c r="H40" s="5"/>
      <c r="I40" s="60" t="str">
        <f t="shared" si="18"/>
        <v/>
      </c>
      <c r="J40" s="60" t="str">
        <f t="shared" si="1"/>
        <v/>
      </c>
      <c r="K40" s="60" t="str">
        <f t="shared" si="2"/>
        <v/>
      </c>
      <c r="L40" s="60" t="str">
        <f t="shared" si="3"/>
        <v/>
      </c>
      <c r="M40" s="60" t="str">
        <f t="shared" si="4"/>
        <v/>
      </c>
      <c r="N40" s="60" t="str">
        <f t="shared" si="5"/>
        <v/>
      </c>
      <c r="P40" s="63">
        <f t="shared" si="19"/>
        <v>0</v>
      </c>
      <c r="Q40" s="63">
        <f t="shared" si="20"/>
        <v>1</v>
      </c>
      <c r="R40" s="64">
        <f t="shared" si="6"/>
        <v>0</v>
      </c>
      <c r="S40" s="64">
        <f t="shared" si="21"/>
        <v>0</v>
      </c>
      <c r="T40" s="64">
        <f t="shared" si="22"/>
        <v>0</v>
      </c>
      <c r="U40" s="64">
        <f t="shared" si="23"/>
        <v>0</v>
      </c>
      <c r="V40" s="63">
        <f t="shared" si="7"/>
        <v>0</v>
      </c>
      <c r="W40" s="65">
        <f t="shared" si="8"/>
        <v>0</v>
      </c>
      <c r="X40" s="65">
        <f t="shared" si="9"/>
        <v>0</v>
      </c>
      <c r="Y40" s="65">
        <f t="shared" si="10"/>
        <v>0</v>
      </c>
      <c r="Z40" s="65">
        <f t="shared" si="11"/>
        <v>0</v>
      </c>
      <c r="AA40" s="65">
        <f t="shared" si="12"/>
        <v>1</v>
      </c>
      <c r="AB40" s="65">
        <f t="shared" si="13"/>
        <v>0</v>
      </c>
      <c r="AC40" s="66">
        <f t="shared" si="14"/>
        <v>0</v>
      </c>
      <c r="AD40" s="66">
        <f t="shared" si="15"/>
        <v>0</v>
      </c>
      <c r="AE40" s="66">
        <f t="shared" si="16"/>
        <v>0</v>
      </c>
      <c r="AG40" s="55"/>
      <c r="AH40" s="56"/>
    </row>
    <row r="41" spans="2:40" ht="21" customHeight="1" x14ac:dyDescent="0.2">
      <c r="B41" s="20">
        <f t="shared" si="17"/>
        <v>46201</v>
      </c>
      <c r="C41" s="3"/>
      <c r="D41" s="3"/>
      <c r="E41" s="3"/>
      <c r="F41" s="3"/>
      <c r="G41" s="4" t="str">
        <f t="shared" ca="1" si="0"/>
        <v/>
      </c>
      <c r="H41" s="5"/>
      <c r="I41" s="60" t="str">
        <f t="shared" si="18"/>
        <v/>
      </c>
      <c r="J41" s="60" t="str">
        <f t="shared" si="1"/>
        <v/>
      </c>
      <c r="K41" s="60" t="str">
        <f t="shared" si="2"/>
        <v/>
      </c>
      <c r="L41" s="60" t="str">
        <f t="shared" si="3"/>
        <v/>
      </c>
      <c r="M41" s="60" t="str">
        <f t="shared" si="4"/>
        <v/>
      </c>
      <c r="N41" s="60" t="str">
        <f t="shared" si="5"/>
        <v/>
      </c>
      <c r="P41" s="63">
        <f t="shared" si="19"/>
        <v>0</v>
      </c>
      <c r="Q41" s="63">
        <f t="shared" si="20"/>
        <v>1</v>
      </c>
      <c r="R41" s="64">
        <f t="shared" si="6"/>
        <v>0</v>
      </c>
      <c r="S41" s="64">
        <f t="shared" si="21"/>
        <v>0</v>
      </c>
      <c r="T41" s="64">
        <f t="shared" si="22"/>
        <v>0</v>
      </c>
      <c r="U41" s="64">
        <f t="shared" si="23"/>
        <v>0</v>
      </c>
      <c r="V41" s="63">
        <f t="shared" si="7"/>
        <v>1</v>
      </c>
      <c r="W41" s="65">
        <f t="shared" si="8"/>
        <v>0</v>
      </c>
      <c r="X41" s="65">
        <f t="shared" si="9"/>
        <v>0</v>
      </c>
      <c r="Y41" s="65">
        <f t="shared" si="10"/>
        <v>0</v>
      </c>
      <c r="Z41" s="65">
        <f t="shared" si="11"/>
        <v>0</v>
      </c>
      <c r="AA41" s="65">
        <f t="shared" si="12"/>
        <v>0</v>
      </c>
      <c r="AB41" s="65">
        <f t="shared" si="13"/>
        <v>0</v>
      </c>
      <c r="AC41" s="66">
        <f t="shared" si="14"/>
        <v>0</v>
      </c>
      <c r="AD41" s="66">
        <f t="shared" si="15"/>
        <v>0</v>
      </c>
      <c r="AE41" s="66">
        <f t="shared" si="16"/>
        <v>0</v>
      </c>
      <c r="AG41" s="55"/>
      <c r="AH41" s="56"/>
      <c r="AM41" s="67"/>
    </row>
    <row r="42" spans="2:40" ht="21" customHeight="1" x14ac:dyDescent="0.2">
      <c r="B42" s="20">
        <f t="shared" si="17"/>
        <v>46202</v>
      </c>
      <c r="C42" s="3"/>
      <c r="D42" s="3"/>
      <c r="E42" s="3"/>
      <c r="F42" s="3"/>
      <c r="G42" s="4" t="str">
        <f t="shared" ca="1" si="0"/>
        <v/>
      </c>
      <c r="H42" s="5"/>
      <c r="I42" s="60" t="str">
        <f t="shared" si="18"/>
        <v/>
      </c>
      <c r="J42" s="60" t="str">
        <f t="shared" si="1"/>
        <v/>
      </c>
      <c r="K42" s="60" t="str">
        <f t="shared" si="2"/>
        <v/>
      </c>
      <c r="L42" s="60" t="str">
        <f t="shared" si="3"/>
        <v/>
      </c>
      <c r="M42" s="60" t="str">
        <f t="shared" si="4"/>
        <v/>
      </c>
      <c r="N42" s="60" t="str">
        <f t="shared" si="5"/>
        <v/>
      </c>
      <c r="P42" s="63">
        <f t="shared" si="19"/>
        <v>0</v>
      </c>
      <c r="Q42" s="63">
        <f t="shared" si="20"/>
        <v>1</v>
      </c>
      <c r="R42" s="64">
        <f t="shared" si="6"/>
        <v>0</v>
      </c>
      <c r="S42" s="64">
        <f t="shared" si="21"/>
        <v>0</v>
      </c>
      <c r="T42" s="64">
        <f t="shared" si="22"/>
        <v>0</v>
      </c>
      <c r="U42" s="64">
        <f t="shared" si="23"/>
        <v>0</v>
      </c>
      <c r="V42" s="63">
        <f t="shared" si="7"/>
        <v>0</v>
      </c>
      <c r="W42" s="65">
        <f t="shared" si="8"/>
        <v>0</v>
      </c>
      <c r="X42" s="65">
        <f t="shared" si="9"/>
        <v>0</v>
      </c>
      <c r="Y42" s="65">
        <f t="shared" si="10"/>
        <v>0</v>
      </c>
      <c r="Z42" s="65">
        <f t="shared" si="11"/>
        <v>0</v>
      </c>
      <c r="AA42" s="65">
        <f t="shared" si="12"/>
        <v>0</v>
      </c>
      <c r="AB42" s="65">
        <f t="shared" si="13"/>
        <v>0</v>
      </c>
      <c r="AC42" s="66">
        <f t="shared" si="14"/>
        <v>0</v>
      </c>
      <c r="AD42" s="66">
        <f t="shared" si="15"/>
        <v>0</v>
      </c>
      <c r="AE42" s="66">
        <f t="shared" si="16"/>
        <v>0</v>
      </c>
      <c r="AG42" s="55"/>
      <c r="AH42" s="56"/>
    </row>
    <row r="43" spans="2:40" ht="21" customHeight="1" x14ac:dyDescent="0.2">
      <c r="B43" s="20">
        <f t="shared" si="17"/>
        <v>46203</v>
      </c>
      <c r="C43" s="3"/>
      <c r="D43" s="3"/>
      <c r="E43" s="3"/>
      <c r="F43" s="3"/>
      <c r="G43" s="4" t="str">
        <f t="shared" ca="1" si="0"/>
        <v/>
      </c>
      <c r="H43" s="5"/>
      <c r="I43" s="60" t="str">
        <f t="shared" si="18"/>
        <v/>
      </c>
      <c r="J43" s="60" t="str">
        <f t="shared" si="1"/>
        <v/>
      </c>
      <c r="K43" s="60" t="str">
        <f t="shared" si="2"/>
        <v/>
      </c>
      <c r="L43" s="60" t="str">
        <f t="shared" si="3"/>
        <v/>
      </c>
      <c r="M43" s="60" t="str">
        <f t="shared" si="4"/>
        <v/>
      </c>
      <c r="N43" s="60" t="str">
        <f t="shared" si="5"/>
        <v/>
      </c>
      <c r="P43" s="63">
        <f t="shared" si="19"/>
        <v>0</v>
      </c>
      <c r="Q43" s="63">
        <f t="shared" si="20"/>
        <v>1</v>
      </c>
      <c r="R43" s="64">
        <f t="shared" si="6"/>
        <v>0</v>
      </c>
      <c r="S43" s="64">
        <f t="shared" si="21"/>
        <v>0</v>
      </c>
      <c r="T43" s="64">
        <f t="shared" si="22"/>
        <v>0</v>
      </c>
      <c r="U43" s="64">
        <f t="shared" si="23"/>
        <v>0</v>
      </c>
      <c r="V43" s="63">
        <f t="shared" si="7"/>
        <v>0</v>
      </c>
      <c r="W43" s="65">
        <f t="shared" si="8"/>
        <v>0</v>
      </c>
      <c r="X43" s="65">
        <f t="shared" si="9"/>
        <v>0</v>
      </c>
      <c r="Y43" s="65">
        <f t="shared" si="10"/>
        <v>0</v>
      </c>
      <c r="Z43" s="65">
        <f t="shared" si="11"/>
        <v>0</v>
      </c>
      <c r="AA43" s="65">
        <f t="shared" si="12"/>
        <v>0</v>
      </c>
      <c r="AB43" s="65">
        <f t="shared" si="13"/>
        <v>0</v>
      </c>
      <c r="AC43" s="66">
        <f t="shared" si="14"/>
        <v>0</v>
      </c>
      <c r="AD43" s="66">
        <f t="shared" si="15"/>
        <v>0</v>
      </c>
      <c r="AE43" s="66">
        <f t="shared" si="16"/>
        <v>0</v>
      </c>
      <c r="AG43" s="55"/>
      <c r="AH43" s="56"/>
    </row>
    <row r="44" spans="2:40" ht="21" customHeight="1" x14ac:dyDescent="0.2">
      <c r="B44" s="21" t="str">
        <f t="shared" si="17"/>
        <v/>
      </c>
      <c r="C44" s="6"/>
      <c r="D44" s="6"/>
      <c r="E44" s="6"/>
      <c r="F44" s="6"/>
      <c r="G44" s="7" t="str">
        <f t="shared" ca="1" si="0"/>
        <v/>
      </c>
      <c r="H44" s="8"/>
      <c r="I44" s="61" t="str">
        <f t="shared" si="18"/>
        <v/>
      </c>
      <c r="J44" s="61" t="str">
        <f t="shared" si="1"/>
        <v/>
      </c>
      <c r="K44" s="61" t="str">
        <f t="shared" si="2"/>
        <v/>
      </c>
      <c r="L44" s="61" t="str">
        <f t="shared" si="3"/>
        <v/>
      </c>
      <c r="M44" s="61" t="str">
        <f t="shared" si="4"/>
        <v/>
      </c>
      <c r="N44" s="61" t="str">
        <f t="shared" si="5"/>
        <v/>
      </c>
      <c r="P44" s="63">
        <f t="shared" si="19"/>
        <v>0</v>
      </c>
      <c r="Q44" s="63">
        <f t="shared" si="20"/>
        <v>1</v>
      </c>
      <c r="R44" s="64">
        <f t="shared" si="6"/>
        <v>0</v>
      </c>
      <c r="S44" s="64">
        <f t="shared" si="21"/>
        <v>0</v>
      </c>
      <c r="T44" s="64">
        <f t="shared" si="22"/>
        <v>0</v>
      </c>
      <c r="U44" s="64">
        <f t="shared" si="23"/>
        <v>0</v>
      </c>
      <c r="V44" s="63">
        <f t="shared" si="7"/>
        <v>0</v>
      </c>
      <c r="W44" s="65">
        <f t="shared" si="8"/>
        <v>0</v>
      </c>
      <c r="X44" s="65">
        <f t="shared" si="9"/>
        <v>0</v>
      </c>
      <c r="Y44" s="65">
        <f t="shared" si="10"/>
        <v>0</v>
      </c>
      <c r="Z44" s="65">
        <f t="shared" si="11"/>
        <v>0</v>
      </c>
      <c r="AA44" s="65">
        <f t="shared" si="12"/>
        <v>0</v>
      </c>
      <c r="AB44" s="65">
        <f t="shared" si="13"/>
        <v>0</v>
      </c>
      <c r="AC44" s="66">
        <f t="shared" si="14"/>
        <v>0</v>
      </c>
      <c r="AD44" s="66">
        <f t="shared" si="15"/>
        <v>0</v>
      </c>
      <c r="AE44" s="66">
        <f t="shared" si="16"/>
        <v>0</v>
      </c>
      <c r="AG44" s="58"/>
      <c r="AH44" s="59"/>
    </row>
    <row r="45" spans="2:40" ht="21" customHeight="1" x14ac:dyDescent="0.2">
      <c r="B45" s="22" t="s">
        <v>35</v>
      </c>
      <c r="C45" s="23"/>
      <c r="D45" s="24"/>
      <c r="E45" s="24"/>
      <c r="F45" s="24"/>
      <c r="G45" s="24"/>
      <c r="H45" s="25"/>
      <c r="I45" s="73">
        <f t="shared" ref="I45:N45" si="24">SUM(I14:I44)*24</f>
        <v>0</v>
      </c>
      <c r="J45" s="73">
        <f t="shared" si="24"/>
        <v>0</v>
      </c>
      <c r="K45" s="73">
        <f t="shared" si="24"/>
        <v>0</v>
      </c>
      <c r="L45" s="73">
        <f t="shared" si="24"/>
        <v>0</v>
      </c>
      <c r="M45" s="73">
        <f t="shared" si="24"/>
        <v>0</v>
      </c>
      <c r="N45" s="73">
        <f t="shared" si="24"/>
        <v>0</v>
      </c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G45" s="27" t="s">
        <v>59</v>
      </c>
      <c r="AH45" s="28">
        <f>SUM(AH14:AH44)</f>
        <v>0</v>
      </c>
    </row>
    <row r="46" spans="2:40" ht="12" customHeight="1" x14ac:dyDescent="0.2"/>
    <row r="47" spans="2:40" x14ac:dyDescent="0.2"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  <c r="AK47" s="107"/>
    </row>
    <row r="48" spans="2:40" x14ac:dyDescent="0.2"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  <c r="AK48" s="107"/>
    </row>
    <row r="49" spans="2:37" x14ac:dyDescent="0.2"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</row>
    <row r="50" spans="2:37" x14ac:dyDescent="0.2">
      <c r="B50" s="107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</row>
    <row r="51" spans="2:37" x14ac:dyDescent="0.2"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</row>
    <row r="52" spans="2:37" x14ac:dyDescent="0.2"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  <c r="AK52" s="107"/>
    </row>
    <row r="53" spans="2:37" x14ac:dyDescent="0.2"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</row>
    <row r="54" spans="2:37" x14ac:dyDescent="0.2"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  <c r="AK54" s="107"/>
    </row>
    <row r="55" spans="2:37" x14ac:dyDescent="0.2"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  <c r="AK55" s="107"/>
    </row>
  </sheetData>
  <sheetProtection algorithmName="SHA-512" hashValue="Hn8xrL2FnUDUeERTmfATTvV8/sTVplBINwpwynuhowSfzZg7/R3YimMOfXg7TFjSDSaJuQGhjBnZ7pAf+OQtLg==" saltValue="euGY9+7QmqEq22LlWwAEAQ==" spinCount="100000" sheet="1" selectLockedCells="1"/>
  <mergeCells count="29">
    <mergeCell ref="D5:I5"/>
    <mergeCell ref="K5:M5"/>
    <mergeCell ref="B1:AH1"/>
    <mergeCell ref="B2:AH2"/>
    <mergeCell ref="B3:AH3"/>
    <mergeCell ref="B4:AH4"/>
    <mergeCell ref="B5:C5"/>
    <mergeCell ref="N5:AH10"/>
    <mergeCell ref="B6:C6"/>
    <mergeCell ref="D6:M6"/>
    <mergeCell ref="B7:C7"/>
    <mergeCell ref="D7:M7"/>
    <mergeCell ref="B8:C8"/>
    <mergeCell ref="D8:M8"/>
    <mergeCell ref="B10:C10"/>
    <mergeCell ref="D10:I10"/>
    <mergeCell ref="J10:K10"/>
    <mergeCell ref="L10:M10"/>
    <mergeCell ref="AN12:AN13"/>
    <mergeCell ref="AG14:AH14"/>
    <mergeCell ref="AL27:AN28"/>
    <mergeCell ref="AL29:AN30"/>
    <mergeCell ref="AL12:AL13"/>
    <mergeCell ref="AM12:AM13"/>
    <mergeCell ref="B47:AK55"/>
    <mergeCell ref="B12:B13"/>
    <mergeCell ref="C12:D12"/>
    <mergeCell ref="E12:F12"/>
    <mergeCell ref="AG12:AH13"/>
  </mergeCells>
  <conditionalFormatting sqref="B14:N44">
    <cfRule type="expression" dxfId="6" priority="1">
      <formula>OR(WEEKDAY($B14)=7,WEEKDAY($B14)=1)</formula>
    </cfRule>
  </conditionalFormatting>
  <printOptions horizontalCentered="1" verticalCentered="1"/>
  <pageMargins left="0.19685039370078741" right="0.19685039370078741" top="0.19685039370078741" bottom="0.19685039370078741" header="0.43307086614173229" footer="0.51181102362204722"/>
  <pageSetup paperSize="9" scale="57" orientation="landscape" verticalDpi="0" r:id="rId1"/>
  <headerFooter>
    <oddFooter>&amp;C&amp;P</oddFooter>
  </headerFooter>
  <ignoredErrors>
    <ignoredError sqref="G15:G44" unlocked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BA2A5-BBBD-4861-A5F9-E6CB76463B0A}">
  <sheetPr>
    <pageSetUpPr fitToPage="1"/>
  </sheetPr>
  <dimension ref="B1:AN55"/>
  <sheetViews>
    <sheetView showGridLines="0" showRowColHeaders="0" zoomScale="80" zoomScaleNormal="80" workbookViewId="0">
      <selection activeCell="D5" sqref="D5:I5"/>
    </sheetView>
  </sheetViews>
  <sheetFormatPr baseColWidth="10" defaultColWidth="11.42578125" defaultRowHeight="14.25" x14ac:dyDescent="0.2"/>
  <cols>
    <col min="1" max="1" width="2.42578125" style="11" customWidth="1"/>
    <col min="2" max="4" width="16.7109375" style="11" customWidth="1"/>
    <col min="5" max="6" width="10.7109375" style="11" customWidth="1"/>
    <col min="7" max="14" width="16.7109375" style="11" customWidth="1"/>
    <col min="15" max="15" width="4.140625" style="11" hidden="1" customWidth="1"/>
    <col min="16" max="21" width="7.5703125" style="11" hidden="1" customWidth="1"/>
    <col min="22" max="31" width="10.28515625" style="11" hidden="1" customWidth="1"/>
    <col min="32" max="32" width="1.7109375" style="11" customWidth="1"/>
    <col min="33" max="33" width="28.28515625" style="11" customWidth="1"/>
    <col min="34" max="34" width="19" style="11" customWidth="1"/>
    <col min="35" max="35" width="2.28515625" style="11" customWidth="1"/>
    <col min="36" max="36" width="3.85546875" style="11" customWidth="1"/>
    <col min="37" max="37" width="1.28515625" style="11" customWidth="1"/>
    <col min="38" max="38" width="36.42578125" style="11" customWidth="1"/>
    <col min="39" max="39" width="11.5703125" style="11" customWidth="1"/>
    <col min="40" max="16384" width="11.42578125" style="11"/>
  </cols>
  <sheetData>
    <row r="1" spans="2:40" x14ac:dyDescent="0.2">
      <c r="B1" s="147" t="str">
        <f>Januar!B1</f>
        <v>Letzte Aktualisierung: 01.01.2026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8"/>
      <c r="AG1" s="148"/>
      <c r="AH1" s="148"/>
    </row>
    <row r="2" spans="2:40" ht="42" customHeight="1" x14ac:dyDescent="0.2">
      <c r="B2" s="108" t="s">
        <v>0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10"/>
    </row>
    <row r="3" spans="2:40" ht="16.5" customHeight="1" x14ac:dyDescent="0.2"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3"/>
    </row>
    <row r="4" spans="2:40" x14ac:dyDescent="0.2"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</row>
    <row r="5" spans="2:40" ht="21" customHeight="1" x14ac:dyDescent="0.2">
      <c r="B5" s="114" t="s">
        <v>1</v>
      </c>
      <c r="C5" s="115"/>
      <c r="D5" s="104" t="str">
        <f>IF(Januar!D5&lt;&gt;"",Januar!D5,"")</f>
        <v/>
      </c>
      <c r="E5" s="105"/>
      <c r="F5" s="105"/>
      <c r="G5" s="105"/>
      <c r="H5" s="105"/>
      <c r="I5" s="106"/>
      <c r="J5" s="76" t="s">
        <v>67</v>
      </c>
      <c r="K5" s="104" t="str">
        <f>IF(Januar!K5&lt;&gt;"",Januar!K5,"")</f>
        <v/>
      </c>
      <c r="L5" s="105"/>
      <c r="M5" s="106"/>
      <c r="N5" s="116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117"/>
    </row>
    <row r="6" spans="2:40" ht="21" customHeight="1" x14ac:dyDescent="0.2">
      <c r="B6" s="101" t="s">
        <v>2</v>
      </c>
      <c r="C6" s="102"/>
      <c r="D6" s="103" t="str">
        <f>IF(Januar!D6&lt;&gt;"",Januar!D6,"")</f>
        <v/>
      </c>
      <c r="E6" s="103"/>
      <c r="F6" s="103"/>
      <c r="G6" s="103"/>
      <c r="H6" s="103"/>
      <c r="I6" s="103"/>
      <c r="J6" s="103"/>
      <c r="K6" s="103"/>
      <c r="L6" s="103"/>
      <c r="M6" s="103"/>
      <c r="N6" s="118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20"/>
    </row>
    <row r="7" spans="2:40" ht="21" customHeight="1" x14ac:dyDescent="0.2">
      <c r="B7" s="126" t="s">
        <v>3</v>
      </c>
      <c r="C7" s="127"/>
      <c r="D7" s="128" t="str">
        <f>IF(Januar!D7&lt;&gt;"",Januar!D7,"")</f>
        <v/>
      </c>
      <c r="E7" s="128"/>
      <c r="F7" s="128"/>
      <c r="G7" s="128"/>
      <c r="H7" s="128"/>
      <c r="I7" s="105"/>
      <c r="J7" s="105"/>
      <c r="K7" s="105"/>
      <c r="L7" s="105"/>
      <c r="M7" s="105"/>
      <c r="N7" s="118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20"/>
    </row>
    <row r="8" spans="2:40" ht="21" customHeight="1" x14ac:dyDescent="0.2">
      <c r="B8" s="129" t="s">
        <v>4</v>
      </c>
      <c r="C8" s="130"/>
      <c r="D8" s="131" t="str">
        <f>IF(Januar!D8&lt;&gt;"",Januar!D8,"")</f>
        <v/>
      </c>
      <c r="E8" s="132"/>
      <c r="F8" s="132"/>
      <c r="G8" s="132"/>
      <c r="H8" s="132"/>
      <c r="I8" s="133"/>
      <c r="J8" s="133"/>
      <c r="K8" s="133"/>
      <c r="L8" s="133"/>
      <c r="M8" s="133"/>
      <c r="N8" s="118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20"/>
    </row>
    <row r="9" spans="2:40" ht="7.5" customHeight="1" x14ac:dyDescent="0.2">
      <c r="N9" s="118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20"/>
    </row>
    <row r="10" spans="2:40" ht="21" customHeight="1" x14ac:dyDescent="0.2">
      <c r="B10" s="134" t="s">
        <v>5</v>
      </c>
      <c r="C10" s="135"/>
      <c r="D10" s="136">
        <f>DATE(YEAR([0]!Beginndatum),7,1)</f>
        <v>46204</v>
      </c>
      <c r="E10" s="136"/>
      <c r="F10" s="136"/>
      <c r="G10" s="136"/>
      <c r="H10" s="136"/>
      <c r="I10" s="137"/>
      <c r="J10" s="138" t="s">
        <v>6</v>
      </c>
      <c r="K10" s="139"/>
      <c r="L10" s="140">
        <f>[0]!Stundenlohn_1</f>
        <v>14</v>
      </c>
      <c r="M10" s="141"/>
      <c r="N10" s="121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3"/>
    </row>
    <row r="11" spans="2:40" ht="12.75" customHeight="1" x14ac:dyDescent="0.2"/>
    <row r="12" spans="2:40" ht="21" customHeight="1" x14ac:dyDescent="0.2">
      <c r="B12" s="142" t="s">
        <v>7</v>
      </c>
      <c r="C12" s="95" t="s">
        <v>8</v>
      </c>
      <c r="D12" s="144"/>
      <c r="E12" s="95" t="s">
        <v>11</v>
      </c>
      <c r="F12" s="96"/>
      <c r="G12" s="9" t="s">
        <v>12</v>
      </c>
      <c r="H12" s="9" t="s">
        <v>14</v>
      </c>
      <c r="I12" s="62" t="s">
        <v>16</v>
      </c>
      <c r="J12" s="62" t="s">
        <v>17</v>
      </c>
      <c r="K12" s="62" t="s">
        <v>17</v>
      </c>
      <c r="L12" s="62" t="s">
        <v>18</v>
      </c>
      <c r="M12" s="62" t="s">
        <v>19</v>
      </c>
      <c r="N12" s="10" t="s">
        <v>19</v>
      </c>
      <c r="P12" s="12" t="s">
        <v>21</v>
      </c>
      <c r="Q12" s="12" t="s">
        <v>22</v>
      </c>
      <c r="R12" s="12" t="s">
        <v>23</v>
      </c>
      <c r="S12" s="12" t="s">
        <v>24</v>
      </c>
      <c r="T12" s="12" t="s">
        <v>25</v>
      </c>
      <c r="U12" s="12" t="s">
        <v>26</v>
      </c>
      <c r="V12" s="13" t="s">
        <v>27</v>
      </c>
      <c r="W12" s="13" t="s">
        <v>28</v>
      </c>
      <c r="X12" s="14" t="s">
        <v>29</v>
      </c>
      <c r="Y12" s="15">
        <v>41267</v>
      </c>
      <c r="Z12" s="15">
        <v>41274</v>
      </c>
      <c r="AA12" s="14" t="s">
        <v>30</v>
      </c>
      <c r="AB12" s="14" t="s">
        <v>31</v>
      </c>
      <c r="AC12" s="14" t="s">
        <v>32</v>
      </c>
      <c r="AD12" s="14" t="s">
        <v>33</v>
      </c>
      <c r="AE12" s="14" t="s">
        <v>34</v>
      </c>
      <c r="AG12" s="98" t="s">
        <v>36</v>
      </c>
      <c r="AH12" s="99"/>
      <c r="AL12" s="77" t="s">
        <v>38</v>
      </c>
      <c r="AM12" s="79">
        <f>YEAR(Beginndatum_1)</f>
        <v>2026</v>
      </c>
      <c r="AN12" s="81" t="s">
        <v>39</v>
      </c>
    </row>
    <row r="13" spans="2:40" ht="21" customHeight="1" x14ac:dyDescent="0.2">
      <c r="B13" s="143"/>
      <c r="C13" s="16" t="s">
        <v>9</v>
      </c>
      <c r="D13" s="16" t="s">
        <v>10</v>
      </c>
      <c r="E13" s="16" t="s">
        <v>9</v>
      </c>
      <c r="F13" s="16" t="s">
        <v>10</v>
      </c>
      <c r="G13" s="16" t="s">
        <v>13</v>
      </c>
      <c r="H13" s="16" t="s">
        <v>15</v>
      </c>
      <c r="I13" s="17" t="s">
        <v>20</v>
      </c>
      <c r="J13" s="74">
        <v>0.25</v>
      </c>
      <c r="K13" s="74">
        <v>0.4</v>
      </c>
      <c r="L13" s="74">
        <v>0.5</v>
      </c>
      <c r="M13" s="74">
        <v>1.25</v>
      </c>
      <c r="N13" s="75">
        <v>1.5</v>
      </c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G13" s="78"/>
      <c r="AH13" s="100"/>
      <c r="AL13" s="78"/>
      <c r="AM13" s="80"/>
      <c r="AN13" s="82"/>
    </row>
    <row r="14" spans="2:40" ht="21" customHeight="1" x14ac:dyDescent="0.2">
      <c r="B14" s="19">
        <f>Beginndatum_1</f>
        <v>46204</v>
      </c>
      <c r="C14" s="1"/>
      <c r="D14" s="1"/>
      <c r="E14" s="1"/>
      <c r="F14" s="1"/>
      <c r="G14" s="4" t="str">
        <f t="shared" ref="G14:G44" ca="1" si="0">IF(OR(C14&lt;&gt;"",D14&lt;&gt;"",E14&lt;&gt;"",F14&lt;&gt;""),TODAY(),"")</f>
        <v/>
      </c>
      <c r="H14" s="2"/>
      <c r="I14" s="60" t="str">
        <f>IF(P14=1,+(S14-R14)-(U14-T14), "")</f>
        <v/>
      </c>
      <c r="J14" s="60" t="str">
        <f t="shared" ref="J14:J44" si="1">IF(P14=1,IF(Q14=1,
+MAX(0,MIN(S14,6/24)-MAX(R14,0)) - MAX(0,MIN(U14,6/24)-MAX(T14,0))
+MAX(0,MIN(S14,24/24)-MAX(R14,20/24)) - MAX(0,MIN(U14,24/24)-MAX(T14,20/24))
+MAX(0,MIN(S14,1+6/24)-MAX(R14,1+4/24)) - MAX(0,MIN(U14,1+6/24)-MAX(T14,1+4/24))
+MAX(0,MIN(S14,1+24/24)-MAX(R14,1+20/24)) - MAX(0,MIN(U14,1+24/24)-MAX(T14,1+20/24))
+0,0),"")</f>
        <v/>
      </c>
      <c r="K14" s="60" t="str">
        <f t="shared" ref="K14:K44" si="2">IF(P14=1,IF(Q14=1,
+MAX(0,MIN(S14,1+4/24)-MAX(R14,24/24)) - MAX(0,MIN(U14,1+4/24)-MAX(T14,24/24))
+0,0),"")</f>
        <v/>
      </c>
      <c r="L14" s="60" t="str">
        <f t="shared" ref="L14:L44" si="3">IF(P14=1,IF(Q14=1,
+IF(AND(V14=1,W14=0,X14=0), MAX(0,MIN(S14,14/24)-MAX(R14,0/24)) - MAX(0,MIN(U14,14/24)-MAX(T14,0/24)),0)
+IF(AND(V14=1,W14=0,X14=0,Y14=0,Z14=0), MAX(0,MIN(S14,24/24)-MAX(R14,14/24)) - MAX(0,MIN(U14,24/24)-MAX(T14,14/24)),0)
+IF(AND(OR(V14=1,AA14=1),W14=0,X14=0,Y14=0,Z14=0,AB14=0,AC14=0), MAX(0,MIN(S14,1+4/24)-MAX(R14,24/24)) - MAX(0,MIN(U14,1+4/24)-MAX(T14,24/24)),0)
+IF(AND(AA14=1,AB14=0,AC14=0), MAX(0,MIN(S14,1+14/24)-MAX(R14,1+4/24)) - MAX(0,MIN(U14,1+14/24)-MAX(T14,1+4/24)),0)
+IF(AND(AA14=1,AB14=0,AC14=0,AD14=0,AE14=0), MAX(0,MIN(S14,1+24/24)-MAX(R14,1+14/24)) - MAX(0,MIN(U14,1+24/24)-MAX(T14,1+14/24)),0)
+0,0),"")</f>
        <v/>
      </c>
      <c r="M14" s="60" t="str">
        <f t="shared" ref="M14:M44" si="4">IF(P14=1,IF(Q14=1,
+IF(AND(W14=1,X14=0), MAX(0,MIN(S14,14/24)-MAX(R14,0/24)) - MAX(0,MIN(U14,14/24)-MAX(T14,0/24)),0)
+IF(AND(OR(W14=1,Z14=1),X14=0,Y14=0), MAX(0,MIN(S14,24/24)-MAX(R14,14/24)) - MAX(0,MIN(U14,24/24)-MAX(T14,14/24)),0)
+IF(AND(OR(W14=1,Z14=1,AB14=1),X14=0,Y14=0,AC14=0), MAX(0,MIN(S14,1+4/24)-MAX(R14,24/24)) - MAX(0,MIN(U14,1+4/24)-MAX(T14,24/24)),0)
+IF(AND(AB14=1,AC14=0), MAX(0,MIN(S14,1+14/24)-MAX(R14,1+4/24)) - MAX(0,MIN(U14,1+14/24)-MAX(T14,1+4/24)),0)
+IF(AND(OR(AB14=1,AE14=1),AC14=0,AD14=0), MAX(0,MIN(S14,1+24/24)-MAX(R14,1+14/24)) - MAX(0,MIN(U14,1+24/24)-MAX(T14,1+14/24)),0)
+0,0),"")</f>
        <v/>
      </c>
      <c r="N14" s="60" t="str">
        <f t="shared" ref="N14:N44" si="5">IF(P14=1,IF(Q14=1,
+IF(X14=1, MAX(0,MIN(S14,14/24)-MAX(R14,0/24)) - MAX(0,MIN(U14,14/24)-MAX(T14,0/24)),0)
+IF(OR(X14=1,Y14=1), MAX(0,MIN(S14,24/24)-MAX(R14,14/24)) - MAX(0,MIN(U14,24/24)-MAX(T14,14/24)),0)
+IF(OR(X14=1,Y14=1,AC14=1), MAX(0,MIN(S14,1+4/24)-MAX(R14,24/24)) - MAX(0,MIN(U14,1+4/24)-MAX(T14,24/24)),0)
+IF(AC14=1, MAX(0,MIN(S14,1+14/24)-MAX(R14,1+4/24)) - MAX(0,MIN(U14,1+14/24)-MAX(T14,1+4/24)),0)
+IF(OR(AC14=1,AD14=1), MAX(0,MIN(S14,1+24/24)-MAX(R14,1+14/24)) - MAX(0,MIN(U14,1+24/24)-MAX(T14,1+14/24)),0)
+0,0),"")</f>
        <v/>
      </c>
      <c r="P14" s="63">
        <f>IF(AND(B14&lt;&gt;"",C14&lt;&gt;"",D14&lt;&gt;""),1,0)</f>
        <v>0</v>
      </c>
      <c r="Q14" s="63">
        <f>IF(H14&lt;&gt;"",0,1)</f>
        <v>1</v>
      </c>
      <c r="R14" s="64">
        <f t="shared" ref="R14:R44" si="6">MOD(C14,1)</f>
        <v>0</v>
      </c>
      <c r="S14" s="64">
        <f>IF(D14="",0,IF(MOD(D14,1)&gt;R14,MOD(D14,1),MOD(D14,1)+1))</f>
        <v>0</v>
      </c>
      <c r="T14" s="64">
        <f>IF(MOD(E14,1)&gt;R14,MIN(MAX(MOD(E14,1),R14),S14),MIN(MAX(MOD(E14,1)+1,R14),S14))</f>
        <v>0</v>
      </c>
      <c r="U14" s="64">
        <f>IF(MOD(F14,1)&gt;T14,MIN(MAX(MOD(F14,1),T14),S14),MIN(MAX(MOD(F14,1)+1,T14),S14))</f>
        <v>0</v>
      </c>
      <c r="V14" s="63">
        <f t="shared" ref="V14:V44" si="7">IF(ISNUMBER(B14),IF(WEEKDAY(B14,1)=1,1,0),0)</f>
        <v>0</v>
      </c>
      <c r="W14" s="65">
        <f t="shared" ref="W14:W44" si="8">IF(ISNUMBER(B14),IF(OR(B14=Neujahr_1,B14=Karfreitag_1,B14=Allerheiligen_1, B14=Refomationstag_1,B14=Buss_Bettag_1, B14=Ostersonntag_1,  B14=Ostermontag_1,B14=Christi_Himmelfahrt_1,B14=Pfingstmontag_1,B14=Tag_der_Einheit_1, B14=Maria_Himmelfahrt_1,B14=HL_3_Koenige,B14=Fronleichnam_1,B14=Friedensfest_1),1,0),0)</f>
        <v>0</v>
      </c>
      <c r="X14" s="65">
        <f t="shared" ref="X14:X44" si="9">IF(ISNUMBER(B14),IF(OR(B14=Weihnachtstag_1_1,B14=Weihnachtstag_2_1,B14=Tag_der_Arbeit_1),1,0),0)</f>
        <v>0</v>
      </c>
      <c r="Y14" s="65">
        <f t="shared" ref="Y14:Y44" si="10">IF(ISNUMBER(B14),IF(B14=Heiligabend_1,1,0),0)</f>
        <v>0</v>
      </c>
      <c r="Z14" s="65">
        <f t="shared" ref="Z14:Z44" si="11">IF(ISNUMBER(B14),IF(B14=Sylvester_1,1,0),0)</f>
        <v>0</v>
      </c>
      <c r="AA14" s="65">
        <f t="shared" ref="AA14:AA44" si="12">IF(ISNUMBER(B14),IF(WEEKDAY(B14+1,1)=1,1,0),0)</f>
        <v>0</v>
      </c>
      <c r="AB14" s="65">
        <f t="shared" ref="AB14:AB44" si="13">IF(ISNUMBER(B14),IF(OR(B14=Sylvester_1,B14+1=Karfreitag_1,B14+1=Allerheiligen_1, B14+1=Refomationstag_1,B14+1=Buss_Bettag_1, B14+1=Ostersonntag_1,  B14+1=Ostermontag_1,B14+1=Christi_Himmelfahrt_1,B14+1=Pfingstmontag_1,B14+1=Tag_der_Einheit_1, B14+1=Maria_Himmelfahrt_1,B14+1=HL_3_Koenige,B14+1=Fronleichnam_1,B14+1=Friedensfest_1),1,0),0)</f>
        <v>0</v>
      </c>
      <c r="AC14" s="66">
        <f t="shared" ref="AC14:AC44" si="14">IF(ISNUMBER(B14),IF(OR(B14+1=Weihnachtstag_1_1,B14+1=Weihnachtstag_2_1,B14+1=Tag_der_Arbeit_1),1,0),0)</f>
        <v>0</v>
      </c>
      <c r="AD14" s="66">
        <f t="shared" ref="AD14:AD44" si="15">IF(ISNUMBER(B14),IF(B14+1=Heiligabend_1,1,0),0)</f>
        <v>0</v>
      </c>
      <c r="AE14" s="66">
        <f t="shared" ref="AE14:AE44" si="16">IF(ISNUMBER(B14),IF(B14+1=Sylvester_1,1,0),0)</f>
        <v>0</v>
      </c>
      <c r="AG14" s="124"/>
      <c r="AH14" s="125"/>
      <c r="AL14" s="29" t="s">
        <v>40</v>
      </c>
      <c r="AM14" s="30">
        <f>DATE(AM12,1,1)</f>
        <v>46023</v>
      </c>
      <c r="AN14" s="31">
        <v>125</v>
      </c>
    </row>
    <row r="15" spans="2:40" ht="21" customHeight="1" x14ac:dyDescent="0.2">
      <c r="B15" s="20">
        <f t="shared" ref="B15:B44" si="17">IF(B14&lt;&gt;"",IF(MONTH(Beginndatum_1)=MONTH(B14+1),B14+1,""),"")</f>
        <v>46205</v>
      </c>
      <c r="C15" s="3"/>
      <c r="D15" s="3"/>
      <c r="E15" s="3"/>
      <c r="F15" s="3"/>
      <c r="G15" s="4" t="str">
        <f t="shared" ca="1" si="0"/>
        <v/>
      </c>
      <c r="H15" s="5"/>
      <c r="I15" s="60" t="str">
        <f t="shared" ref="I15:I44" si="18">IF(P15=1,+(S15-R15)-(U15-T15), "")</f>
        <v/>
      </c>
      <c r="J15" s="60" t="str">
        <f t="shared" si="1"/>
        <v/>
      </c>
      <c r="K15" s="60" t="str">
        <f t="shared" si="2"/>
        <v/>
      </c>
      <c r="L15" s="60" t="str">
        <f t="shared" si="3"/>
        <v/>
      </c>
      <c r="M15" s="60" t="str">
        <f t="shared" si="4"/>
        <v/>
      </c>
      <c r="N15" s="60" t="str">
        <f t="shared" si="5"/>
        <v/>
      </c>
      <c r="P15" s="63">
        <f t="shared" ref="P15:P44" si="19">IF(AND(B15&lt;&gt;"",C15&lt;&gt;"",OR(D15&lt;&gt;"",E15&lt;&gt;"")),1,0)</f>
        <v>0</v>
      </c>
      <c r="Q15" s="63">
        <f>IF(H15&lt;&gt;"",0,1)</f>
        <v>1</v>
      </c>
      <c r="R15" s="64">
        <f t="shared" si="6"/>
        <v>0</v>
      </c>
      <c r="S15" s="64">
        <f>IF(D15="",0,IF(MOD(D15,1)&gt;R15,MOD(D15,1),MOD(D15,1)+1))</f>
        <v>0</v>
      </c>
      <c r="T15" s="64">
        <f>IF(MOD(E15,1)&gt;R15,MIN(MAX(MOD(E15,1),R15),S15),MIN(MAX(MOD(E15,1)+1,R15),S15))</f>
        <v>0</v>
      </c>
      <c r="U15" s="64">
        <f>IF(MOD(F15,1)&gt;T15,MIN(MAX(MOD(F15,1),T15),S15),MIN(MAX(MOD(F15,1)+1,T15),S15))</f>
        <v>0</v>
      </c>
      <c r="V15" s="63">
        <f t="shared" si="7"/>
        <v>0</v>
      </c>
      <c r="W15" s="65">
        <f t="shared" si="8"/>
        <v>0</v>
      </c>
      <c r="X15" s="65">
        <f t="shared" si="9"/>
        <v>0</v>
      </c>
      <c r="Y15" s="65">
        <f t="shared" si="10"/>
        <v>0</v>
      </c>
      <c r="Z15" s="65">
        <f t="shared" si="11"/>
        <v>0</v>
      </c>
      <c r="AA15" s="65">
        <f t="shared" si="12"/>
        <v>0</v>
      </c>
      <c r="AB15" s="65">
        <f t="shared" si="13"/>
        <v>0</v>
      </c>
      <c r="AC15" s="66">
        <f t="shared" si="14"/>
        <v>0</v>
      </c>
      <c r="AD15" s="66">
        <f t="shared" si="15"/>
        <v>0</v>
      </c>
      <c r="AE15" s="66">
        <f t="shared" si="16"/>
        <v>0</v>
      </c>
      <c r="AG15" s="47" t="s">
        <v>37</v>
      </c>
      <c r="AH15" s="48">
        <f>(Stunden_1)*Stundenlohn_1</f>
        <v>0</v>
      </c>
      <c r="AL15" s="32" t="s">
        <v>41</v>
      </c>
      <c r="AM15" s="33">
        <f>Ostersonntag_1-2</f>
        <v>46115</v>
      </c>
      <c r="AN15" s="34">
        <v>125</v>
      </c>
    </row>
    <row r="16" spans="2:40" ht="21" customHeight="1" x14ac:dyDescent="0.2">
      <c r="B16" s="20">
        <f t="shared" si="17"/>
        <v>46206</v>
      </c>
      <c r="C16" s="3"/>
      <c r="D16" s="3"/>
      <c r="E16" s="3"/>
      <c r="F16" s="3"/>
      <c r="G16" s="4" t="str">
        <f t="shared" ca="1" si="0"/>
        <v/>
      </c>
      <c r="H16" s="5"/>
      <c r="I16" s="60" t="str">
        <f t="shared" si="18"/>
        <v/>
      </c>
      <c r="J16" s="60" t="str">
        <f t="shared" si="1"/>
        <v/>
      </c>
      <c r="K16" s="60" t="str">
        <f t="shared" si="2"/>
        <v/>
      </c>
      <c r="L16" s="60" t="str">
        <f t="shared" si="3"/>
        <v/>
      </c>
      <c r="M16" s="60" t="str">
        <f t="shared" si="4"/>
        <v/>
      </c>
      <c r="N16" s="60" t="str">
        <f t="shared" si="5"/>
        <v/>
      </c>
      <c r="P16" s="63">
        <f t="shared" si="19"/>
        <v>0</v>
      </c>
      <c r="Q16" s="63">
        <f t="shared" ref="Q16:Q44" si="20">IF(H16&lt;&gt;"",0,1)</f>
        <v>1</v>
      </c>
      <c r="R16" s="64">
        <f t="shared" si="6"/>
        <v>0</v>
      </c>
      <c r="S16" s="64">
        <f t="shared" ref="S16:S44" si="21">IF(D16="",0,IF(MOD(D16,1)&gt;R16,MOD(D16,1),MOD(D16,1)+1))</f>
        <v>0</v>
      </c>
      <c r="T16" s="64">
        <f t="shared" ref="T16:T44" si="22">IF(MOD(E16,1)&gt;R16,MIN(MAX(MOD(E16,1),R16),S16),MIN(MAX(MOD(E16,1)+1,R16),S16))</f>
        <v>0</v>
      </c>
      <c r="U16" s="64">
        <f t="shared" ref="U16:U44" si="23">IF(MOD(F16,1)&gt;T16,MIN(MAX(MOD(F16,1),T16),S16),MIN(MAX(MOD(F16,1)+1,T16),S16))</f>
        <v>0</v>
      </c>
      <c r="V16" s="63">
        <f t="shared" si="7"/>
        <v>0</v>
      </c>
      <c r="W16" s="65">
        <f t="shared" si="8"/>
        <v>0</v>
      </c>
      <c r="X16" s="65">
        <f t="shared" si="9"/>
        <v>0</v>
      </c>
      <c r="Y16" s="65">
        <f t="shared" si="10"/>
        <v>0</v>
      </c>
      <c r="Z16" s="65">
        <f t="shared" si="11"/>
        <v>0</v>
      </c>
      <c r="AA16" s="65">
        <f t="shared" si="12"/>
        <v>0</v>
      </c>
      <c r="AB16" s="65">
        <f t="shared" si="13"/>
        <v>0</v>
      </c>
      <c r="AC16" s="66">
        <f t="shared" si="14"/>
        <v>0</v>
      </c>
      <c r="AD16" s="66">
        <f t="shared" si="15"/>
        <v>0</v>
      </c>
      <c r="AE16" s="66">
        <f t="shared" si="16"/>
        <v>0</v>
      </c>
      <c r="AG16" s="49" t="str">
        <f>Januar!AG16</f>
        <v>Nachtstunden zu 25 %</v>
      </c>
      <c r="AH16" s="50">
        <f>(Nachtstd_25_1)*(Stundenlohn_1*25%)</f>
        <v>0</v>
      </c>
      <c r="AL16" s="32" t="s">
        <v>42</v>
      </c>
      <c r="AM16" s="33">
        <f>Ostersonntag_1+1</f>
        <v>46118</v>
      </c>
      <c r="AN16" s="34">
        <v>125</v>
      </c>
    </row>
    <row r="17" spans="2:40" ht="21" customHeight="1" x14ac:dyDescent="0.2">
      <c r="B17" s="20">
        <f t="shared" si="17"/>
        <v>46207</v>
      </c>
      <c r="C17" s="3"/>
      <c r="D17" s="3"/>
      <c r="E17" s="3"/>
      <c r="F17" s="3"/>
      <c r="G17" s="4" t="str">
        <f t="shared" ca="1" si="0"/>
        <v/>
      </c>
      <c r="H17" s="5"/>
      <c r="I17" s="60" t="str">
        <f t="shared" si="18"/>
        <v/>
      </c>
      <c r="J17" s="60" t="str">
        <f t="shared" si="1"/>
        <v/>
      </c>
      <c r="K17" s="60" t="str">
        <f t="shared" si="2"/>
        <v/>
      </c>
      <c r="L17" s="60" t="str">
        <f t="shared" si="3"/>
        <v/>
      </c>
      <c r="M17" s="60" t="str">
        <f t="shared" si="4"/>
        <v/>
      </c>
      <c r="N17" s="60" t="str">
        <f t="shared" si="5"/>
        <v/>
      </c>
      <c r="P17" s="63">
        <f t="shared" si="19"/>
        <v>0</v>
      </c>
      <c r="Q17" s="63">
        <f t="shared" si="20"/>
        <v>1</v>
      </c>
      <c r="R17" s="64">
        <f t="shared" si="6"/>
        <v>0</v>
      </c>
      <c r="S17" s="64">
        <f t="shared" si="21"/>
        <v>0</v>
      </c>
      <c r="T17" s="64">
        <f t="shared" si="22"/>
        <v>0</v>
      </c>
      <c r="U17" s="64">
        <f t="shared" si="23"/>
        <v>0</v>
      </c>
      <c r="V17" s="63">
        <f t="shared" si="7"/>
        <v>0</v>
      </c>
      <c r="W17" s="65">
        <f t="shared" si="8"/>
        <v>0</v>
      </c>
      <c r="X17" s="65">
        <f t="shared" si="9"/>
        <v>0</v>
      </c>
      <c r="Y17" s="65">
        <f t="shared" si="10"/>
        <v>0</v>
      </c>
      <c r="Z17" s="65">
        <f t="shared" si="11"/>
        <v>0</v>
      </c>
      <c r="AA17" s="65">
        <f t="shared" si="12"/>
        <v>1</v>
      </c>
      <c r="AB17" s="65">
        <f t="shared" si="13"/>
        <v>0</v>
      </c>
      <c r="AC17" s="66">
        <f t="shared" si="14"/>
        <v>0</v>
      </c>
      <c r="AD17" s="66">
        <f t="shared" si="15"/>
        <v>0</v>
      </c>
      <c r="AE17" s="66">
        <f t="shared" si="16"/>
        <v>0</v>
      </c>
      <c r="AG17" s="49" t="str">
        <f>Januar!AG17</f>
        <v>Nachtstunden zu 40 %</v>
      </c>
      <c r="AH17" s="50">
        <f>(Nachtstd_40_1)*(Stundenlohn_1*40%)</f>
        <v>0</v>
      </c>
      <c r="AL17" s="32" t="s">
        <v>43</v>
      </c>
      <c r="AM17" s="33">
        <f>DATE(AM12,5,1)</f>
        <v>46143</v>
      </c>
      <c r="AN17" s="34">
        <v>150</v>
      </c>
    </row>
    <row r="18" spans="2:40" ht="21" customHeight="1" x14ac:dyDescent="0.2">
      <c r="B18" s="20">
        <f t="shared" si="17"/>
        <v>46208</v>
      </c>
      <c r="C18" s="3"/>
      <c r="D18" s="3"/>
      <c r="E18" s="3"/>
      <c r="F18" s="3"/>
      <c r="G18" s="4" t="str">
        <f t="shared" ca="1" si="0"/>
        <v/>
      </c>
      <c r="H18" s="5"/>
      <c r="I18" s="60" t="str">
        <f t="shared" si="18"/>
        <v/>
      </c>
      <c r="J18" s="60" t="str">
        <f t="shared" si="1"/>
        <v/>
      </c>
      <c r="K18" s="60" t="str">
        <f t="shared" si="2"/>
        <v/>
      </c>
      <c r="L18" s="60" t="str">
        <f t="shared" si="3"/>
        <v/>
      </c>
      <c r="M18" s="60" t="str">
        <f t="shared" si="4"/>
        <v/>
      </c>
      <c r="N18" s="60" t="str">
        <f t="shared" si="5"/>
        <v/>
      </c>
      <c r="P18" s="63">
        <f t="shared" si="19"/>
        <v>0</v>
      </c>
      <c r="Q18" s="63">
        <f t="shared" si="20"/>
        <v>1</v>
      </c>
      <c r="R18" s="64">
        <f t="shared" si="6"/>
        <v>0</v>
      </c>
      <c r="S18" s="64">
        <f t="shared" si="21"/>
        <v>0</v>
      </c>
      <c r="T18" s="64">
        <f t="shared" si="22"/>
        <v>0</v>
      </c>
      <c r="U18" s="64">
        <f t="shared" si="23"/>
        <v>0</v>
      </c>
      <c r="V18" s="63">
        <f t="shared" si="7"/>
        <v>1</v>
      </c>
      <c r="W18" s="65">
        <f t="shared" si="8"/>
        <v>0</v>
      </c>
      <c r="X18" s="65">
        <f t="shared" si="9"/>
        <v>0</v>
      </c>
      <c r="Y18" s="65">
        <f t="shared" si="10"/>
        <v>0</v>
      </c>
      <c r="Z18" s="65">
        <f t="shared" si="11"/>
        <v>0</v>
      </c>
      <c r="AA18" s="65">
        <f t="shared" si="12"/>
        <v>0</v>
      </c>
      <c r="AB18" s="65">
        <f t="shared" si="13"/>
        <v>0</v>
      </c>
      <c r="AC18" s="66">
        <f t="shared" si="14"/>
        <v>0</v>
      </c>
      <c r="AD18" s="66">
        <f t="shared" si="15"/>
        <v>0</v>
      </c>
      <c r="AE18" s="66">
        <f t="shared" si="16"/>
        <v>0</v>
      </c>
      <c r="AG18" s="49" t="str">
        <f>Januar!AG18</f>
        <v>Sonntagsstunden zu 50 %</v>
      </c>
      <c r="AH18" s="50">
        <f>(Sonntagsstd_1)*(Stundenlohn_1*50%)</f>
        <v>0</v>
      </c>
      <c r="AL18" s="32" t="s">
        <v>44</v>
      </c>
      <c r="AM18" s="33">
        <f>Ostersonntag_1+39</f>
        <v>46156</v>
      </c>
      <c r="AN18" s="34">
        <v>125</v>
      </c>
    </row>
    <row r="19" spans="2:40" ht="21" customHeight="1" x14ac:dyDescent="0.2">
      <c r="B19" s="20">
        <f t="shared" si="17"/>
        <v>46209</v>
      </c>
      <c r="C19" s="3"/>
      <c r="D19" s="3"/>
      <c r="E19" s="3"/>
      <c r="F19" s="3"/>
      <c r="G19" s="4" t="str">
        <f t="shared" ca="1" si="0"/>
        <v/>
      </c>
      <c r="H19" s="5"/>
      <c r="I19" s="60" t="str">
        <f t="shared" si="18"/>
        <v/>
      </c>
      <c r="J19" s="60" t="str">
        <f t="shared" si="1"/>
        <v/>
      </c>
      <c r="K19" s="60" t="str">
        <f t="shared" si="2"/>
        <v/>
      </c>
      <c r="L19" s="60" t="str">
        <f t="shared" si="3"/>
        <v/>
      </c>
      <c r="M19" s="60" t="str">
        <f t="shared" si="4"/>
        <v/>
      </c>
      <c r="N19" s="60" t="str">
        <f t="shared" si="5"/>
        <v/>
      </c>
      <c r="P19" s="63">
        <f t="shared" si="19"/>
        <v>0</v>
      </c>
      <c r="Q19" s="63">
        <f t="shared" si="20"/>
        <v>1</v>
      </c>
      <c r="R19" s="64">
        <f t="shared" si="6"/>
        <v>0</v>
      </c>
      <c r="S19" s="64">
        <f t="shared" si="21"/>
        <v>0</v>
      </c>
      <c r="T19" s="64">
        <f t="shared" si="22"/>
        <v>0</v>
      </c>
      <c r="U19" s="64">
        <f t="shared" si="23"/>
        <v>0</v>
      </c>
      <c r="V19" s="63">
        <f t="shared" si="7"/>
        <v>0</v>
      </c>
      <c r="W19" s="65">
        <f t="shared" si="8"/>
        <v>0</v>
      </c>
      <c r="X19" s="65">
        <f t="shared" si="9"/>
        <v>0</v>
      </c>
      <c r="Y19" s="65">
        <f t="shared" si="10"/>
        <v>0</v>
      </c>
      <c r="Z19" s="65">
        <f t="shared" si="11"/>
        <v>0</v>
      </c>
      <c r="AA19" s="65">
        <f t="shared" si="12"/>
        <v>0</v>
      </c>
      <c r="AB19" s="65">
        <f t="shared" si="13"/>
        <v>0</v>
      </c>
      <c r="AC19" s="66">
        <f t="shared" si="14"/>
        <v>0</v>
      </c>
      <c r="AD19" s="66">
        <f t="shared" si="15"/>
        <v>0</v>
      </c>
      <c r="AE19" s="66">
        <f t="shared" si="16"/>
        <v>0</v>
      </c>
      <c r="AG19" s="49" t="str">
        <f>Januar!AG19</f>
        <v>Feiertagsstunden zu 125 %</v>
      </c>
      <c r="AH19" s="50">
        <f>(Feiertagsstd_125_1)*(Stundenlohn_1*125%)</f>
        <v>0</v>
      </c>
      <c r="AL19" s="32" t="s">
        <v>45</v>
      </c>
      <c r="AM19" s="33">
        <f>Ostersonntag_1+50</f>
        <v>46167</v>
      </c>
      <c r="AN19" s="34">
        <v>125</v>
      </c>
    </row>
    <row r="20" spans="2:40" ht="21" customHeight="1" x14ac:dyDescent="0.2">
      <c r="B20" s="20">
        <f t="shared" si="17"/>
        <v>46210</v>
      </c>
      <c r="C20" s="3"/>
      <c r="D20" s="3"/>
      <c r="E20" s="3"/>
      <c r="F20" s="3"/>
      <c r="G20" s="4" t="str">
        <f t="shared" ca="1" si="0"/>
        <v/>
      </c>
      <c r="H20" s="5"/>
      <c r="I20" s="60" t="str">
        <f t="shared" si="18"/>
        <v/>
      </c>
      <c r="J20" s="60" t="str">
        <f t="shared" si="1"/>
        <v/>
      </c>
      <c r="K20" s="60" t="str">
        <f t="shared" si="2"/>
        <v/>
      </c>
      <c r="L20" s="60" t="str">
        <f t="shared" si="3"/>
        <v/>
      </c>
      <c r="M20" s="60" t="str">
        <f t="shared" si="4"/>
        <v/>
      </c>
      <c r="N20" s="60" t="str">
        <f t="shared" si="5"/>
        <v/>
      </c>
      <c r="P20" s="63">
        <f t="shared" si="19"/>
        <v>0</v>
      </c>
      <c r="Q20" s="63">
        <f t="shared" si="20"/>
        <v>1</v>
      </c>
      <c r="R20" s="64">
        <f t="shared" si="6"/>
        <v>0</v>
      </c>
      <c r="S20" s="64">
        <f t="shared" si="21"/>
        <v>0</v>
      </c>
      <c r="T20" s="64">
        <f t="shared" si="22"/>
        <v>0</v>
      </c>
      <c r="U20" s="64">
        <f t="shared" si="23"/>
        <v>0</v>
      </c>
      <c r="V20" s="63">
        <f t="shared" si="7"/>
        <v>0</v>
      </c>
      <c r="W20" s="65">
        <f t="shared" si="8"/>
        <v>0</v>
      </c>
      <c r="X20" s="65">
        <f t="shared" si="9"/>
        <v>0</v>
      </c>
      <c r="Y20" s="65">
        <f t="shared" si="10"/>
        <v>0</v>
      </c>
      <c r="Z20" s="65">
        <f t="shared" si="11"/>
        <v>0</v>
      </c>
      <c r="AA20" s="65">
        <f t="shared" si="12"/>
        <v>0</v>
      </c>
      <c r="AB20" s="65">
        <f t="shared" si="13"/>
        <v>0</v>
      </c>
      <c r="AC20" s="66">
        <f t="shared" si="14"/>
        <v>0</v>
      </c>
      <c r="AD20" s="66">
        <f t="shared" si="15"/>
        <v>0</v>
      </c>
      <c r="AE20" s="66">
        <f t="shared" si="16"/>
        <v>0</v>
      </c>
      <c r="AG20" s="49" t="str">
        <f>Januar!AG20</f>
        <v>Feiertagsstunden zu 150 %</v>
      </c>
      <c r="AH20" s="52">
        <f>(Feiertagsstd_150_1)*(Stundenlohn_1*150%)</f>
        <v>0</v>
      </c>
      <c r="AL20" s="32" t="s">
        <v>46</v>
      </c>
      <c r="AM20" s="33">
        <f>DATE(AM12,10,3)</f>
        <v>46298</v>
      </c>
      <c r="AN20" s="34">
        <v>125</v>
      </c>
    </row>
    <row r="21" spans="2:40" ht="21" customHeight="1" x14ac:dyDescent="0.2">
      <c r="B21" s="20">
        <f t="shared" si="17"/>
        <v>46211</v>
      </c>
      <c r="C21" s="3"/>
      <c r="D21" s="3"/>
      <c r="E21" s="3"/>
      <c r="F21" s="3"/>
      <c r="G21" s="4" t="str">
        <f t="shared" ca="1" si="0"/>
        <v/>
      </c>
      <c r="H21" s="5"/>
      <c r="I21" s="60" t="str">
        <f t="shared" si="18"/>
        <v/>
      </c>
      <c r="J21" s="60" t="str">
        <f t="shared" si="1"/>
        <v/>
      </c>
      <c r="K21" s="60" t="str">
        <f t="shared" si="2"/>
        <v/>
      </c>
      <c r="L21" s="60" t="str">
        <f t="shared" si="3"/>
        <v/>
      </c>
      <c r="M21" s="60" t="str">
        <f t="shared" si="4"/>
        <v/>
      </c>
      <c r="N21" s="60" t="str">
        <f t="shared" si="5"/>
        <v/>
      </c>
      <c r="P21" s="63">
        <f t="shared" si="19"/>
        <v>0</v>
      </c>
      <c r="Q21" s="63">
        <f t="shared" si="20"/>
        <v>1</v>
      </c>
      <c r="R21" s="64">
        <f t="shared" si="6"/>
        <v>0</v>
      </c>
      <c r="S21" s="64">
        <f t="shared" si="21"/>
        <v>0</v>
      </c>
      <c r="T21" s="64">
        <f t="shared" si="22"/>
        <v>0</v>
      </c>
      <c r="U21" s="64">
        <f t="shared" si="23"/>
        <v>0</v>
      </c>
      <c r="V21" s="63">
        <f t="shared" si="7"/>
        <v>0</v>
      </c>
      <c r="W21" s="65">
        <f t="shared" si="8"/>
        <v>0</v>
      </c>
      <c r="X21" s="65">
        <f t="shared" si="9"/>
        <v>0</v>
      </c>
      <c r="Y21" s="65">
        <f t="shared" si="10"/>
        <v>0</v>
      </c>
      <c r="Z21" s="65">
        <f t="shared" si="11"/>
        <v>0</v>
      </c>
      <c r="AA21" s="65">
        <f t="shared" si="12"/>
        <v>0</v>
      </c>
      <c r="AB21" s="65">
        <f t="shared" si="13"/>
        <v>0</v>
      </c>
      <c r="AC21" s="66">
        <f t="shared" si="14"/>
        <v>0</v>
      </c>
      <c r="AD21" s="66">
        <f t="shared" si="15"/>
        <v>0</v>
      </c>
      <c r="AE21" s="66">
        <f t="shared" si="16"/>
        <v>0</v>
      </c>
      <c r="AG21" s="53"/>
      <c r="AH21" s="54"/>
      <c r="AL21" s="35" t="s">
        <v>47</v>
      </c>
      <c r="AM21" s="36">
        <f>DATE(AM12,12,24)</f>
        <v>46380</v>
      </c>
      <c r="AN21" s="34">
        <v>150</v>
      </c>
    </row>
    <row r="22" spans="2:40" ht="21" customHeight="1" x14ac:dyDescent="0.2">
      <c r="B22" s="20">
        <f t="shared" si="17"/>
        <v>46212</v>
      </c>
      <c r="C22" s="3"/>
      <c r="D22" s="3"/>
      <c r="E22" s="3"/>
      <c r="F22" s="3"/>
      <c r="G22" s="4" t="str">
        <f t="shared" ca="1" si="0"/>
        <v/>
      </c>
      <c r="H22" s="5"/>
      <c r="I22" s="60" t="str">
        <f t="shared" si="18"/>
        <v/>
      </c>
      <c r="J22" s="60" t="str">
        <f t="shared" si="1"/>
        <v/>
      </c>
      <c r="K22" s="60" t="str">
        <f t="shared" si="2"/>
        <v/>
      </c>
      <c r="L22" s="60" t="str">
        <f t="shared" si="3"/>
        <v/>
      </c>
      <c r="M22" s="60" t="str">
        <f t="shared" si="4"/>
        <v/>
      </c>
      <c r="N22" s="60" t="str">
        <f t="shared" si="5"/>
        <v/>
      </c>
      <c r="P22" s="63">
        <f t="shared" si="19"/>
        <v>0</v>
      </c>
      <c r="Q22" s="63">
        <f t="shared" si="20"/>
        <v>1</v>
      </c>
      <c r="R22" s="64">
        <f t="shared" si="6"/>
        <v>0</v>
      </c>
      <c r="S22" s="64">
        <f t="shared" si="21"/>
        <v>0</v>
      </c>
      <c r="T22" s="64">
        <f t="shared" si="22"/>
        <v>0</v>
      </c>
      <c r="U22" s="64">
        <f t="shared" si="23"/>
        <v>0</v>
      </c>
      <c r="V22" s="63">
        <f t="shared" si="7"/>
        <v>0</v>
      </c>
      <c r="W22" s="65">
        <f t="shared" si="8"/>
        <v>0</v>
      </c>
      <c r="X22" s="65">
        <f t="shared" si="9"/>
        <v>0</v>
      </c>
      <c r="Y22" s="65">
        <f t="shared" si="10"/>
        <v>0</v>
      </c>
      <c r="Z22" s="65">
        <f t="shared" si="11"/>
        <v>0</v>
      </c>
      <c r="AA22" s="65">
        <f t="shared" si="12"/>
        <v>0</v>
      </c>
      <c r="AB22" s="65">
        <f t="shared" si="13"/>
        <v>0</v>
      </c>
      <c r="AC22" s="66">
        <f t="shared" si="14"/>
        <v>0</v>
      </c>
      <c r="AD22" s="66">
        <f t="shared" si="15"/>
        <v>0</v>
      </c>
      <c r="AE22" s="66">
        <f t="shared" si="16"/>
        <v>0</v>
      </c>
      <c r="AG22" s="55"/>
      <c r="AH22" s="56"/>
      <c r="AL22" s="32" t="s">
        <v>48</v>
      </c>
      <c r="AM22" s="33">
        <f>DATE(AM12,12,25)</f>
        <v>46381</v>
      </c>
      <c r="AN22" s="34">
        <v>150</v>
      </c>
    </row>
    <row r="23" spans="2:40" ht="21" customHeight="1" x14ac:dyDescent="0.2">
      <c r="B23" s="20">
        <f t="shared" si="17"/>
        <v>46213</v>
      </c>
      <c r="C23" s="3"/>
      <c r="D23" s="3"/>
      <c r="E23" s="3"/>
      <c r="F23" s="3"/>
      <c r="G23" s="4" t="str">
        <f t="shared" ca="1" si="0"/>
        <v/>
      </c>
      <c r="H23" s="5"/>
      <c r="I23" s="60" t="str">
        <f t="shared" si="18"/>
        <v/>
      </c>
      <c r="J23" s="60" t="str">
        <f t="shared" si="1"/>
        <v/>
      </c>
      <c r="K23" s="60" t="str">
        <f t="shared" si="2"/>
        <v/>
      </c>
      <c r="L23" s="60" t="str">
        <f t="shared" si="3"/>
        <v/>
      </c>
      <c r="M23" s="60" t="str">
        <f t="shared" si="4"/>
        <v/>
      </c>
      <c r="N23" s="60" t="str">
        <f t="shared" si="5"/>
        <v/>
      </c>
      <c r="P23" s="63">
        <f t="shared" si="19"/>
        <v>0</v>
      </c>
      <c r="Q23" s="63">
        <f t="shared" si="20"/>
        <v>1</v>
      </c>
      <c r="R23" s="64">
        <f t="shared" si="6"/>
        <v>0</v>
      </c>
      <c r="S23" s="64">
        <f t="shared" si="21"/>
        <v>0</v>
      </c>
      <c r="T23" s="64">
        <f t="shared" si="22"/>
        <v>0</v>
      </c>
      <c r="U23" s="64">
        <f t="shared" si="23"/>
        <v>0</v>
      </c>
      <c r="V23" s="63">
        <f t="shared" si="7"/>
        <v>0</v>
      </c>
      <c r="W23" s="65">
        <f t="shared" si="8"/>
        <v>0</v>
      </c>
      <c r="X23" s="65">
        <f t="shared" si="9"/>
        <v>0</v>
      </c>
      <c r="Y23" s="65">
        <f t="shared" si="10"/>
        <v>0</v>
      </c>
      <c r="Z23" s="65">
        <f t="shared" si="11"/>
        <v>0</v>
      </c>
      <c r="AA23" s="65">
        <f t="shared" si="12"/>
        <v>0</v>
      </c>
      <c r="AB23" s="65">
        <f t="shared" si="13"/>
        <v>0</v>
      </c>
      <c r="AC23" s="66">
        <f t="shared" si="14"/>
        <v>0</v>
      </c>
      <c r="AD23" s="66">
        <f t="shared" si="15"/>
        <v>0</v>
      </c>
      <c r="AE23" s="66">
        <f t="shared" si="16"/>
        <v>0</v>
      </c>
      <c r="AG23" s="55"/>
      <c r="AH23" s="56"/>
      <c r="AL23" s="32" t="s">
        <v>49</v>
      </c>
      <c r="AM23" s="33">
        <f>DATE(AM12,12,26)</f>
        <v>46382</v>
      </c>
      <c r="AN23" s="34">
        <v>150</v>
      </c>
    </row>
    <row r="24" spans="2:40" ht="21" customHeight="1" x14ac:dyDescent="0.2">
      <c r="B24" s="20">
        <f t="shared" si="17"/>
        <v>46214</v>
      </c>
      <c r="C24" s="3"/>
      <c r="D24" s="3"/>
      <c r="E24" s="3"/>
      <c r="F24" s="3"/>
      <c r="G24" s="4" t="str">
        <f t="shared" ca="1" si="0"/>
        <v/>
      </c>
      <c r="H24" s="5"/>
      <c r="I24" s="60" t="str">
        <f t="shared" si="18"/>
        <v/>
      </c>
      <c r="J24" s="60" t="str">
        <f t="shared" si="1"/>
        <v/>
      </c>
      <c r="K24" s="60" t="str">
        <f t="shared" si="2"/>
        <v/>
      </c>
      <c r="L24" s="60" t="str">
        <f t="shared" si="3"/>
        <v/>
      </c>
      <c r="M24" s="60" t="str">
        <f t="shared" si="4"/>
        <v/>
      </c>
      <c r="N24" s="60" t="str">
        <f t="shared" si="5"/>
        <v/>
      </c>
      <c r="P24" s="63">
        <f t="shared" si="19"/>
        <v>0</v>
      </c>
      <c r="Q24" s="63">
        <f t="shared" si="20"/>
        <v>1</v>
      </c>
      <c r="R24" s="64">
        <f t="shared" si="6"/>
        <v>0</v>
      </c>
      <c r="S24" s="64">
        <f t="shared" si="21"/>
        <v>0</v>
      </c>
      <c r="T24" s="64">
        <f t="shared" si="22"/>
        <v>0</v>
      </c>
      <c r="U24" s="64">
        <f t="shared" si="23"/>
        <v>0</v>
      </c>
      <c r="V24" s="63">
        <f t="shared" si="7"/>
        <v>0</v>
      </c>
      <c r="W24" s="65">
        <f t="shared" si="8"/>
        <v>0</v>
      </c>
      <c r="X24" s="65">
        <f t="shared" si="9"/>
        <v>0</v>
      </c>
      <c r="Y24" s="65">
        <f t="shared" si="10"/>
        <v>0</v>
      </c>
      <c r="Z24" s="65">
        <f t="shared" si="11"/>
        <v>0</v>
      </c>
      <c r="AA24" s="65">
        <f t="shared" si="12"/>
        <v>1</v>
      </c>
      <c r="AB24" s="65">
        <f t="shared" si="13"/>
        <v>0</v>
      </c>
      <c r="AC24" s="66">
        <f t="shared" si="14"/>
        <v>0</v>
      </c>
      <c r="AD24" s="66">
        <f t="shared" si="15"/>
        <v>0</v>
      </c>
      <c r="AE24" s="66">
        <f t="shared" si="16"/>
        <v>0</v>
      </c>
      <c r="AG24" s="55"/>
      <c r="AH24" s="56"/>
      <c r="AL24" s="37" t="s">
        <v>50</v>
      </c>
      <c r="AM24" s="38">
        <f>DATE(AM12,12,31)</f>
        <v>46387</v>
      </c>
      <c r="AN24" s="39">
        <v>125</v>
      </c>
    </row>
    <row r="25" spans="2:40" ht="21" customHeight="1" x14ac:dyDescent="0.2">
      <c r="B25" s="20">
        <f t="shared" si="17"/>
        <v>46215</v>
      </c>
      <c r="C25" s="3"/>
      <c r="D25" s="3"/>
      <c r="E25" s="3"/>
      <c r="F25" s="3"/>
      <c r="G25" s="4" t="str">
        <f t="shared" ca="1" si="0"/>
        <v/>
      </c>
      <c r="H25" s="5"/>
      <c r="I25" s="60" t="str">
        <f t="shared" si="18"/>
        <v/>
      </c>
      <c r="J25" s="60" t="str">
        <f t="shared" si="1"/>
        <v/>
      </c>
      <c r="K25" s="60" t="str">
        <f t="shared" si="2"/>
        <v/>
      </c>
      <c r="L25" s="60" t="str">
        <f t="shared" si="3"/>
        <v/>
      </c>
      <c r="M25" s="60" t="str">
        <f t="shared" si="4"/>
        <v/>
      </c>
      <c r="N25" s="60" t="str">
        <f t="shared" si="5"/>
        <v/>
      </c>
      <c r="P25" s="63">
        <f t="shared" si="19"/>
        <v>0</v>
      </c>
      <c r="Q25" s="63">
        <f t="shared" si="20"/>
        <v>1</v>
      </c>
      <c r="R25" s="64">
        <f t="shared" si="6"/>
        <v>0</v>
      </c>
      <c r="S25" s="64">
        <f t="shared" si="21"/>
        <v>0</v>
      </c>
      <c r="T25" s="64">
        <f t="shared" si="22"/>
        <v>0</v>
      </c>
      <c r="U25" s="64">
        <f t="shared" si="23"/>
        <v>0</v>
      </c>
      <c r="V25" s="63">
        <f t="shared" si="7"/>
        <v>1</v>
      </c>
      <c r="W25" s="65">
        <f t="shared" si="8"/>
        <v>0</v>
      </c>
      <c r="X25" s="65">
        <f t="shared" si="9"/>
        <v>0</v>
      </c>
      <c r="Y25" s="65">
        <f t="shared" si="10"/>
        <v>0</v>
      </c>
      <c r="Z25" s="65">
        <f t="shared" si="11"/>
        <v>0</v>
      </c>
      <c r="AA25" s="65">
        <f t="shared" si="12"/>
        <v>0</v>
      </c>
      <c r="AB25" s="65">
        <f t="shared" si="13"/>
        <v>0</v>
      </c>
      <c r="AC25" s="66">
        <f t="shared" si="14"/>
        <v>0</v>
      </c>
      <c r="AD25" s="66">
        <f t="shared" si="15"/>
        <v>0</v>
      </c>
      <c r="AE25" s="66">
        <f t="shared" si="16"/>
        <v>0</v>
      </c>
      <c r="AG25" s="55"/>
      <c r="AH25" s="56"/>
    </row>
    <row r="26" spans="2:40" ht="21" customHeight="1" x14ac:dyDescent="0.2">
      <c r="B26" s="20">
        <f t="shared" si="17"/>
        <v>46216</v>
      </c>
      <c r="C26" s="3"/>
      <c r="D26" s="3"/>
      <c r="E26" s="3"/>
      <c r="F26" s="3"/>
      <c r="G26" s="4" t="str">
        <f t="shared" ca="1" si="0"/>
        <v/>
      </c>
      <c r="H26" s="5"/>
      <c r="I26" s="60" t="str">
        <f t="shared" si="18"/>
        <v/>
      </c>
      <c r="J26" s="60" t="str">
        <f t="shared" si="1"/>
        <v/>
      </c>
      <c r="K26" s="60" t="str">
        <f t="shared" si="2"/>
        <v/>
      </c>
      <c r="L26" s="60" t="str">
        <f t="shared" si="3"/>
        <v/>
      </c>
      <c r="M26" s="60" t="str">
        <f t="shared" si="4"/>
        <v/>
      </c>
      <c r="N26" s="60" t="str">
        <f t="shared" si="5"/>
        <v/>
      </c>
      <c r="P26" s="63">
        <f t="shared" si="19"/>
        <v>0</v>
      </c>
      <c r="Q26" s="63">
        <f t="shared" si="20"/>
        <v>1</v>
      </c>
      <c r="R26" s="64">
        <f t="shared" si="6"/>
        <v>0</v>
      </c>
      <c r="S26" s="64">
        <f t="shared" si="21"/>
        <v>0</v>
      </c>
      <c r="T26" s="64">
        <f t="shared" si="22"/>
        <v>0</v>
      </c>
      <c r="U26" s="64">
        <f t="shared" si="23"/>
        <v>0</v>
      </c>
      <c r="V26" s="63">
        <f t="shared" si="7"/>
        <v>0</v>
      </c>
      <c r="W26" s="65">
        <f t="shared" si="8"/>
        <v>0</v>
      </c>
      <c r="X26" s="65">
        <f t="shared" si="9"/>
        <v>0</v>
      </c>
      <c r="Y26" s="65">
        <f t="shared" si="10"/>
        <v>0</v>
      </c>
      <c r="Z26" s="65">
        <f t="shared" si="11"/>
        <v>0</v>
      </c>
      <c r="AA26" s="65">
        <f t="shared" si="12"/>
        <v>0</v>
      </c>
      <c r="AB26" s="65">
        <f t="shared" si="13"/>
        <v>0</v>
      </c>
      <c r="AC26" s="66">
        <f t="shared" si="14"/>
        <v>0</v>
      </c>
      <c r="AD26" s="66">
        <f t="shared" si="15"/>
        <v>0</v>
      </c>
      <c r="AE26" s="66">
        <f t="shared" si="16"/>
        <v>0</v>
      </c>
      <c r="AG26" s="55"/>
      <c r="AH26" s="56"/>
      <c r="AL26" s="40" t="s">
        <v>51</v>
      </c>
      <c r="AM26" s="41">
        <f>YEAR(Beginndatum_1)</f>
        <v>2026</v>
      </c>
      <c r="AN26" s="42" t="s">
        <v>39</v>
      </c>
    </row>
    <row r="27" spans="2:40" ht="21" customHeight="1" x14ac:dyDescent="0.2">
      <c r="B27" s="20">
        <f t="shared" si="17"/>
        <v>46217</v>
      </c>
      <c r="C27" s="3"/>
      <c r="D27" s="3"/>
      <c r="E27" s="3"/>
      <c r="F27" s="3"/>
      <c r="G27" s="4" t="str">
        <f t="shared" ca="1" si="0"/>
        <v/>
      </c>
      <c r="H27" s="5"/>
      <c r="I27" s="60" t="str">
        <f t="shared" si="18"/>
        <v/>
      </c>
      <c r="J27" s="60" t="str">
        <f t="shared" si="1"/>
        <v/>
      </c>
      <c r="K27" s="60" t="str">
        <f t="shared" si="2"/>
        <v/>
      </c>
      <c r="L27" s="60" t="str">
        <f t="shared" si="3"/>
        <v/>
      </c>
      <c r="M27" s="60" t="str">
        <f t="shared" si="4"/>
        <v/>
      </c>
      <c r="N27" s="60" t="str">
        <f t="shared" si="5"/>
        <v/>
      </c>
      <c r="P27" s="63">
        <f t="shared" si="19"/>
        <v>0</v>
      </c>
      <c r="Q27" s="63">
        <f t="shared" si="20"/>
        <v>1</v>
      </c>
      <c r="R27" s="64">
        <f t="shared" si="6"/>
        <v>0</v>
      </c>
      <c r="S27" s="64">
        <f t="shared" si="21"/>
        <v>0</v>
      </c>
      <c r="T27" s="64">
        <f t="shared" si="22"/>
        <v>0</v>
      </c>
      <c r="U27" s="64">
        <f t="shared" si="23"/>
        <v>0</v>
      </c>
      <c r="V27" s="63">
        <f t="shared" si="7"/>
        <v>0</v>
      </c>
      <c r="W27" s="65">
        <f t="shared" si="8"/>
        <v>0</v>
      </c>
      <c r="X27" s="65">
        <f t="shared" si="9"/>
        <v>0</v>
      </c>
      <c r="Y27" s="65">
        <f t="shared" si="10"/>
        <v>0</v>
      </c>
      <c r="Z27" s="65">
        <f t="shared" si="11"/>
        <v>0</v>
      </c>
      <c r="AA27" s="65">
        <f t="shared" si="12"/>
        <v>0</v>
      </c>
      <c r="AB27" s="65">
        <f t="shared" si="13"/>
        <v>0</v>
      </c>
      <c r="AC27" s="66">
        <f t="shared" si="14"/>
        <v>0</v>
      </c>
      <c r="AD27" s="66">
        <f t="shared" si="15"/>
        <v>0</v>
      </c>
      <c r="AE27" s="66">
        <f t="shared" si="16"/>
        <v>0</v>
      </c>
      <c r="AG27" s="55"/>
      <c r="AH27" s="56"/>
      <c r="AL27" s="83" t="s">
        <v>60</v>
      </c>
      <c r="AM27" s="84"/>
      <c r="AN27" s="85"/>
    </row>
    <row r="28" spans="2:40" ht="21" customHeight="1" x14ac:dyDescent="0.2">
      <c r="B28" s="20">
        <f t="shared" si="17"/>
        <v>46218</v>
      </c>
      <c r="C28" s="3"/>
      <c r="D28" s="3"/>
      <c r="E28" s="3"/>
      <c r="F28" s="3"/>
      <c r="G28" s="4" t="str">
        <f t="shared" ca="1" si="0"/>
        <v/>
      </c>
      <c r="H28" s="5"/>
      <c r="I28" s="60" t="str">
        <f t="shared" si="18"/>
        <v/>
      </c>
      <c r="J28" s="60" t="str">
        <f t="shared" si="1"/>
        <v/>
      </c>
      <c r="K28" s="60" t="str">
        <f t="shared" si="2"/>
        <v/>
      </c>
      <c r="L28" s="60" t="str">
        <f t="shared" si="3"/>
        <v/>
      </c>
      <c r="M28" s="60" t="str">
        <f t="shared" si="4"/>
        <v/>
      </c>
      <c r="N28" s="60" t="str">
        <f t="shared" si="5"/>
        <v/>
      </c>
      <c r="P28" s="63">
        <f t="shared" si="19"/>
        <v>0</v>
      </c>
      <c r="Q28" s="63">
        <f t="shared" si="20"/>
        <v>1</v>
      </c>
      <c r="R28" s="64">
        <f t="shared" si="6"/>
        <v>0</v>
      </c>
      <c r="S28" s="64">
        <f t="shared" si="21"/>
        <v>0</v>
      </c>
      <c r="T28" s="64">
        <f t="shared" si="22"/>
        <v>0</v>
      </c>
      <c r="U28" s="64">
        <f t="shared" si="23"/>
        <v>0</v>
      </c>
      <c r="V28" s="63">
        <f t="shared" si="7"/>
        <v>0</v>
      </c>
      <c r="W28" s="65">
        <f t="shared" si="8"/>
        <v>0</v>
      </c>
      <c r="X28" s="65">
        <f t="shared" si="9"/>
        <v>0</v>
      </c>
      <c r="Y28" s="65">
        <f t="shared" si="10"/>
        <v>0</v>
      </c>
      <c r="Z28" s="65">
        <f t="shared" si="11"/>
        <v>0</v>
      </c>
      <c r="AA28" s="65">
        <f t="shared" si="12"/>
        <v>0</v>
      </c>
      <c r="AB28" s="65">
        <f t="shared" si="13"/>
        <v>0</v>
      </c>
      <c r="AC28" s="66">
        <f t="shared" si="14"/>
        <v>0</v>
      </c>
      <c r="AD28" s="66">
        <f t="shared" si="15"/>
        <v>0</v>
      </c>
      <c r="AE28" s="66">
        <f t="shared" si="16"/>
        <v>0</v>
      </c>
      <c r="AG28" s="55"/>
      <c r="AH28" s="56"/>
      <c r="AL28" s="86"/>
      <c r="AM28" s="87"/>
      <c r="AN28" s="88"/>
    </row>
    <row r="29" spans="2:40" ht="21" customHeight="1" x14ac:dyDescent="0.2">
      <c r="B29" s="20">
        <f t="shared" si="17"/>
        <v>46219</v>
      </c>
      <c r="C29" s="3"/>
      <c r="D29" s="3"/>
      <c r="E29" s="3"/>
      <c r="F29" s="3"/>
      <c r="G29" s="4" t="str">
        <f t="shared" ca="1" si="0"/>
        <v/>
      </c>
      <c r="H29" s="5"/>
      <c r="I29" s="60" t="str">
        <f t="shared" si="18"/>
        <v/>
      </c>
      <c r="J29" s="60" t="str">
        <f t="shared" si="1"/>
        <v/>
      </c>
      <c r="K29" s="60" t="str">
        <f t="shared" si="2"/>
        <v/>
      </c>
      <c r="L29" s="60" t="str">
        <f t="shared" si="3"/>
        <v/>
      </c>
      <c r="M29" s="60" t="str">
        <f t="shared" si="4"/>
        <v/>
      </c>
      <c r="N29" s="60" t="str">
        <f t="shared" si="5"/>
        <v/>
      </c>
      <c r="P29" s="63">
        <f t="shared" si="19"/>
        <v>0</v>
      </c>
      <c r="Q29" s="63">
        <f t="shared" si="20"/>
        <v>1</v>
      </c>
      <c r="R29" s="64">
        <f t="shared" si="6"/>
        <v>0</v>
      </c>
      <c r="S29" s="64">
        <f t="shared" si="21"/>
        <v>0</v>
      </c>
      <c r="T29" s="64">
        <f t="shared" si="22"/>
        <v>0</v>
      </c>
      <c r="U29" s="64">
        <f t="shared" si="23"/>
        <v>0</v>
      </c>
      <c r="V29" s="63">
        <f t="shared" si="7"/>
        <v>0</v>
      </c>
      <c r="W29" s="65">
        <f t="shared" si="8"/>
        <v>0</v>
      </c>
      <c r="X29" s="65">
        <f t="shared" si="9"/>
        <v>0</v>
      </c>
      <c r="Y29" s="65">
        <f t="shared" si="10"/>
        <v>0</v>
      </c>
      <c r="Z29" s="65">
        <f t="shared" si="11"/>
        <v>0</v>
      </c>
      <c r="AA29" s="65">
        <f t="shared" si="12"/>
        <v>0</v>
      </c>
      <c r="AB29" s="65">
        <f t="shared" si="13"/>
        <v>0</v>
      </c>
      <c r="AC29" s="66">
        <f t="shared" si="14"/>
        <v>0</v>
      </c>
      <c r="AD29" s="66">
        <f t="shared" si="15"/>
        <v>0</v>
      </c>
      <c r="AE29" s="66">
        <f t="shared" si="16"/>
        <v>0</v>
      </c>
      <c r="AG29" s="55"/>
      <c r="AH29" s="56"/>
      <c r="AL29" s="89" t="s">
        <v>61</v>
      </c>
      <c r="AM29" s="90"/>
      <c r="AN29" s="91"/>
    </row>
    <row r="30" spans="2:40" ht="21" customHeight="1" x14ac:dyDescent="0.2">
      <c r="B30" s="20">
        <f t="shared" si="17"/>
        <v>46220</v>
      </c>
      <c r="C30" s="3"/>
      <c r="D30" s="3"/>
      <c r="E30" s="3"/>
      <c r="F30" s="3"/>
      <c r="G30" s="4" t="str">
        <f t="shared" ca="1" si="0"/>
        <v/>
      </c>
      <c r="H30" s="5"/>
      <c r="I30" s="60" t="str">
        <f t="shared" si="18"/>
        <v/>
      </c>
      <c r="J30" s="60" t="str">
        <f t="shared" si="1"/>
        <v/>
      </c>
      <c r="K30" s="60" t="str">
        <f t="shared" si="2"/>
        <v/>
      </c>
      <c r="L30" s="60" t="str">
        <f t="shared" si="3"/>
        <v/>
      </c>
      <c r="M30" s="60" t="str">
        <f t="shared" si="4"/>
        <v/>
      </c>
      <c r="N30" s="60" t="str">
        <f t="shared" si="5"/>
        <v/>
      </c>
      <c r="P30" s="63">
        <f t="shared" si="19"/>
        <v>0</v>
      </c>
      <c r="Q30" s="63">
        <f t="shared" si="20"/>
        <v>1</v>
      </c>
      <c r="R30" s="64">
        <f t="shared" si="6"/>
        <v>0</v>
      </c>
      <c r="S30" s="64">
        <f t="shared" si="21"/>
        <v>0</v>
      </c>
      <c r="T30" s="64">
        <f t="shared" si="22"/>
        <v>0</v>
      </c>
      <c r="U30" s="64">
        <f t="shared" si="23"/>
        <v>0</v>
      </c>
      <c r="V30" s="63">
        <f t="shared" si="7"/>
        <v>0</v>
      </c>
      <c r="W30" s="65">
        <f t="shared" si="8"/>
        <v>0</v>
      </c>
      <c r="X30" s="65">
        <f t="shared" si="9"/>
        <v>0</v>
      </c>
      <c r="Y30" s="65">
        <f t="shared" si="10"/>
        <v>0</v>
      </c>
      <c r="Z30" s="65">
        <f t="shared" si="11"/>
        <v>0</v>
      </c>
      <c r="AA30" s="65">
        <f t="shared" si="12"/>
        <v>0</v>
      </c>
      <c r="AB30" s="65">
        <f t="shared" si="13"/>
        <v>0</v>
      </c>
      <c r="AC30" s="66">
        <f t="shared" si="14"/>
        <v>0</v>
      </c>
      <c r="AD30" s="66">
        <f t="shared" si="15"/>
        <v>0</v>
      </c>
      <c r="AE30" s="66">
        <f t="shared" si="16"/>
        <v>0</v>
      </c>
      <c r="AG30" s="55"/>
      <c r="AH30" s="56"/>
      <c r="AL30" s="92"/>
      <c r="AM30" s="93"/>
      <c r="AN30" s="94"/>
    </row>
    <row r="31" spans="2:40" ht="21" customHeight="1" x14ac:dyDescent="0.2">
      <c r="B31" s="20">
        <f t="shared" si="17"/>
        <v>46221</v>
      </c>
      <c r="C31" s="3"/>
      <c r="D31" s="3"/>
      <c r="E31" s="3"/>
      <c r="F31" s="3"/>
      <c r="G31" s="4" t="str">
        <f t="shared" ca="1" si="0"/>
        <v/>
      </c>
      <c r="H31" s="5"/>
      <c r="I31" s="60" t="str">
        <f t="shared" si="18"/>
        <v/>
      </c>
      <c r="J31" s="60" t="str">
        <f t="shared" si="1"/>
        <v/>
      </c>
      <c r="K31" s="60" t="str">
        <f t="shared" si="2"/>
        <v/>
      </c>
      <c r="L31" s="60" t="str">
        <f t="shared" si="3"/>
        <v/>
      </c>
      <c r="M31" s="60" t="str">
        <f t="shared" si="4"/>
        <v/>
      </c>
      <c r="N31" s="60" t="str">
        <f t="shared" si="5"/>
        <v/>
      </c>
      <c r="P31" s="63">
        <f t="shared" si="19"/>
        <v>0</v>
      </c>
      <c r="Q31" s="63">
        <f t="shared" si="20"/>
        <v>1</v>
      </c>
      <c r="R31" s="64">
        <f t="shared" si="6"/>
        <v>0</v>
      </c>
      <c r="S31" s="64">
        <f t="shared" si="21"/>
        <v>0</v>
      </c>
      <c r="T31" s="64">
        <f t="shared" si="22"/>
        <v>0</v>
      </c>
      <c r="U31" s="64">
        <f t="shared" si="23"/>
        <v>0</v>
      </c>
      <c r="V31" s="63">
        <f t="shared" si="7"/>
        <v>0</v>
      </c>
      <c r="W31" s="65">
        <f t="shared" si="8"/>
        <v>0</v>
      </c>
      <c r="X31" s="65">
        <f t="shared" si="9"/>
        <v>0</v>
      </c>
      <c r="Y31" s="65">
        <f t="shared" si="10"/>
        <v>0</v>
      </c>
      <c r="Z31" s="65">
        <f t="shared" si="11"/>
        <v>0</v>
      </c>
      <c r="AA31" s="65">
        <f t="shared" si="12"/>
        <v>1</v>
      </c>
      <c r="AB31" s="65">
        <f t="shared" si="13"/>
        <v>0</v>
      </c>
      <c r="AC31" s="66">
        <f t="shared" si="14"/>
        <v>0</v>
      </c>
      <c r="AD31" s="66">
        <f t="shared" si="15"/>
        <v>0</v>
      </c>
      <c r="AE31" s="66">
        <f t="shared" si="16"/>
        <v>0</v>
      </c>
      <c r="AG31" s="55"/>
      <c r="AH31" s="56"/>
      <c r="AL31" s="43" t="s">
        <v>52</v>
      </c>
      <c r="AM31" s="44">
        <f>IF([0]!HL_3_Koenige&lt;&gt;"",[0]!HL_3_Koenige," ")</f>
        <v>46028</v>
      </c>
      <c r="AN31" s="31">
        <v>125</v>
      </c>
    </row>
    <row r="32" spans="2:40" ht="21" customHeight="1" x14ac:dyDescent="0.2">
      <c r="B32" s="20">
        <f t="shared" si="17"/>
        <v>46222</v>
      </c>
      <c r="C32" s="3"/>
      <c r="D32" s="3"/>
      <c r="E32" s="3"/>
      <c r="F32" s="3"/>
      <c r="G32" s="4" t="str">
        <f t="shared" ca="1" si="0"/>
        <v/>
      </c>
      <c r="H32" s="5"/>
      <c r="I32" s="60" t="str">
        <f t="shared" si="18"/>
        <v/>
      </c>
      <c r="J32" s="60" t="str">
        <f t="shared" si="1"/>
        <v/>
      </c>
      <c r="K32" s="60" t="str">
        <f t="shared" si="2"/>
        <v/>
      </c>
      <c r="L32" s="60" t="str">
        <f t="shared" si="3"/>
        <v/>
      </c>
      <c r="M32" s="60" t="str">
        <f t="shared" si="4"/>
        <v/>
      </c>
      <c r="N32" s="60" t="str">
        <f t="shared" si="5"/>
        <v/>
      </c>
      <c r="P32" s="63">
        <f t="shared" si="19"/>
        <v>0</v>
      </c>
      <c r="Q32" s="63">
        <f t="shared" si="20"/>
        <v>1</v>
      </c>
      <c r="R32" s="64">
        <f t="shared" si="6"/>
        <v>0</v>
      </c>
      <c r="S32" s="64">
        <f t="shared" si="21"/>
        <v>0</v>
      </c>
      <c r="T32" s="64">
        <f t="shared" si="22"/>
        <v>0</v>
      </c>
      <c r="U32" s="64">
        <f t="shared" si="23"/>
        <v>0</v>
      </c>
      <c r="V32" s="63">
        <f t="shared" si="7"/>
        <v>1</v>
      </c>
      <c r="W32" s="65">
        <f t="shared" si="8"/>
        <v>0</v>
      </c>
      <c r="X32" s="65">
        <f t="shared" si="9"/>
        <v>0</v>
      </c>
      <c r="Y32" s="65">
        <f t="shared" si="10"/>
        <v>0</v>
      </c>
      <c r="Z32" s="65">
        <f t="shared" si="11"/>
        <v>0</v>
      </c>
      <c r="AA32" s="65">
        <f t="shared" si="12"/>
        <v>0</v>
      </c>
      <c r="AB32" s="65">
        <f t="shared" si="13"/>
        <v>0</v>
      </c>
      <c r="AC32" s="66">
        <f t="shared" si="14"/>
        <v>0</v>
      </c>
      <c r="AD32" s="66">
        <f t="shared" si="15"/>
        <v>0</v>
      </c>
      <c r="AE32" s="66">
        <f t="shared" si="16"/>
        <v>0</v>
      </c>
      <c r="AG32" s="55"/>
      <c r="AH32" s="56"/>
      <c r="AL32" s="35" t="s">
        <v>53</v>
      </c>
      <c r="AM32" s="36">
        <f>IF([0]!Fronleichnam_1&lt;&gt;"",[0]!Fronleichnam_1," ")</f>
        <v>46177</v>
      </c>
      <c r="AN32" s="34">
        <v>125</v>
      </c>
    </row>
    <row r="33" spans="2:40" ht="21" customHeight="1" x14ac:dyDescent="0.2">
      <c r="B33" s="20">
        <f t="shared" si="17"/>
        <v>46223</v>
      </c>
      <c r="C33" s="3"/>
      <c r="D33" s="3"/>
      <c r="E33" s="3"/>
      <c r="F33" s="3"/>
      <c r="G33" s="4" t="str">
        <f t="shared" ca="1" si="0"/>
        <v/>
      </c>
      <c r="H33" s="5"/>
      <c r="I33" s="60" t="str">
        <f t="shared" si="18"/>
        <v/>
      </c>
      <c r="J33" s="60" t="str">
        <f t="shared" si="1"/>
        <v/>
      </c>
      <c r="K33" s="60" t="str">
        <f t="shared" si="2"/>
        <v/>
      </c>
      <c r="L33" s="60" t="str">
        <f t="shared" si="3"/>
        <v/>
      </c>
      <c r="M33" s="60" t="str">
        <f t="shared" si="4"/>
        <v/>
      </c>
      <c r="N33" s="60" t="str">
        <f t="shared" si="5"/>
        <v/>
      </c>
      <c r="P33" s="63">
        <f t="shared" si="19"/>
        <v>0</v>
      </c>
      <c r="Q33" s="63">
        <f t="shared" si="20"/>
        <v>1</v>
      </c>
      <c r="R33" s="64">
        <f t="shared" si="6"/>
        <v>0</v>
      </c>
      <c r="S33" s="64">
        <f t="shared" si="21"/>
        <v>0</v>
      </c>
      <c r="T33" s="64">
        <f t="shared" si="22"/>
        <v>0</v>
      </c>
      <c r="U33" s="64">
        <f t="shared" si="23"/>
        <v>0</v>
      </c>
      <c r="V33" s="63">
        <f t="shared" si="7"/>
        <v>0</v>
      </c>
      <c r="W33" s="65">
        <f t="shared" si="8"/>
        <v>0</v>
      </c>
      <c r="X33" s="65">
        <f t="shared" si="9"/>
        <v>0</v>
      </c>
      <c r="Y33" s="65">
        <f t="shared" si="10"/>
        <v>0</v>
      </c>
      <c r="Z33" s="65">
        <f t="shared" si="11"/>
        <v>0</v>
      </c>
      <c r="AA33" s="65">
        <f t="shared" si="12"/>
        <v>0</v>
      </c>
      <c r="AB33" s="65">
        <f t="shared" si="13"/>
        <v>0</v>
      </c>
      <c r="AC33" s="66">
        <f t="shared" si="14"/>
        <v>0</v>
      </c>
      <c r="AD33" s="66">
        <f t="shared" si="15"/>
        <v>0</v>
      </c>
      <c r="AE33" s="66">
        <f t="shared" si="16"/>
        <v>0</v>
      </c>
      <c r="AG33" s="55"/>
      <c r="AH33" s="56"/>
      <c r="AL33" s="35" t="s">
        <v>54</v>
      </c>
      <c r="AM33" s="36">
        <f>IF([0]!Friedensfest_1&lt;&gt;"",[0]!Friedensfest_1," ")</f>
        <v>46242</v>
      </c>
      <c r="AN33" s="34">
        <v>125</v>
      </c>
    </row>
    <row r="34" spans="2:40" ht="21" customHeight="1" x14ac:dyDescent="0.2">
      <c r="B34" s="20">
        <f t="shared" si="17"/>
        <v>46224</v>
      </c>
      <c r="C34" s="3"/>
      <c r="D34" s="3"/>
      <c r="E34" s="3"/>
      <c r="F34" s="3"/>
      <c r="G34" s="4" t="str">
        <f t="shared" ca="1" si="0"/>
        <v/>
      </c>
      <c r="H34" s="5"/>
      <c r="I34" s="60" t="str">
        <f t="shared" si="18"/>
        <v/>
      </c>
      <c r="J34" s="60" t="str">
        <f t="shared" si="1"/>
        <v/>
      </c>
      <c r="K34" s="60" t="str">
        <f t="shared" si="2"/>
        <v/>
      </c>
      <c r="L34" s="60" t="str">
        <f t="shared" si="3"/>
        <v/>
      </c>
      <c r="M34" s="60" t="str">
        <f t="shared" si="4"/>
        <v/>
      </c>
      <c r="N34" s="60" t="str">
        <f t="shared" si="5"/>
        <v/>
      </c>
      <c r="P34" s="63">
        <f t="shared" si="19"/>
        <v>0</v>
      </c>
      <c r="Q34" s="63">
        <f t="shared" si="20"/>
        <v>1</v>
      </c>
      <c r="R34" s="64">
        <f t="shared" si="6"/>
        <v>0</v>
      </c>
      <c r="S34" s="64">
        <f t="shared" si="21"/>
        <v>0</v>
      </c>
      <c r="T34" s="64">
        <f t="shared" si="22"/>
        <v>0</v>
      </c>
      <c r="U34" s="64">
        <f t="shared" si="23"/>
        <v>0</v>
      </c>
      <c r="V34" s="63">
        <f t="shared" si="7"/>
        <v>0</v>
      </c>
      <c r="W34" s="65">
        <f t="shared" si="8"/>
        <v>0</v>
      </c>
      <c r="X34" s="65">
        <f t="shared" si="9"/>
        <v>0</v>
      </c>
      <c r="Y34" s="65">
        <f t="shared" si="10"/>
        <v>0</v>
      </c>
      <c r="Z34" s="65">
        <f t="shared" si="11"/>
        <v>0</v>
      </c>
      <c r="AA34" s="65">
        <f t="shared" si="12"/>
        <v>0</v>
      </c>
      <c r="AB34" s="65">
        <f t="shared" si="13"/>
        <v>0</v>
      </c>
      <c r="AC34" s="66">
        <f t="shared" si="14"/>
        <v>0</v>
      </c>
      <c r="AD34" s="66">
        <f t="shared" si="15"/>
        <v>0</v>
      </c>
      <c r="AE34" s="66">
        <f t="shared" si="16"/>
        <v>0</v>
      </c>
      <c r="AG34" s="55"/>
      <c r="AH34" s="56"/>
      <c r="AL34" s="35" t="s">
        <v>55</v>
      </c>
      <c r="AM34" s="36">
        <f>IF([0]!Maria_Himmelfahrt_1&lt;&gt;"",[0]!Maria_Himmelfahrt_1," ")</f>
        <v>46249</v>
      </c>
      <c r="AN34" s="34">
        <v>125</v>
      </c>
    </row>
    <row r="35" spans="2:40" ht="21" customHeight="1" x14ac:dyDescent="0.2">
      <c r="B35" s="20">
        <f t="shared" si="17"/>
        <v>46225</v>
      </c>
      <c r="C35" s="3"/>
      <c r="D35" s="3"/>
      <c r="E35" s="3"/>
      <c r="F35" s="3"/>
      <c r="G35" s="4" t="str">
        <f t="shared" ca="1" si="0"/>
        <v/>
      </c>
      <c r="H35" s="5"/>
      <c r="I35" s="60" t="str">
        <f t="shared" si="18"/>
        <v/>
      </c>
      <c r="J35" s="60" t="str">
        <f t="shared" si="1"/>
        <v/>
      </c>
      <c r="K35" s="60" t="str">
        <f t="shared" si="2"/>
        <v/>
      </c>
      <c r="L35" s="60" t="str">
        <f t="shared" si="3"/>
        <v/>
      </c>
      <c r="M35" s="60" t="str">
        <f t="shared" si="4"/>
        <v/>
      </c>
      <c r="N35" s="60" t="str">
        <f t="shared" si="5"/>
        <v/>
      </c>
      <c r="P35" s="63">
        <f t="shared" si="19"/>
        <v>0</v>
      </c>
      <c r="Q35" s="63">
        <f t="shared" si="20"/>
        <v>1</v>
      </c>
      <c r="R35" s="64">
        <f t="shared" si="6"/>
        <v>0</v>
      </c>
      <c r="S35" s="64">
        <f t="shared" si="21"/>
        <v>0</v>
      </c>
      <c r="T35" s="64">
        <f t="shared" si="22"/>
        <v>0</v>
      </c>
      <c r="U35" s="64">
        <f t="shared" si="23"/>
        <v>0</v>
      </c>
      <c r="V35" s="63">
        <f t="shared" si="7"/>
        <v>0</v>
      </c>
      <c r="W35" s="65">
        <f t="shared" si="8"/>
        <v>0</v>
      </c>
      <c r="X35" s="65">
        <f t="shared" si="9"/>
        <v>0</v>
      </c>
      <c r="Y35" s="65">
        <f t="shared" si="10"/>
        <v>0</v>
      </c>
      <c r="Z35" s="65">
        <f t="shared" si="11"/>
        <v>0</v>
      </c>
      <c r="AA35" s="65">
        <f t="shared" si="12"/>
        <v>0</v>
      </c>
      <c r="AB35" s="65">
        <f t="shared" si="13"/>
        <v>0</v>
      </c>
      <c r="AC35" s="66">
        <f t="shared" si="14"/>
        <v>0</v>
      </c>
      <c r="AD35" s="66">
        <f t="shared" si="15"/>
        <v>0</v>
      </c>
      <c r="AE35" s="66">
        <f t="shared" si="16"/>
        <v>0</v>
      </c>
      <c r="AG35" s="55"/>
      <c r="AH35" s="56"/>
      <c r="AL35" s="35" t="s">
        <v>56</v>
      </c>
      <c r="AM35" s="36" cm="1">
        <f t="array" ref="AM35">IF([0]!Reformationstag_1&lt;&gt;"",[0]!Reformationstag_1," ")</f>
        <v>46326</v>
      </c>
      <c r="AN35" s="34">
        <v>125</v>
      </c>
    </row>
    <row r="36" spans="2:40" ht="21" customHeight="1" x14ac:dyDescent="0.2">
      <c r="B36" s="20">
        <f t="shared" si="17"/>
        <v>46226</v>
      </c>
      <c r="C36" s="3"/>
      <c r="D36" s="3"/>
      <c r="E36" s="3"/>
      <c r="F36" s="3"/>
      <c r="G36" s="4" t="str">
        <f t="shared" ca="1" si="0"/>
        <v/>
      </c>
      <c r="H36" s="5"/>
      <c r="I36" s="60" t="str">
        <f t="shared" si="18"/>
        <v/>
      </c>
      <c r="J36" s="60" t="str">
        <f t="shared" si="1"/>
        <v/>
      </c>
      <c r="K36" s="60" t="str">
        <f t="shared" si="2"/>
        <v/>
      </c>
      <c r="L36" s="60" t="str">
        <f t="shared" si="3"/>
        <v/>
      </c>
      <c r="M36" s="60" t="str">
        <f t="shared" si="4"/>
        <v/>
      </c>
      <c r="N36" s="60" t="str">
        <f t="shared" si="5"/>
        <v/>
      </c>
      <c r="P36" s="63">
        <f t="shared" si="19"/>
        <v>0</v>
      </c>
      <c r="Q36" s="63">
        <f t="shared" si="20"/>
        <v>1</v>
      </c>
      <c r="R36" s="64">
        <f t="shared" si="6"/>
        <v>0</v>
      </c>
      <c r="S36" s="64">
        <f t="shared" si="21"/>
        <v>0</v>
      </c>
      <c r="T36" s="64">
        <f t="shared" si="22"/>
        <v>0</v>
      </c>
      <c r="U36" s="64">
        <f t="shared" si="23"/>
        <v>0</v>
      </c>
      <c r="V36" s="63">
        <f t="shared" si="7"/>
        <v>0</v>
      </c>
      <c r="W36" s="65">
        <f t="shared" si="8"/>
        <v>0</v>
      </c>
      <c r="X36" s="65">
        <f t="shared" si="9"/>
        <v>0</v>
      </c>
      <c r="Y36" s="65">
        <f t="shared" si="10"/>
        <v>0</v>
      </c>
      <c r="Z36" s="65">
        <f t="shared" si="11"/>
        <v>0</v>
      </c>
      <c r="AA36" s="65">
        <f t="shared" si="12"/>
        <v>0</v>
      </c>
      <c r="AB36" s="65">
        <f t="shared" si="13"/>
        <v>0</v>
      </c>
      <c r="AC36" s="66">
        <f t="shared" si="14"/>
        <v>0</v>
      </c>
      <c r="AD36" s="66">
        <f t="shared" si="15"/>
        <v>0</v>
      </c>
      <c r="AE36" s="66">
        <f t="shared" si="16"/>
        <v>0</v>
      </c>
      <c r="AG36" s="57"/>
      <c r="AH36" s="56"/>
      <c r="AL36" s="35" t="s">
        <v>57</v>
      </c>
      <c r="AM36" s="36">
        <f>IF([0]!Allerheiligen_1&lt;&gt;"",[0]!Allerheiligen_1," ")</f>
        <v>46327</v>
      </c>
      <c r="AN36" s="34">
        <v>125</v>
      </c>
    </row>
    <row r="37" spans="2:40" ht="21" customHeight="1" x14ac:dyDescent="0.2">
      <c r="B37" s="20">
        <f t="shared" si="17"/>
        <v>46227</v>
      </c>
      <c r="C37" s="3"/>
      <c r="D37" s="3"/>
      <c r="E37" s="3"/>
      <c r="F37" s="3"/>
      <c r="G37" s="4" t="str">
        <f t="shared" ca="1" si="0"/>
        <v/>
      </c>
      <c r="H37" s="5"/>
      <c r="I37" s="60" t="str">
        <f t="shared" si="18"/>
        <v/>
      </c>
      <c r="J37" s="60" t="str">
        <f t="shared" si="1"/>
        <v/>
      </c>
      <c r="K37" s="60" t="str">
        <f t="shared" si="2"/>
        <v/>
      </c>
      <c r="L37" s="60" t="str">
        <f t="shared" si="3"/>
        <v/>
      </c>
      <c r="M37" s="60" t="str">
        <f t="shared" si="4"/>
        <v/>
      </c>
      <c r="N37" s="60" t="str">
        <f t="shared" si="5"/>
        <v/>
      </c>
      <c r="P37" s="63">
        <f t="shared" si="19"/>
        <v>0</v>
      </c>
      <c r="Q37" s="63">
        <f t="shared" si="20"/>
        <v>1</v>
      </c>
      <c r="R37" s="64">
        <f t="shared" si="6"/>
        <v>0</v>
      </c>
      <c r="S37" s="64">
        <f t="shared" si="21"/>
        <v>0</v>
      </c>
      <c r="T37" s="64">
        <f t="shared" si="22"/>
        <v>0</v>
      </c>
      <c r="U37" s="64">
        <f t="shared" si="23"/>
        <v>0</v>
      </c>
      <c r="V37" s="63">
        <f t="shared" si="7"/>
        <v>0</v>
      </c>
      <c r="W37" s="65">
        <f t="shared" si="8"/>
        <v>0</v>
      </c>
      <c r="X37" s="65">
        <f t="shared" si="9"/>
        <v>0</v>
      </c>
      <c r="Y37" s="65">
        <f t="shared" si="10"/>
        <v>0</v>
      </c>
      <c r="Z37" s="65">
        <f t="shared" si="11"/>
        <v>0</v>
      </c>
      <c r="AA37" s="65">
        <f t="shared" si="12"/>
        <v>0</v>
      </c>
      <c r="AB37" s="65">
        <f t="shared" si="13"/>
        <v>0</v>
      </c>
      <c r="AC37" s="66">
        <f t="shared" si="14"/>
        <v>0</v>
      </c>
      <c r="AD37" s="66">
        <f t="shared" si="15"/>
        <v>0</v>
      </c>
      <c r="AE37" s="66">
        <f t="shared" si="16"/>
        <v>0</v>
      </c>
      <c r="AG37" s="57"/>
      <c r="AH37" s="56"/>
      <c r="AL37" s="37" t="s">
        <v>58</v>
      </c>
      <c r="AM37" s="38">
        <f>IF([0]!Buss_Bettag_1&lt;&gt;"",[0]!Buss_Bettag_1," ")</f>
        <v>46344</v>
      </c>
      <c r="AN37" s="39">
        <v>125</v>
      </c>
    </row>
    <row r="38" spans="2:40" ht="21" customHeight="1" x14ac:dyDescent="0.2">
      <c r="B38" s="20">
        <f t="shared" si="17"/>
        <v>46228</v>
      </c>
      <c r="C38" s="3"/>
      <c r="D38" s="3"/>
      <c r="E38" s="3"/>
      <c r="F38" s="3"/>
      <c r="G38" s="4" t="str">
        <f t="shared" ca="1" si="0"/>
        <v/>
      </c>
      <c r="H38" s="5"/>
      <c r="I38" s="60" t="str">
        <f t="shared" si="18"/>
        <v/>
      </c>
      <c r="J38" s="60" t="str">
        <f t="shared" si="1"/>
        <v/>
      </c>
      <c r="K38" s="60" t="str">
        <f t="shared" si="2"/>
        <v/>
      </c>
      <c r="L38" s="60" t="str">
        <f t="shared" si="3"/>
        <v/>
      </c>
      <c r="M38" s="60" t="str">
        <f t="shared" si="4"/>
        <v/>
      </c>
      <c r="N38" s="60" t="str">
        <f t="shared" si="5"/>
        <v/>
      </c>
      <c r="P38" s="63">
        <f t="shared" si="19"/>
        <v>0</v>
      </c>
      <c r="Q38" s="63">
        <f t="shared" si="20"/>
        <v>1</v>
      </c>
      <c r="R38" s="64">
        <f t="shared" si="6"/>
        <v>0</v>
      </c>
      <c r="S38" s="64">
        <f t="shared" si="21"/>
        <v>0</v>
      </c>
      <c r="T38" s="64">
        <f t="shared" si="22"/>
        <v>0</v>
      </c>
      <c r="U38" s="64">
        <f t="shared" si="23"/>
        <v>0</v>
      </c>
      <c r="V38" s="63">
        <f t="shared" si="7"/>
        <v>0</v>
      </c>
      <c r="W38" s="65">
        <f t="shared" si="8"/>
        <v>0</v>
      </c>
      <c r="X38" s="65">
        <f t="shared" si="9"/>
        <v>0</v>
      </c>
      <c r="Y38" s="65">
        <f t="shared" si="10"/>
        <v>0</v>
      </c>
      <c r="Z38" s="65">
        <f t="shared" si="11"/>
        <v>0</v>
      </c>
      <c r="AA38" s="65">
        <f t="shared" si="12"/>
        <v>1</v>
      </c>
      <c r="AB38" s="65">
        <f t="shared" si="13"/>
        <v>0</v>
      </c>
      <c r="AC38" s="66">
        <f t="shared" si="14"/>
        <v>0</v>
      </c>
      <c r="AD38" s="66">
        <f t="shared" si="15"/>
        <v>0</v>
      </c>
      <c r="AE38" s="66">
        <f t="shared" si="16"/>
        <v>0</v>
      </c>
      <c r="AG38" s="57"/>
      <c r="AH38" s="56"/>
      <c r="AM38" s="45">
        <f>DATE(AM12,3,1)+MOD((255-11*MOD(AM12,19)-21),30)+21+(MOD((255-11*MOD(AM12,19)-21),30) + 21&gt;48)+6-MOD(AM12+INT(AM12/4)+MOD((255- 11*MOD(AM12,19)- 21),30)+21+(MOD((255-11*MOD(AM12,19)-21),30)+21&gt;48)+1,7)</f>
        <v>46117</v>
      </c>
    </row>
    <row r="39" spans="2:40" ht="21" customHeight="1" x14ac:dyDescent="0.2">
      <c r="B39" s="20">
        <f t="shared" si="17"/>
        <v>46229</v>
      </c>
      <c r="C39" s="3"/>
      <c r="D39" s="3"/>
      <c r="E39" s="3"/>
      <c r="F39" s="3"/>
      <c r="G39" s="4" t="str">
        <f t="shared" ca="1" si="0"/>
        <v/>
      </c>
      <c r="H39" s="5"/>
      <c r="I39" s="60" t="str">
        <f t="shared" si="18"/>
        <v/>
      </c>
      <c r="J39" s="60" t="str">
        <f t="shared" si="1"/>
        <v/>
      </c>
      <c r="K39" s="60" t="str">
        <f t="shared" si="2"/>
        <v/>
      </c>
      <c r="L39" s="60" t="str">
        <f t="shared" si="3"/>
        <v/>
      </c>
      <c r="M39" s="60" t="str">
        <f t="shared" si="4"/>
        <v/>
      </c>
      <c r="N39" s="60" t="str">
        <f t="shared" si="5"/>
        <v/>
      </c>
      <c r="P39" s="63">
        <f t="shared" si="19"/>
        <v>0</v>
      </c>
      <c r="Q39" s="63">
        <f t="shared" si="20"/>
        <v>1</v>
      </c>
      <c r="R39" s="64">
        <f t="shared" si="6"/>
        <v>0</v>
      </c>
      <c r="S39" s="64">
        <f t="shared" si="21"/>
        <v>0</v>
      </c>
      <c r="T39" s="64">
        <f t="shared" si="22"/>
        <v>0</v>
      </c>
      <c r="U39" s="64">
        <f t="shared" si="23"/>
        <v>0</v>
      </c>
      <c r="V39" s="63">
        <f t="shared" si="7"/>
        <v>1</v>
      </c>
      <c r="W39" s="65">
        <f t="shared" si="8"/>
        <v>0</v>
      </c>
      <c r="X39" s="65">
        <f t="shared" si="9"/>
        <v>0</v>
      </c>
      <c r="Y39" s="65">
        <f t="shared" si="10"/>
        <v>0</v>
      </c>
      <c r="Z39" s="65">
        <f t="shared" si="11"/>
        <v>0</v>
      </c>
      <c r="AA39" s="65">
        <f t="shared" si="12"/>
        <v>0</v>
      </c>
      <c r="AB39" s="65">
        <f t="shared" si="13"/>
        <v>0</v>
      </c>
      <c r="AC39" s="66">
        <f t="shared" si="14"/>
        <v>0</v>
      </c>
      <c r="AD39" s="66">
        <f t="shared" si="15"/>
        <v>0</v>
      </c>
      <c r="AE39" s="66">
        <f t="shared" si="16"/>
        <v>0</v>
      </c>
      <c r="AG39" s="55"/>
      <c r="AH39" s="56"/>
      <c r="AM39" s="46">
        <f>AM38+49</f>
        <v>46166</v>
      </c>
    </row>
    <row r="40" spans="2:40" ht="21" customHeight="1" x14ac:dyDescent="0.2">
      <c r="B40" s="20">
        <f t="shared" si="17"/>
        <v>46230</v>
      </c>
      <c r="C40" s="3"/>
      <c r="D40" s="3"/>
      <c r="E40" s="3"/>
      <c r="F40" s="3"/>
      <c r="G40" s="4" t="str">
        <f t="shared" ca="1" si="0"/>
        <v/>
      </c>
      <c r="H40" s="5"/>
      <c r="I40" s="60" t="str">
        <f t="shared" si="18"/>
        <v/>
      </c>
      <c r="J40" s="60" t="str">
        <f t="shared" si="1"/>
        <v/>
      </c>
      <c r="K40" s="60" t="str">
        <f t="shared" si="2"/>
        <v/>
      </c>
      <c r="L40" s="60" t="str">
        <f t="shared" si="3"/>
        <v/>
      </c>
      <c r="M40" s="60" t="str">
        <f t="shared" si="4"/>
        <v/>
      </c>
      <c r="N40" s="60" t="str">
        <f t="shared" si="5"/>
        <v/>
      </c>
      <c r="P40" s="63">
        <f t="shared" si="19"/>
        <v>0</v>
      </c>
      <c r="Q40" s="63">
        <f t="shared" si="20"/>
        <v>1</v>
      </c>
      <c r="R40" s="64">
        <f t="shared" si="6"/>
        <v>0</v>
      </c>
      <c r="S40" s="64">
        <f t="shared" si="21"/>
        <v>0</v>
      </c>
      <c r="T40" s="64">
        <f t="shared" si="22"/>
        <v>0</v>
      </c>
      <c r="U40" s="64">
        <f t="shared" si="23"/>
        <v>0</v>
      </c>
      <c r="V40" s="63">
        <f t="shared" si="7"/>
        <v>0</v>
      </c>
      <c r="W40" s="65">
        <f t="shared" si="8"/>
        <v>0</v>
      </c>
      <c r="X40" s="65">
        <f t="shared" si="9"/>
        <v>0</v>
      </c>
      <c r="Y40" s="65">
        <f t="shared" si="10"/>
        <v>0</v>
      </c>
      <c r="Z40" s="65">
        <f t="shared" si="11"/>
        <v>0</v>
      </c>
      <c r="AA40" s="65">
        <f t="shared" si="12"/>
        <v>0</v>
      </c>
      <c r="AB40" s="65">
        <f t="shared" si="13"/>
        <v>0</v>
      </c>
      <c r="AC40" s="66">
        <f t="shared" si="14"/>
        <v>0</v>
      </c>
      <c r="AD40" s="66">
        <f t="shared" si="15"/>
        <v>0</v>
      </c>
      <c r="AE40" s="66">
        <f t="shared" si="16"/>
        <v>0</v>
      </c>
      <c r="AG40" s="55"/>
      <c r="AH40" s="56"/>
    </row>
    <row r="41" spans="2:40" ht="21" customHeight="1" x14ac:dyDescent="0.2">
      <c r="B41" s="20">
        <f t="shared" si="17"/>
        <v>46231</v>
      </c>
      <c r="C41" s="3"/>
      <c r="D41" s="3"/>
      <c r="E41" s="3"/>
      <c r="F41" s="3"/>
      <c r="G41" s="4" t="str">
        <f t="shared" ca="1" si="0"/>
        <v/>
      </c>
      <c r="H41" s="5"/>
      <c r="I41" s="60" t="str">
        <f t="shared" si="18"/>
        <v/>
      </c>
      <c r="J41" s="60" t="str">
        <f t="shared" si="1"/>
        <v/>
      </c>
      <c r="K41" s="60" t="str">
        <f t="shared" si="2"/>
        <v/>
      </c>
      <c r="L41" s="60" t="str">
        <f t="shared" si="3"/>
        <v/>
      </c>
      <c r="M41" s="60" t="str">
        <f t="shared" si="4"/>
        <v/>
      </c>
      <c r="N41" s="60" t="str">
        <f t="shared" si="5"/>
        <v/>
      </c>
      <c r="P41" s="63">
        <f t="shared" si="19"/>
        <v>0</v>
      </c>
      <c r="Q41" s="63">
        <f t="shared" si="20"/>
        <v>1</v>
      </c>
      <c r="R41" s="64">
        <f t="shared" si="6"/>
        <v>0</v>
      </c>
      <c r="S41" s="64">
        <f t="shared" si="21"/>
        <v>0</v>
      </c>
      <c r="T41" s="64">
        <f t="shared" si="22"/>
        <v>0</v>
      </c>
      <c r="U41" s="64">
        <f t="shared" si="23"/>
        <v>0</v>
      </c>
      <c r="V41" s="63">
        <f t="shared" si="7"/>
        <v>0</v>
      </c>
      <c r="W41" s="65">
        <f t="shared" si="8"/>
        <v>0</v>
      </c>
      <c r="X41" s="65">
        <f t="shared" si="9"/>
        <v>0</v>
      </c>
      <c r="Y41" s="65">
        <f t="shared" si="10"/>
        <v>0</v>
      </c>
      <c r="Z41" s="65">
        <f t="shared" si="11"/>
        <v>0</v>
      </c>
      <c r="AA41" s="65">
        <f t="shared" si="12"/>
        <v>0</v>
      </c>
      <c r="AB41" s="65">
        <f t="shared" si="13"/>
        <v>0</v>
      </c>
      <c r="AC41" s="66">
        <f t="shared" si="14"/>
        <v>0</v>
      </c>
      <c r="AD41" s="66">
        <f t="shared" si="15"/>
        <v>0</v>
      </c>
      <c r="AE41" s="66">
        <f t="shared" si="16"/>
        <v>0</v>
      </c>
      <c r="AG41" s="55"/>
      <c r="AH41" s="56"/>
      <c r="AM41" s="67"/>
    </row>
    <row r="42" spans="2:40" ht="21" customHeight="1" x14ac:dyDescent="0.2">
      <c r="B42" s="20">
        <f t="shared" si="17"/>
        <v>46232</v>
      </c>
      <c r="C42" s="3"/>
      <c r="D42" s="3"/>
      <c r="E42" s="3"/>
      <c r="F42" s="3"/>
      <c r="G42" s="4" t="str">
        <f t="shared" ca="1" si="0"/>
        <v/>
      </c>
      <c r="H42" s="5"/>
      <c r="I42" s="60" t="str">
        <f t="shared" si="18"/>
        <v/>
      </c>
      <c r="J42" s="60" t="str">
        <f t="shared" si="1"/>
        <v/>
      </c>
      <c r="K42" s="60" t="str">
        <f t="shared" si="2"/>
        <v/>
      </c>
      <c r="L42" s="60" t="str">
        <f t="shared" si="3"/>
        <v/>
      </c>
      <c r="M42" s="60" t="str">
        <f t="shared" si="4"/>
        <v/>
      </c>
      <c r="N42" s="60" t="str">
        <f t="shared" si="5"/>
        <v/>
      </c>
      <c r="P42" s="63">
        <f t="shared" si="19"/>
        <v>0</v>
      </c>
      <c r="Q42" s="63">
        <f t="shared" si="20"/>
        <v>1</v>
      </c>
      <c r="R42" s="64">
        <f t="shared" si="6"/>
        <v>0</v>
      </c>
      <c r="S42" s="64">
        <f t="shared" si="21"/>
        <v>0</v>
      </c>
      <c r="T42" s="64">
        <f t="shared" si="22"/>
        <v>0</v>
      </c>
      <c r="U42" s="64">
        <f t="shared" si="23"/>
        <v>0</v>
      </c>
      <c r="V42" s="63">
        <f t="shared" si="7"/>
        <v>0</v>
      </c>
      <c r="W42" s="65">
        <f t="shared" si="8"/>
        <v>0</v>
      </c>
      <c r="X42" s="65">
        <f t="shared" si="9"/>
        <v>0</v>
      </c>
      <c r="Y42" s="65">
        <f t="shared" si="10"/>
        <v>0</v>
      </c>
      <c r="Z42" s="65">
        <f t="shared" si="11"/>
        <v>0</v>
      </c>
      <c r="AA42" s="65">
        <f t="shared" si="12"/>
        <v>0</v>
      </c>
      <c r="AB42" s="65">
        <f t="shared" si="13"/>
        <v>0</v>
      </c>
      <c r="AC42" s="66">
        <f t="shared" si="14"/>
        <v>0</v>
      </c>
      <c r="AD42" s="66">
        <f t="shared" si="15"/>
        <v>0</v>
      </c>
      <c r="AE42" s="66">
        <f t="shared" si="16"/>
        <v>0</v>
      </c>
      <c r="AG42" s="55"/>
      <c r="AH42" s="56"/>
    </row>
    <row r="43" spans="2:40" ht="21" customHeight="1" x14ac:dyDescent="0.2">
      <c r="B43" s="20">
        <f t="shared" si="17"/>
        <v>46233</v>
      </c>
      <c r="C43" s="3"/>
      <c r="D43" s="3"/>
      <c r="E43" s="3"/>
      <c r="F43" s="3"/>
      <c r="G43" s="4" t="str">
        <f t="shared" ca="1" si="0"/>
        <v/>
      </c>
      <c r="H43" s="5"/>
      <c r="I43" s="60" t="str">
        <f t="shared" si="18"/>
        <v/>
      </c>
      <c r="J43" s="60" t="str">
        <f t="shared" si="1"/>
        <v/>
      </c>
      <c r="K43" s="60" t="str">
        <f t="shared" si="2"/>
        <v/>
      </c>
      <c r="L43" s="60" t="str">
        <f t="shared" si="3"/>
        <v/>
      </c>
      <c r="M43" s="60" t="str">
        <f t="shared" si="4"/>
        <v/>
      </c>
      <c r="N43" s="60" t="str">
        <f t="shared" si="5"/>
        <v/>
      </c>
      <c r="P43" s="63">
        <f t="shared" si="19"/>
        <v>0</v>
      </c>
      <c r="Q43" s="63">
        <f t="shared" si="20"/>
        <v>1</v>
      </c>
      <c r="R43" s="64">
        <f t="shared" si="6"/>
        <v>0</v>
      </c>
      <c r="S43" s="64">
        <f t="shared" si="21"/>
        <v>0</v>
      </c>
      <c r="T43" s="64">
        <f t="shared" si="22"/>
        <v>0</v>
      </c>
      <c r="U43" s="64">
        <f t="shared" si="23"/>
        <v>0</v>
      </c>
      <c r="V43" s="63">
        <f t="shared" si="7"/>
        <v>0</v>
      </c>
      <c r="W43" s="65">
        <f t="shared" si="8"/>
        <v>0</v>
      </c>
      <c r="X43" s="65">
        <f t="shared" si="9"/>
        <v>0</v>
      </c>
      <c r="Y43" s="65">
        <f t="shared" si="10"/>
        <v>0</v>
      </c>
      <c r="Z43" s="65">
        <f t="shared" si="11"/>
        <v>0</v>
      </c>
      <c r="AA43" s="65">
        <f t="shared" si="12"/>
        <v>0</v>
      </c>
      <c r="AB43" s="65">
        <f t="shared" si="13"/>
        <v>0</v>
      </c>
      <c r="AC43" s="66">
        <f t="shared" si="14"/>
        <v>0</v>
      </c>
      <c r="AD43" s="66">
        <f t="shared" si="15"/>
        <v>0</v>
      </c>
      <c r="AE43" s="66">
        <f t="shared" si="16"/>
        <v>0</v>
      </c>
      <c r="AG43" s="55"/>
      <c r="AH43" s="56"/>
    </row>
    <row r="44" spans="2:40" ht="21" customHeight="1" x14ac:dyDescent="0.2">
      <c r="B44" s="21">
        <f t="shared" si="17"/>
        <v>46234</v>
      </c>
      <c r="C44" s="6"/>
      <c r="D44" s="6"/>
      <c r="E44" s="6"/>
      <c r="F44" s="6"/>
      <c r="G44" s="7" t="str">
        <f t="shared" ca="1" si="0"/>
        <v/>
      </c>
      <c r="H44" s="8"/>
      <c r="I44" s="61" t="str">
        <f t="shared" si="18"/>
        <v/>
      </c>
      <c r="J44" s="61" t="str">
        <f t="shared" si="1"/>
        <v/>
      </c>
      <c r="K44" s="61" t="str">
        <f t="shared" si="2"/>
        <v/>
      </c>
      <c r="L44" s="61" t="str">
        <f t="shared" si="3"/>
        <v/>
      </c>
      <c r="M44" s="61" t="str">
        <f t="shared" si="4"/>
        <v/>
      </c>
      <c r="N44" s="61" t="str">
        <f t="shared" si="5"/>
        <v/>
      </c>
      <c r="P44" s="63">
        <f t="shared" si="19"/>
        <v>0</v>
      </c>
      <c r="Q44" s="63">
        <f t="shared" si="20"/>
        <v>1</v>
      </c>
      <c r="R44" s="64">
        <f t="shared" si="6"/>
        <v>0</v>
      </c>
      <c r="S44" s="64">
        <f t="shared" si="21"/>
        <v>0</v>
      </c>
      <c r="T44" s="64">
        <f t="shared" si="22"/>
        <v>0</v>
      </c>
      <c r="U44" s="64">
        <f t="shared" si="23"/>
        <v>0</v>
      </c>
      <c r="V44" s="63">
        <f t="shared" si="7"/>
        <v>0</v>
      </c>
      <c r="W44" s="65">
        <f t="shared" si="8"/>
        <v>0</v>
      </c>
      <c r="X44" s="65">
        <f t="shared" si="9"/>
        <v>0</v>
      </c>
      <c r="Y44" s="65">
        <f t="shared" si="10"/>
        <v>0</v>
      </c>
      <c r="Z44" s="65">
        <f t="shared" si="11"/>
        <v>0</v>
      </c>
      <c r="AA44" s="65">
        <f t="shared" si="12"/>
        <v>0</v>
      </c>
      <c r="AB44" s="65">
        <f t="shared" si="13"/>
        <v>0</v>
      </c>
      <c r="AC44" s="66">
        <f t="shared" si="14"/>
        <v>0</v>
      </c>
      <c r="AD44" s="66">
        <f t="shared" si="15"/>
        <v>0</v>
      </c>
      <c r="AE44" s="66">
        <f t="shared" si="16"/>
        <v>0</v>
      </c>
      <c r="AG44" s="58"/>
      <c r="AH44" s="59"/>
    </row>
    <row r="45" spans="2:40" ht="21" customHeight="1" x14ac:dyDescent="0.2">
      <c r="B45" s="22" t="s">
        <v>35</v>
      </c>
      <c r="C45" s="23"/>
      <c r="D45" s="24"/>
      <c r="E45" s="24"/>
      <c r="F45" s="24"/>
      <c r="G45" s="24"/>
      <c r="H45" s="25"/>
      <c r="I45" s="73">
        <f t="shared" ref="I45:N45" si="24">SUM(I14:I44)*24</f>
        <v>0</v>
      </c>
      <c r="J45" s="73">
        <f t="shared" si="24"/>
        <v>0</v>
      </c>
      <c r="K45" s="73">
        <f t="shared" si="24"/>
        <v>0</v>
      </c>
      <c r="L45" s="73">
        <f t="shared" si="24"/>
        <v>0</v>
      </c>
      <c r="M45" s="73">
        <f t="shared" si="24"/>
        <v>0</v>
      </c>
      <c r="N45" s="73">
        <f t="shared" si="24"/>
        <v>0</v>
      </c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G45" s="27" t="s">
        <v>59</v>
      </c>
      <c r="AH45" s="28">
        <f>SUM(AH14:AH44)</f>
        <v>0</v>
      </c>
    </row>
    <row r="46" spans="2:40" ht="12" customHeight="1" x14ac:dyDescent="0.2"/>
    <row r="47" spans="2:40" x14ac:dyDescent="0.2"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  <c r="AK47" s="107"/>
    </row>
    <row r="48" spans="2:40" x14ac:dyDescent="0.2"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  <c r="AK48" s="107"/>
    </row>
    <row r="49" spans="2:37" x14ac:dyDescent="0.2"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</row>
    <row r="50" spans="2:37" x14ac:dyDescent="0.2">
      <c r="B50" s="107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</row>
    <row r="51" spans="2:37" x14ac:dyDescent="0.2"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</row>
    <row r="52" spans="2:37" x14ac:dyDescent="0.2"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  <c r="AK52" s="107"/>
    </row>
    <row r="53" spans="2:37" x14ac:dyDescent="0.2"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</row>
    <row r="54" spans="2:37" x14ac:dyDescent="0.2"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  <c r="AK54" s="107"/>
    </row>
    <row r="55" spans="2:37" x14ac:dyDescent="0.2"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  <c r="AK55" s="107"/>
    </row>
  </sheetData>
  <sheetProtection algorithmName="SHA-512" hashValue="z7jiPwBWGrt4iS1Z1naZYJbYFePAKXtx9uxZapeeJl0joyrJCSYBi7WxFuoj0xnhcdb/2nfytf6edHwBOwsPwQ==" saltValue="lOEoyXHWnhIJB6kmIhogtA==" spinCount="100000" sheet="1" selectLockedCells="1"/>
  <mergeCells count="29">
    <mergeCell ref="D5:I5"/>
    <mergeCell ref="K5:M5"/>
    <mergeCell ref="B1:AH1"/>
    <mergeCell ref="B2:AH2"/>
    <mergeCell ref="B3:AH3"/>
    <mergeCell ref="B4:AH4"/>
    <mergeCell ref="B5:C5"/>
    <mergeCell ref="N5:AH10"/>
    <mergeCell ref="B6:C6"/>
    <mergeCell ref="D6:M6"/>
    <mergeCell ref="B7:C7"/>
    <mergeCell ref="D7:M7"/>
    <mergeCell ref="B8:C8"/>
    <mergeCell ref="D8:M8"/>
    <mergeCell ref="B10:C10"/>
    <mergeCell ref="D10:I10"/>
    <mergeCell ref="J10:K10"/>
    <mergeCell ref="L10:M10"/>
    <mergeCell ref="AN12:AN13"/>
    <mergeCell ref="AG14:AH14"/>
    <mergeCell ref="AL27:AN28"/>
    <mergeCell ref="AL29:AN30"/>
    <mergeCell ref="AL12:AL13"/>
    <mergeCell ref="AM12:AM13"/>
    <mergeCell ref="B47:AK55"/>
    <mergeCell ref="B12:B13"/>
    <mergeCell ref="C12:D12"/>
    <mergeCell ref="E12:F12"/>
    <mergeCell ref="AG12:AH13"/>
  </mergeCells>
  <conditionalFormatting sqref="B14:N44">
    <cfRule type="expression" dxfId="5" priority="1">
      <formula>OR(WEEKDAY($B14)=7,WEEKDAY($B14)=1)</formula>
    </cfRule>
  </conditionalFormatting>
  <printOptions horizontalCentered="1" verticalCentered="1"/>
  <pageMargins left="0.19685039370078741" right="0.19685039370078741" top="0.19685039370078741" bottom="0.19685039370078741" header="0.43307086614173229" footer="0.51181102362204722"/>
  <pageSetup paperSize="9" scale="57" orientation="landscape" verticalDpi="0" r:id="rId1"/>
  <headerFooter>
    <oddFooter>&amp;C&amp;P</oddFooter>
  </headerFooter>
  <ignoredErrors>
    <ignoredError sqref="G15:G44" unlocked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968B7-DFCB-4BA3-9E3E-99D70C683015}">
  <sheetPr>
    <pageSetUpPr fitToPage="1"/>
  </sheetPr>
  <dimension ref="B1:AN55"/>
  <sheetViews>
    <sheetView showGridLines="0" showRowColHeaders="0" zoomScale="80" zoomScaleNormal="80" workbookViewId="0">
      <selection activeCell="D5" sqref="D5:I5"/>
    </sheetView>
  </sheetViews>
  <sheetFormatPr baseColWidth="10" defaultColWidth="11.42578125" defaultRowHeight="14.25" x14ac:dyDescent="0.2"/>
  <cols>
    <col min="1" max="1" width="2.42578125" style="11" customWidth="1"/>
    <col min="2" max="4" width="16.7109375" style="11" customWidth="1"/>
    <col min="5" max="6" width="10.7109375" style="11" customWidth="1"/>
    <col min="7" max="14" width="16.7109375" style="11" customWidth="1"/>
    <col min="15" max="15" width="4.140625" style="11" hidden="1" customWidth="1"/>
    <col min="16" max="21" width="7.5703125" style="11" hidden="1" customWidth="1"/>
    <col min="22" max="31" width="10.28515625" style="11" hidden="1" customWidth="1"/>
    <col min="32" max="32" width="1.7109375" style="11" customWidth="1"/>
    <col min="33" max="33" width="28.28515625" style="11" customWidth="1"/>
    <col min="34" max="34" width="18.7109375" style="11" customWidth="1"/>
    <col min="35" max="35" width="2.28515625" style="11" customWidth="1"/>
    <col min="36" max="36" width="3.85546875" style="11" customWidth="1"/>
    <col min="37" max="37" width="1.28515625" style="11" customWidth="1"/>
    <col min="38" max="38" width="36.42578125" style="11" customWidth="1"/>
    <col min="39" max="39" width="11.5703125" style="11" customWidth="1"/>
    <col min="40" max="16384" width="11.42578125" style="11"/>
  </cols>
  <sheetData>
    <row r="1" spans="2:40" x14ac:dyDescent="0.2">
      <c r="B1" s="147" t="str">
        <f>Januar!B1</f>
        <v>Letzte Aktualisierung: 01.01.2026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8"/>
      <c r="AG1" s="148"/>
      <c r="AH1" s="148"/>
    </row>
    <row r="2" spans="2:40" ht="42" customHeight="1" x14ac:dyDescent="0.2">
      <c r="B2" s="108" t="s">
        <v>0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10"/>
    </row>
    <row r="3" spans="2:40" ht="16.5" customHeight="1" x14ac:dyDescent="0.2"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3"/>
    </row>
    <row r="4" spans="2:40" x14ac:dyDescent="0.2"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</row>
    <row r="5" spans="2:40" ht="21" customHeight="1" x14ac:dyDescent="0.2">
      <c r="B5" s="114" t="s">
        <v>1</v>
      </c>
      <c r="C5" s="115"/>
      <c r="D5" s="104" t="str">
        <f>IF(Januar!D5&lt;&gt;"",Januar!D5,"")</f>
        <v/>
      </c>
      <c r="E5" s="105"/>
      <c r="F5" s="105"/>
      <c r="G5" s="105"/>
      <c r="H5" s="105"/>
      <c r="I5" s="106"/>
      <c r="J5" s="76" t="s">
        <v>67</v>
      </c>
      <c r="K5" s="104" t="str">
        <f>IF(Januar!K5&lt;&gt;"",Januar!K5,"")</f>
        <v/>
      </c>
      <c r="L5" s="105"/>
      <c r="M5" s="106"/>
      <c r="N5" s="116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117"/>
    </row>
    <row r="6" spans="2:40" ht="21" customHeight="1" x14ac:dyDescent="0.2">
      <c r="B6" s="101" t="s">
        <v>2</v>
      </c>
      <c r="C6" s="102"/>
      <c r="D6" s="103" t="str">
        <f>IF(Januar!D6&lt;&gt;"",Januar!D6,"")</f>
        <v/>
      </c>
      <c r="E6" s="103"/>
      <c r="F6" s="103"/>
      <c r="G6" s="103"/>
      <c r="H6" s="103"/>
      <c r="I6" s="103"/>
      <c r="J6" s="103"/>
      <c r="K6" s="103"/>
      <c r="L6" s="103"/>
      <c r="M6" s="103"/>
      <c r="N6" s="118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20"/>
    </row>
    <row r="7" spans="2:40" ht="21" customHeight="1" x14ac:dyDescent="0.2">
      <c r="B7" s="126" t="s">
        <v>3</v>
      </c>
      <c r="C7" s="127"/>
      <c r="D7" s="128" t="str">
        <f>IF(Januar!D7&lt;&gt;"",Januar!D7,"")</f>
        <v/>
      </c>
      <c r="E7" s="128"/>
      <c r="F7" s="128"/>
      <c r="G7" s="128"/>
      <c r="H7" s="128"/>
      <c r="I7" s="105"/>
      <c r="J7" s="105"/>
      <c r="K7" s="105"/>
      <c r="L7" s="105"/>
      <c r="M7" s="105"/>
      <c r="N7" s="118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20"/>
    </row>
    <row r="8" spans="2:40" ht="21" customHeight="1" x14ac:dyDescent="0.2">
      <c r="B8" s="129" t="s">
        <v>4</v>
      </c>
      <c r="C8" s="130"/>
      <c r="D8" s="131" t="str">
        <f>IF(Januar!D8&lt;&gt;"",Januar!D8,"")</f>
        <v/>
      </c>
      <c r="E8" s="132"/>
      <c r="F8" s="132"/>
      <c r="G8" s="132"/>
      <c r="H8" s="132"/>
      <c r="I8" s="133"/>
      <c r="J8" s="133"/>
      <c r="K8" s="133"/>
      <c r="L8" s="133"/>
      <c r="M8" s="133"/>
      <c r="N8" s="118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20"/>
    </row>
    <row r="9" spans="2:40" ht="7.5" customHeight="1" x14ac:dyDescent="0.2">
      <c r="N9" s="118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20"/>
    </row>
    <row r="10" spans="2:40" ht="21" customHeight="1" x14ac:dyDescent="0.2">
      <c r="B10" s="134" t="s">
        <v>5</v>
      </c>
      <c r="C10" s="135"/>
      <c r="D10" s="136">
        <f>DATE(YEAR([0]!Beginndatum),8,1)</f>
        <v>46235</v>
      </c>
      <c r="E10" s="136"/>
      <c r="F10" s="136"/>
      <c r="G10" s="136"/>
      <c r="H10" s="136"/>
      <c r="I10" s="137"/>
      <c r="J10" s="138" t="s">
        <v>6</v>
      </c>
      <c r="K10" s="139"/>
      <c r="L10" s="140">
        <f>[0]!Stundenlohn_1</f>
        <v>14</v>
      </c>
      <c r="M10" s="141"/>
      <c r="N10" s="121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3"/>
    </row>
    <row r="11" spans="2:40" ht="12.75" customHeight="1" x14ac:dyDescent="0.2"/>
    <row r="12" spans="2:40" ht="21" customHeight="1" x14ac:dyDescent="0.2">
      <c r="B12" s="142" t="s">
        <v>7</v>
      </c>
      <c r="C12" s="95" t="s">
        <v>8</v>
      </c>
      <c r="D12" s="144"/>
      <c r="E12" s="95" t="s">
        <v>11</v>
      </c>
      <c r="F12" s="96"/>
      <c r="G12" s="9" t="s">
        <v>12</v>
      </c>
      <c r="H12" s="9" t="s">
        <v>14</v>
      </c>
      <c r="I12" s="62" t="s">
        <v>16</v>
      </c>
      <c r="J12" s="62" t="s">
        <v>17</v>
      </c>
      <c r="K12" s="62" t="s">
        <v>17</v>
      </c>
      <c r="L12" s="62" t="s">
        <v>18</v>
      </c>
      <c r="M12" s="62" t="s">
        <v>19</v>
      </c>
      <c r="N12" s="10" t="s">
        <v>19</v>
      </c>
      <c r="P12" s="12" t="s">
        <v>21</v>
      </c>
      <c r="Q12" s="12" t="s">
        <v>22</v>
      </c>
      <c r="R12" s="12" t="s">
        <v>23</v>
      </c>
      <c r="S12" s="12" t="s">
        <v>24</v>
      </c>
      <c r="T12" s="12" t="s">
        <v>25</v>
      </c>
      <c r="U12" s="12" t="s">
        <v>26</v>
      </c>
      <c r="V12" s="13" t="s">
        <v>27</v>
      </c>
      <c r="W12" s="13" t="s">
        <v>28</v>
      </c>
      <c r="X12" s="14" t="s">
        <v>29</v>
      </c>
      <c r="Y12" s="15">
        <v>41267</v>
      </c>
      <c r="Z12" s="15">
        <v>41274</v>
      </c>
      <c r="AA12" s="14" t="s">
        <v>30</v>
      </c>
      <c r="AB12" s="14" t="s">
        <v>31</v>
      </c>
      <c r="AC12" s="14" t="s">
        <v>32</v>
      </c>
      <c r="AD12" s="14" t="s">
        <v>33</v>
      </c>
      <c r="AE12" s="14" t="s">
        <v>34</v>
      </c>
      <c r="AG12" s="98" t="s">
        <v>36</v>
      </c>
      <c r="AH12" s="99"/>
      <c r="AL12" s="77" t="s">
        <v>38</v>
      </c>
      <c r="AM12" s="79">
        <f>YEAR(Beginndatum_1)</f>
        <v>2026</v>
      </c>
      <c r="AN12" s="81" t="s">
        <v>39</v>
      </c>
    </row>
    <row r="13" spans="2:40" ht="21" customHeight="1" x14ac:dyDescent="0.2">
      <c r="B13" s="143"/>
      <c r="C13" s="16" t="s">
        <v>9</v>
      </c>
      <c r="D13" s="16" t="s">
        <v>10</v>
      </c>
      <c r="E13" s="16" t="s">
        <v>9</v>
      </c>
      <c r="F13" s="16" t="s">
        <v>10</v>
      </c>
      <c r="G13" s="16" t="s">
        <v>13</v>
      </c>
      <c r="H13" s="16" t="s">
        <v>15</v>
      </c>
      <c r="I13" s="17" t="s">
        <v>20</v>
      </c>
      <c r="J13" s="74">
        <v>0.25</v>
      </c>
      <c r="K13" s="74">
        <v>0.4</v>
      </c>
      <c r="L13" s="74">
        <v>0.5</v>
      </c>
      <c r="M13" s="74">
        <v>1.25</v>
      </c>
      <c r="N13" s="75">
        <v>1.5</v>
      </c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G13" s="78"/>
      <c r="AH13" s="100"/>
      <c r="AL13" s="78"/>
      <c r="AM13" s="80"/>
      <c r="AN13" s="82"/>
    </row>
    <row r="14" spans="2:40" ht="21" customHeight="1" x14ac:dyDescent="0.2">
      <c r="B14" s="19">
        <f>Beginndatum_1</f>
        <v>46235</v>
      </c>
      <c r="C14" s="1"/>
      <c r="D14" s="1"/>
      <c r="E14" s="1"/>
      <c r="F14" s="1"/>
      <c r="G14" s="4" t="str">
        <f t="shared" ref="G14:G44" ca="1" si="0">IF(OR(C14&lt;&gt;"",D14&lt;&gt;"",E14&lt;&gt;"",F14&lt;&gt;""),TODAY(),"")</f>
        <v/>
      </c>
      <c r="H14" s="2"/>
      <c r="I14" s="60" t="str">
        <f>IF(P14=1,+(S14-R14)-(U14-T14), "")</f>
        <v/>
      </c>
      <c r="J14" s="60" t="str">
        <f t="shared" ref="J14:J44" si="1">IF(P14=1,IF(Q14=1,
+MAX(0,MIN(S14,6/24)-MAX(R14,0)) - MAX(0,MIN(U14,6/24)-MAX(T14,0))
+MAX(0,MIN(S14,24/24)-MAX(R14,20/24)) - MAX(0,MIN(U14,24/24)-MAX(T14,20/24))
+MAX(0,MIN(S14,1+6/24)-MAX(R14,1+4/24)) - MAX(0,MIN(U14,1+6/24)-MAX(T14,1+4/24))
+MAX(0,MIN(S14,1+24/24)-MAX(R14,1+20/24)) - MAX(0,MIN(U14,1+24/24)-MAX(T14,1+20/24))
+0,0),"")</f>
        <v/>
      </c>
      <c r="K14" s="60" t="str">
        <f t="shared" ref="K14:K44" si="2">IF(P14=1,IF(Q14=1,
+MAX(0,MIN(S14,1+4/24)-MAX(R14,24/24)) - MAX(0,MIN(U14,1+4/24)-MAX(T14,24/24))
+0,0),"")</f>
        <v/>
      </c>
      <c r="L14" s="60" t="str">
        <f t="shared" ref="L14:L44" si="3">IF(P14=1,IF(Q14=1,
+IF(AND(V14=1,W14=0,X14=0), MAX(0,MIN(S14,14/24)-MAX(R14,0/24)) - MAX(0,MIN(U14,14/24)-MAX(T14,0/24)),0)
+IF(AND(V14=1,W14=0,X14=0,Y14=0,Z14=0), MAX(0,MIN(S14,24/24)-MAX(R14,14/24)) - MAX(0,MIN(U14,24/24)-MAX(T14,14/24)),0)
+IF(AND(OR(V14=1,AA14=1),W14=0,X14=0,Y14=0,Z14=0,AB14=0,AC14=0), MAX(0,MIN(S14,1+4/24)-MAX(R14,24/24)) - MAX(0,MIN(U14,1+4/24)-MAX(T14,24/24)),0)
+IF(AND(AA14=1,AB14=0,AC14=0), MAX(0,MIN(S14,1+14/24)-MAX(R14,1+4/24)) - MAX(0,MIN(U14,1+14/24)-MAX(T14,1+4/24)),0)
+IF(AND(AA14=1,AB14=0,AC14=0,AD14=0,AE14=0), MAX(0,MIN(S14,1+24/24)-MAX(R14,1+14/24)) - MAX(0,MIN(U14,1+24/24)-MAX(T14,1+14/24)),0)
+0,0),"")</f>
        <v/>
      </c>
      <c r="M14" s="60" t="str">
        <f t="shared" ref="M14:M44" si="4">IF(P14=1,IF(Q14=1,
+IF(AND(W14=1,X14=0), MAX(0,MIN(S14,14/24)-MAX(R14,0/24)) - MAX(0,MIN(U14,14/24)-MAX(T14,0/24)),0)
+IF(AND(OR(W14=1,Z14=1),X14=0,Y14=0), MAX(0,MIN(S14,24/24)-MAX(R14,14/24)) - MAX(0,MIN(U14,24/24)-MAX(T14,14/24)),0)
+IF(AND(OR(W14=1,Z14=1,AB14=1),X14=0,Y14=0,AC14=0), MAX(0,MIN(S14,1+4/24)-MAX(R14,24/24)) - MAX(0,MIN(U14,1+4/24)-MAX(T14,24/24)),0)
+IF(AND(AB14=1,AC14=0), MAX(0,MIN(S14,1+14/24)-MAX(R14,1+4/24)) - MAX(0,MIN(U14,1+14/24)-MAX(T14,1+4/24)),0)
+IF(AND(OR(AB14=1,AE14=1),AC14=0,AD14=0), MAX(0,MIN(S14,1+24/24)-MAX(R14,1+14/24)) - MAX(0,MIN(U14,1+24/24)-MAX(T14,1+14/24)),0)
+0,0),"")</f>
        <v/>
      </c>
      <c r="N14" s="60" t="str">
        <f t="shared" ref="N14:N44" si="5">IF(P14=1,IF(Q14=1,
+IF(X14=1, MAX(0,MIN(S14,14/24)-MAX(R14,0/24)) - MAX(0,MIN(U14,14/24)-MAX(T14,0/24)),0)
+IF(OR(X14=1,Y14=1), MAX(0,MIN(S14,24/24)-MAX(R14,14/24)) - MAX(0,MIN(U14,24/24)-MAX(T14,14/24)),0)
+IF(OR(X14=1,Y14=1,AC14=1), MAX(0,MIN(S14,1+4/24)-MAX(R14,24/24)) - MAX(0,MIN(U14,1+4/24)-MAX(T14,24/24)),0)
+IF(AC14=1, MAX(0,MIN(S14,1+14/24)-MAX(R14,1+4/24)) - MAX(0,MIN(U14,1+14/24)-MAX(T14,1+4/24)),0)
+IF(OR(AC14=1,AD14=1), MAX(0,MIN(S14,1+24/24)-MAX(R14,1+14/24)) - MAX(0,MIN(U14,1+24/24)-MAX(T14,1+14/24)),0)
+0,0),"")</f>
        <v/>
      </c>
      <c r="P14" s="63">
        <f>IF(AND(B14&lt;&gt;"",C14&lt;&gt;"",D14&lt;&gt;""),1,0)</f>
        <v>0</v>
      </c>
      <c r="Q14" s="63">
        <f>IF(H14&lt;&gt;"",0,1)</f>
        <v>1</v>
      </c>
      <c r="R14" s="64">
        <f t="shared" ref="R14:R44" si="6">MOD(C14,1)</f>
        <v>0</v>
      </c>
      <c r="S14" s="64">
        <f>IF(D14="",0,IF(MOD(D14,1)&gt;R14,MOD(D14,1),MOD(D14,1)+1))</f>
        <v>0</v>
      </c>
      <c r="T14" s="64">
        <f>IF(MOD(E14,1)&gt;R14,MIN(MAX(MOD(E14,1),R14),S14),MIN(MAX(MOD(E14,1)+1,R14),S14))</f>
        <v>0</v>
      </c>
      <c r="U14" s="64">
        <f>IF(MOD(F14,1)&gt;T14,MIN(MAX(MOD(F14,1),T14),S14),MIN(MAX(MOD(F14,1)+1,T14),S14))</f>
        <v>0</v>
      </c>
      <c r="V14" s="63">
        <f t="shared" ref="V14:V44" si="7">IF(ISNUMBER(B14),IF(WEEKDAY(B14,1)=1,1,0),0)</f>
        <v>0</v>
      </c>
      <c r="W14" s="65">
        <f t="shared" ref="W14:W44" si="8">IF(ISNUMBER(B14),IF(OR(B14=Neujahr_1,B14=Karfreitag_1,B14=Allerheiligen_1, B14=Refomationstag_1,B14=Buss_Bettag_1, B14=Ostersonntag_1,  B14=Ostermontag_1,B14=Christi_Himmelfahrt_1,B14=Pfingstmontag_1,B14=Tag_der_Einheit_1, B14=Maria_Himmelfahrt_1,B14=HL_3_Koenige,B14=Fronleichnam_1,B14=Friedensfest_1),1,0),0)</f>
        <v>0</v>
      </c>
      <c r="X14" s="65">
        <f t="shared" ref="X14:X44" si="9">IF(ISNUMBER(B14),IF(OR(B14=Weihnachtstag_1_1,B14=Weihnachtstag_2_1,B14=Tag_der_Arbeit_1),1,0),0)</f>
        <v>0</v>
      </c>
      <c r="Y14" s="65">
        <f t="shared" ref="Y14:Y44" si="10">IF(ISNUMBER(B14),IF(B14=Heiligabend_1,1,0),0)</f>
        <v>0</v>
      </c>
      <c r="Z14" s="65">
        <f t="shared" ref="Z14:Z44" si="11">IF(ISNUMBER(B14),IF(B14=Sylvester_1,1,0),0)</f>
        <v>0</v>
      </c>
      <c r="AA14" s="65">
        <f t="shared" ref="AA14:AA44" si="12">IF(ISNUMBER(B14),IF(WEEKDAY(B14+1,1)=1,1,0),0)</f>
        <v>1</v>
      </c>
      <c r="AB14" s="65">
        <f t="shared" ref="AB14:AB44" si="13">IF(ISNUMBER(B14),IF(OR(B14=Sylvester_1,B14+1=Karfreitag_1,B14+1=Allerheiligen_1, B14+1=Refomationstag_1,B14+1=Buss_Bettag_1, B14+1=Ostersonntag_1,  B14+1=Ostermontag_1,B14+1=Christi_Himmelfahrt_1,B14+1=Pfingstmontag_1,B14+1=Tag_der_Einheit_1, B14+1=Maria_Himmelfahrt_1,B14+1=HL_3_Koenige,B14+1=Fronleichnam_1,B14+1=Friedensfest_1),1,0),0)</f>
        <v>0</v>
      </c>
      <c r="AC14" s="66">
        <f t="shared" ref="AC14:AC44" si="14">IF(ISNUMBER(B14),IF(OR(B14+1=Weihnachtstag_1_1,B14+1=Weihnachtstag_2_1,B14+1=Tag_der_Arbeit_1),1,0),0)</f>
        <v>0</v>
      </c>
      <c r="AD14" s="66">
        <f t="shared" ref="AD14:AD44" si="15">IF(ISNUMBER(B14),IF(B14+1=Heiligabend_1,1,0),0)</f>
        <v>0</v>
      </c>
      <c r="AE14" s="66">
        <f t="shared" ref="AE14:AE44" si="16">IF(ISNUMBER(B14),IF(B14+1=Sylvester_1,1,0),0)</f>
        <v>0</v>
      </c>
      <c r="AG14" s="124"/>
      <c r="AH14" s="125"/>
      <c r="AL14" s="29" t="s">
        <v>40</v>
      </c>
      <c r="AM14" s="30">
        <f>DATE(AM12,1,1)</f>
        <v>46023</v>
      </c>
      <c r="AN14" s="31">
        <v>125</v>
      </c>
    </row>
    <row r="15" spans="2:40" ht="21" customHeight="1" x14ac:dyDescent="0.2">
      <c r="B15" s="20">
        <f t="shared" ref="B15:B44" si="17">IF(B14&lt;&gt;"",IF(MONTH(Beginndatum_1)=MONTH(B14+1),B14+1,""),"")</f>
        <v>46236</v>
      </c>
      <c r="C15" s="3"/>
      <c r="D15" s="3"/>
      <c r="E15" s="3"/>
      <c r="F15" s="3"/>
      <c r="G15" s="4" t="str">
        <f t="shared" ca="1" si="0"/>
        <v/>
      </c>
      <c r="H15" s="5"/>
      <c r="I15" s="60" t="str">
        <f t="shared" ref="I15:I44" si="18">IF(P15=1,+(S15-R15)-(U15-T15), "")</f>
        <v/>
      </c>
      <c r="J15" s="60" t="str">
        <f t="shared" si="1"/>
        <v/>
      </c>
      <c r="K15" s="60" t="str">
        <f t="shared" si="2"/>
        <v/>
      </c>
      <c r="L15" s="60" t="str">
        <f t="shared" si="3"/>
        <v/>
      </c>
      <c r="M15" s="60" t="str">
        <f t="shared" si="4"/>
        <v/>
      </c>
      <c r="N15" s="60" t="str">
        <f t="shared" si="5"/>
        <v/>
      </c>
      <c r="P15" s="63">
        <f t="shared" ref="P15:P44" si="19">IF(AND(B15&lt;&gt;"",C15&lt;&gt;"",OR(D15&lt;&gt;"",E15&lt;&gt;"")),1,0)</f>
        <v>0</v>
      </c>
      <c r="Q15" s="63">
        <f>IF(H15&lt;&gt;"",0,1)</f>
        <v>1</v>
      </c>
      <c r="R15" s="64">
        <f t="shared" si="6"/>
        <v>0</v>
      </c>
      <c r="S15" s="64">
        <f>IF(D15="",0,IF(MOD(D15,1)&gt;R15,MOD(D15,1),MOD(D15,1)+1))</f>
        <v>0</v>
      </c>
      <c r="T15" s="64">
        <f>IF(MOD(E15,1)&gt;R15,MIN(MAX(MOD(E15,1),R15),S15),MIN(MAX(MOD(E15,1)+1,R15),S15))</f>
        <v>0</v>
      </c>
      <c r="U15" s="64">
        <f>IF(MOD(F15,1)&gt;T15,MIN(MAX(MOD(F15,1),T15),S15),MIN(MAX(MOD(F15,1)+1,T15),S15))</f>
        <v>0</v>
      </c>
      <c r="V15" s="63">
        <f t="shared" si="7"/>
        <v>1</v>
      </c>
      <c r="W15" s="65">
        <f t="shared" si="8"/>
        <v>0</v>
      </c>
      <c r="X15" s="65">
        <f t="shared" si="9"/>
        <v>0</v>
      </c>
      <c r="Y15" s="65">
        <f t="shared" si="10"/>
        <v>0</v>
      </c>
      <c r="Z15" s="65">
        <f t="shared" si="11"/>
        <v>0</v>
      </c>
      <c r="AA15" s="65">
        <f t="shared" si="12"/>
        <v>0</v>
      </c>
      <c r="AB15" s="65">
        <f t="shared" si="13"/>
        <v>0</v>
      </c>
      <c r="AC15" s="66">
        <f t="shared" si="14"/>
        <v>0</v>
      </c>
      <c r="AD15" s="66">
        <f t="shared" si="15"/>
        <v>0</v>
      </c>
      <c r="AE15" s="66">
        <f t="shared" si="16"/>
        <v>0</v>
      </c>
      <c r="AG15" s="47" t="s">
        <v>37</v>
      </c>
      <c r="AH15" s="48">
        <f>(Stunden_1)*Stundenlohn_1</f>
        <v>0</v>
      </c>
      <c r="AL15" s="32" t="s">
        <v>41</v>
      </c>
      <c r="AM15" s="33">
        <f>Ostersonntag_1-2</f>
        <v>46115</v>
      </c>
      <c r="AN15" s="34">
        <v>125</v>
      </c>
    </row>
    <row r="16" spans="2:40" ht="21" customHeight="1" x14ac:dyDescent="0.2">
      <c r="B16" s="20">
        <f t="shared" si="17"/>
        <v>46237</v>
      </c>
      <c r="C16" s="3"/>
      <c r="D16" s="3"/>
      <c r="E16" s="3"/>
      <c r="F16" s="3"/>
      <c r="G16" s="4" t="str">
        <f t="shared" ca="1" si="0"/>
        <v/>
      </c>
      <c r="H16" s="5"/>
      <c r="I16" s="60" t="str">
        <f t="shared" si="18"/>
        <v/>
      </c>
      <c r="J16" s="60" t="str">
        <f t="shared" si="1"/>
        <v/>
      </c>
      <c r="K16" s="60" t="str">
        <f t="shared" si="2"/>
        <v/>
      </c>
      <c r="L16" s="60" t="str">
        <f t="shared" si="3"/>
        <v/>
      </c>
      <c r="M16" s="60" t="str">
        <f t="shared" si="4"/>
        <v/>
      </c>
      <c r="N16" s="60" t="str">
        <f t="shared" si="5"/>
        <v/>
      </c>
      <c r="P16" s="63">
        <f t="shared" si="19"/>
        <v>0</v>
      </c>
      <c r="Q16" s="63">
        <f t="shared" ref="Q16:Q44" si="20">IF(H16&lt;&gt;"",0,1)</f>
        <v>1</v>
      </c>
      <c r="R16" s="64">
        <f t="shared" si="6"/>
        <v>0</v>
      </c>
      <c r="S16" s="64">
        <f t="shared" ref="S16:S44" si="21">IF(D16="",0,IF(MOD(D16,1)&gt;R16,MOD(D16,1),MOD(D16,1)+1))</f>
        <v>0</v>
      </c>
      <c r="T16" s="64">
        <f t="shared" ref="T16:T44" si="22">IF(MOD(E16,1)&gt;R16,MIN(MAX(MOD(E16,1),R16),S16),MIN(MAX(MOD(E16,1)+1,R16),S16))</f>
        <v>0</v>
      </c>
      <c r="U16" s="64">
        <f t="shared" ref="U16:U44" si="23">IF(MOD(F16,1)&gt;T16,MIN(MAX(MOD(F16,1),T16),S16),MIN(MAX(MOD(F16,1)+1,T16),S16))</f>
        <v>0</v>
      </c>
      <c r="V16" s="63">
        <f t="shared" si="7"/>
        <v>0</v>
      </c>
      <c r="W16" s="65">
        <f t="shared" si="8"/>
        <v>0</v>
      </c>
      <c r="X16" s="65">
        <f t="shared" si="9"/>
        <v>0</v>
      </c>
      <c r="Y16" s="65">
        <f t="shared" si="10"/>
        <v>0</v>
      </c>
      <c r="Z16" s="65">
        <f t="shared" si="11"/>
        <v>0</v>
      </c>
      <c r="AA16" s="65">
        <f t="shared" si="12"/>
        <v>0</v>
      </c>
      <c r="AB16" s="65">
        <f t="shared" si="13"/>
        <v>0</v>
      </c>
      <c r="AC16" s="66">
        <f t="shared" si="14"/>
        <v>0</v>
      </c>
      <c r="AD16" s="66">
        <f t="shared" si="15"/>
        <v>0</v>
      </c>
      <c r="AE16" s="66">
        <f t="shared" si="16"/>
        <v>0</v>
      </c>
      <c r="AG16" s="49" t="str">
        <f>Januar!AG16</f>
        <v>Nachtstunden zu 25 %</v>
      </c>
      <c r="AH16" s="50">
        <f>(Nachtstd_25_1)*(Stundenlohn_1*25%)</f>
        <v>0</v>
      </c>
      <c r="AL16" s="32" t="s">
        <v>42</v>
      </c>
      <c r="AM16" s="33">
        <f>Ostersonntag_1+1</f>
        <v>46118</v>
      </c>
      <c r="AN16" s="34">
        <v>125</v>
      </c>
    </row>
    <row r="17" spans="2:40" ht="21" customHeight="1" x14ac:dyDescent="0.2">
      <c r="B17" s="20">
        <f t="shared" si="17"/>
        <v>46238</v>
      </c>
      <c r="C17" s="3"/>
      <c r="D17" s="3"/>
      <c r="E17" s="3"/>
      <c r="F17" s="3"/>
      <c r="G17" s="4" t="str">
        <f t="shared" ca="1" si="0"/>
        <v/>
      </c>
      <c r="H17" s="5"/>
      <c r="I17" s="60" t="str">
        <f t="shared" si="18"/>
        <v/>
      </c>
      <c r="J17" s="60" t="str">
        <f t="shared" si="1"/>
        <v/>
      </c>
      <c r="K17" s="60" t="str">
        <f t="shared" si="2"/>
        <v/>
      </c>
      <c r="L17" s="60" t="str">
        <f t="shared" si="3"/>
        <v/>
      </c>
      <c r="M17" s="60" t="str">
        <f t="shared" si="4"/>
        <v/>
      </c>
      <c r="N17" s="60" t="str">
        <f t="shared" si="5"/>
        <v/>
      </c>
      <c r="P17" s="63">
        <f t="shared" si="19"/>
        <v>0</v>
      </c>
      <c r="Q17" s="63">
        <f t="shared" si="20"/>
        <v>1</v>
      </c>
      <c r="R17" s="64">
        <f t="shared" si="6"/>
        <v>0</v>
      </c>
      <c r="S17" s="64">
        <f t="shared" si="21"/>
        <v>0</v>
      </c>
      <c r="T17" s="64">
        <f t="shared" si="22"/>
        <v>0</v>
      </c>
      <c r="U17" s="64">
        <f t="shared" si="23"/>
        <v>0</v>
      </c>
      <c r="V17" s="63">
        <f t="shared" si="7"/>
        <v>0</v>
      </c>
      <c r="W17" s="65">
        <f t="shared" si="8"/>
        <v>0</v>
      </c>
      <c r="X17" s="65">
        <f t="shared" si="9"/>
        <v>0</v>
      </c>
      <c r="Y17" s="65">
        <f t="shared" si="10"/>
        <v>0</v>
      </c>
      <c r="Z17" s="65">
        <f t="shared" si="11"/>
        <v>0</v>
      </c>
      <c r="AA17" s="65">
        <f t="shared" si="12"/>
        <v>0</v>
      </c>
      <c r="AB17" s="65">
        <f t="shared" si="13"/>
        <v>0</v>
      </c>
      <c r="AC17" s="66">
        <f t="shared" si="14"/>
        <v>0</v>
      </c>
      <c r="AD17" s="66">
        <f t="shared" si="15"/>
        <v>0</v>
      </c>
      <c r="AE17" s="66">
        <f t="shared" si="16"/>
        <v>0</v>
      </c>
      <c r="AG17" s="49" t="str">
        <f>Januar!AG17</f>
        <v>Nachtstunden zu 40 %</v>
      </c>
      <c r="AH17" s="50">
        <f>(Nachtstd_40_1)*(Stundenlohn_1*40%)</f>
        <v>0</v>
      </c>
      <c r="AL17" s="32" t="s">
        <v>43</v>
      </c>
      <c r="AM17" s="33">
        <f>DATE(AM12,5,1)</f>
        <v>46143</v>
      </c>
      <c r="AN17" s="34">
        <v>150</v>
      </c>
    </row>
    <row r="18" spans="2:40" ht="21" customHeight="1" x14ac:dyDescent="0.2">
      <c r="B18" s="20">
        <f t="shared" si="17"/>
        <v>46239</v>
      </c>
      <c r="C18" s="3"/>
      <c r="D18" s="3"/>
      <c r="E18" s="3"/>
      <c r="F18" s="3"/>
      <c r="G18" s="4" t="str">
        <f t="shared" ca="1" si="0"/>
        <v/>
      </c>
      <c r="H18" s="5"/>
      <c r="I18" s="60" t="str">
        <f t="shared" si="18"/>
        <v/>
      </c>
      <c r="J18" s="60" t="str">
        <f t="shared" si="1"/>
        <v/>
      </c>
      <c r="K18" s="60" t="str">
        <f t="shared" si="2"/>
        <v/>
      </c>
      <c r="L18" s="60" t="str">
        <f t="shared" si="3"/>
        <v/>
      </c>
      <c r="M18" s="60" t="str">
        <f t="shared" si="4"/>
        <v/>
      </c>
      <c r="N18" s="60" t="str">
        <f t="shared" si="5"/>
        <v/>
      </c>
      <c r="P18" s="63">
        <f t="shared" si="19"/>
        <v>0</v>
      </c>
      <c r="Q18" s="63">
        <f t="shared" si="20"/>
        <v>1</v>
      </c>
      <c r="R18" s="64">
        <f t="shared" si="6"/>
        <v>0</v>
      </c>
      <c r="S18" s="64">
        <f t="shared" si="21"/>
        <v>0</v>
      </c>
      <c r="T18" s="64">
        <f t="shared" si="22"/>
        <v>0</v>
      </c>
      <c r="U18" s="64">
        <f t="shared" si="23"/>
        <v>0</v>
      </c>
      <c r="V18" s="63">
        <f t="shared" si="7"/>
        <v>0</v>
      </c>
      <c r="W18" s="65">
        <f t="shared" si="8"/>
        <v>0</v>
      </c>
      <c r="X18" s="65">
        <f t="shared" si="9"/>
        <v>0</v>
      </c>
      <c r="Y18" s="65">
        <f t="shared" si="10"/>
        <v>0</v>
      </c>
      <c r="Z18" s="65">
        <f t="shared" si="11"/>
        <v>0</v>
      </c>
      <c r="AA18" s="65">
        <f t="shared" si="12"/>
        <v>0</v>
      </c>
      <c r="AB18" s="65">
        <f t="shared" si="13"/>
        <v>0</v>
      </c>
      <c r="AC18" s="66">
        <f t="shared" si="14"/>
        <v>0</v>
      </c>
      <c r="AD18" s="66">
        <f t="shared" si="15"/>
        <v>0</v>
      </c>
      <c r="AE18" s="66">
        <f t="shared" si="16"/>
        <v>0</v>
      </c>
      <c r="AG18" s="49" t="str">
        <f>Januar!AG18</f>
        <v>Sonntagsstunden zu 50 %</v>
      </c>
      <c r="AH18" s="50">
        <f>(Sonntagsstd_1)*(Stundenlohn_1*50%)</f>
        <v>0</v>
      </c>
      <c r="AL18" s="32" t="s">
        <v>44</v>
      </c>
      <c r="AM18" s="33">
        <f>Ostersonntag_1+39</f>
        <v>46156</v>
      </c>
      <c r="AN18" s="34">
        <v>125</v>
      </c>
    </row>
    <row r="19" spans="2:40" ht="21" customHeight="1" x14ac:dyDescent="0.2">
      <c r="B19" s="20">
        <f t="shared" si="17"/>
        <v>46240</v>
      </c>
      <c r="C19" s="3"/>
      <c r="D19" s="3"/>
      <c r="E19" s="3"/>
      <c r="F19" s="3"/>
      <c r="G19" s="4" t="str">
        <f t="shared" ca="1" si="0"/>
        <v/>
      </c>
      <c r="H19" s="5"/>
      <c r="I19" s="60" t="str">
        <f t="shared" si="18"/>
        <v/>
      </c>
      <c r="J19" s="60" t="str">
        <f t="shared" si="1"/>
        <v/>
      </c>
      <c r="K19" s="60" t="str">
        <f t="shared" si="2"/>
        <v/>
      </c>
      <c r="L19" s="60" t="str">
        <f t="shared" si="3"/>
        <v/>
      </c>
      <c r="M19" s="60" t="str">
        <f t="shared" si="4"/>
        <v/>
      </c>
      <c r="N19" s="60" t="str">
        <f t="shared" si="5"/>
        <v/>
      </c>
      <c r="P19" s="63">
        <f t="shared" si="19"/>
        <v>0</v>
      </c>
      <c r="Q19" s="63">
        <f t="shared" si="20"/>
        <v>1</v>
      </c>
      <c r="R19" s="64">
        <f t="shared" si="6"/>
        <v>0</v>
      </c>
      <c r="S19" s="64">
        <f t="shared" si="21"/>
        <v>0</v>
      </c>
      <c r="T19" s="64">
        <f t="shared" si="22"/>
        <v>0</v>
      </c>
      <c r="U19" s="64">
        <f t="shared" si="23"/>
        <v>0</v>
      </c>
      <c r="V19" s="63">
        <f t="shared" si="7"/>
        <v>0</v>
      </c>
      <c r="W19" s="65">
        <f t="shared" si="8"/>
        <v>0</v>
      </c>
      <c r="X19" s="65">
        <f t="shared" si="9"/>
        <v>0</v>
      </c>
      <c r="Y19" s="65">
        <f t="shared" si="10"/>
        <v>0</v>
      </c>
      <c r="Z19" s="65">
        <f t="shared" si="11"/>
        <v>0</v>
      </c>
      <c r="AA19" s="65">
        <f t="shared" si="12"/>
        <v>0</v>
      </c>
      <c r="AB19" s="65">
        <f t="shared" si="13"/>
        <v>0</v>
      </c>
      <c r="AC19" s="66">
        <f t="shared" si="14"/>
        <v>0</v>
      </c>
      <c r="AD19" s="66">
        <f t="shared" si="15"/>
        <v>0</v>
      </c>
      <c r="AE19" s="66">
        <f t="shared" si="16"/>
        <v>0</v>
      </c>
      <c r="AG19" s="49" t="str">
        <f>Januar!AG19</f>
        <v>Feiertagsstunden zu 125 %</v>
      </c>
      <c r="AH19" s="50">
        <f>(Feiertagsstd_125_1)*(Stundenlohn_1*125%)</f>
        <v>0</v>
      </c>
      <c r="AL19" s="32" t="s">
        <v>45</v>
      </c>
      <c r="AM19" s="33">
        <f>Ostersonntag_1+50</f>
        <v>46167</v>
      </c>
      <c r="AN19" s="34">
        <v>125</v>
      </c>
    </row>
    <row r="20" spans="2:40" ht="21" customHeight="1" x14ac:dyDescent="0.2">
      <c r="B20" s="20">
        <f t="shared" si="17"/>
        <v>46241</v>
      </c>
      <c r="C20" s="3"/>
      <c r="D20" s="3"/>
      <c r="E20" s="3"/>
      <c r="F20" s="3"/>
      <c r="G20" s="4" t="str">
        <f t="shared" ca="1" si="0"/>
        <v/>
      </c>
      <c r="H20" s="5"/>
      <c r="I20" s="60" t="str">
        <f t="shared" si="18"/>
        <v/>
      </c>
      <c r="J20" s="60" t="str">
        <f t="shared" si="1"/>
        <v/>
      </c>
      <c r="K20" s="60" t="str">
        <f t="shared" si="2"/>
        <v/>
      </c>
      <c r="L20" s="60" t="str">
        <f t="shared" si="3"/>
        <v/>
      </c>
      <c r="M20" s="60" t="str">
        <f t="shared" si="4"/>
        <v/>
      </c>
      <c r="N20" s="60" t="str">
        <f t="shared" si="5"/>
        <v/>
      </c>
      <c r="P20" s="63">
        <f t="shared" si="19"/>
        <v>0</v>
      </c>
      <c r="Q20" s="63">
        <f t="shared" si="20"/>
        <v>1</v>
      </c>
      <c r="R20" s="64">
        <f t="shared" si="6"/>
        <v>0</v>
      </c>
      <c r="S20" s="64">
        <f t="shared" si="21"/>
        <v>0</v>
      </c>
      <c r="T20" s="64">
        <f t="shared" si="22"/>
        <v>0</v>
      </c>
      <c r="U20" s="64">
        <f t="shared" si="23"/>
        <v>0</v>
      </c>
      <c r="V20" s="63">
        <f t="shared" si="7"/>
        <v>0</v>
      </c>
      <c r="W20" s="65">
        <f t="shared" si="8"/>
        <v>0</v>
      </c>
      <c r="X20" s="65">
        <f t="shared" si="9"/>
        <v>0</v>
      </c>
      <c r="Y20" s="65">
        <f t="shared" si="10"/>
        <v>0</v>
      </c>
      <c r="Z20" s="65">
        <f t="shared" si="11"/>
        <v>0</v>
      </c>
      <c r="AA20" s="65">
        <f t="shared" si="12"/>
        <v>0</v>
      </c>
      <c r="AB20" s="65">
        <f t="shared" si="13"/>
        <v>1</v>
      </c>
      <c r="AC20" s="66">
        <f t="shared" si="14"/>
        <v>0</v>
      </c>
      <c r="AD20" s="66">
        <f t="shared" si="15"/>
        <v>0</v>
      </c>
      <c r="AE20" s="66">
        <f t="shared" si="16"/>
        <v>0</v>
      </c>
      <c r="AG20" s="49" t="str">
        <f>Januar!AG20</f>
        <v>Feiertagsstunden zu 150 %</v>
      </c>
      <c r="AH20" s="52">
        <f>(Feiertagsstd_150_1)*(Stundenlohn_1*150%)</f>
        <v>0</v>
      </c>
      <c r="AL20" s="32" t="s">
        <v>46</v>
      </c>
      <c r="AM20" s="33">
        <f>DATE(AM12,10,3)</f>
        <v>46298</v>
      </c>
      <c r="AN20" s="34">
        <v>125</v>
      </c>
    </row>
    <row r="21" spans="2:40" ht="21" customHeight="1" x14ac:dyDescent="0.2">
      <c r="B21" s="20">
        <f t="shared" si="17"/>
        <v>46242</v>
      </c>
      <c r="C21" s="3"/>
      <c r="D21" s="3"/>
      <c r="E21" s="3"/>
      <c r="F21" s="3"/>
      <c r="G21" s="4" t="str">
        <f t="shared" ca="1" si="0"/>
        <v/>
      </c>
      <c r="H21" s="5"/>
      <c r="I21" s="60" t="str">
        <f t="shared" si="18"/>
        <v/>
      </c>
      <c r="J21" s="60" t="str">
        <f t="shared" si="1"/>
        <v/>
      </c>
      <c r="K21" s="60" t="str">
        <f t="shared" si="2"/>
        <v/>
      </c>
      <c r="L21" s="60" t="str">
        <f t="shared" si="3"/>
        <v/>
      </c>
      <c r="M21" s="60" t="str">
        <f t="shared" si="4"/>
        <v/>
      </c>
      <c r="N21" s="60" t="str">
        <f t="shared" si="5"/>
        <v/>
      </c>
      <c r="P21" s="63">
        <f t="shared" si="19"/>
        <v>0</v>
      </c>
      <c r="Q21" s="63">
        <f t="shared" si="20"/>
        <v>1</v>
      </c>
      <c r="R21" s="64">
        <f t="shared" si="6"/>
        <v>0</v>
      </c>
      <c r="S21" s="64">
        <f t="shared" si="21"/>
        <v>0</v>
      </c>
      <c r="T21" s="64">
        <f t="shared" si="22"/>
        <v>0</v>
      </c>
      <c r="U21" s="64">
        <f t="shared" si="23"/>
        <v>0</v>
      </c>
      <c r="V21" s="63">
        <f t="shared" si="7"/>
        <v>0</v>
      </c>
      <c r="W21" s="65">
        <f t="shared" si="8"/>
        <v>1</v>
      </c>
      <c r="X21" s="65">
        <f t="shared" si="9"/>
        <v>0</v>
      </c>
      <c r="Y21" s="65">
        <f t="shared" si="10"/>
        <v>0</v>
      </c>
      <c r="Z21" s="65">
        <f t="shared" si="11"/>
        <v>0</v>
      </c>
      <c r="AA21" s="65">
        <f t="shared" si="12"/>
        <v>1</v>
      </c>
      <c r="AB21" s="65">
        <f t="shared" si="13"/>
        <v>0</v>
      </c>
      <c r="AC21" s="66">
        <f t="shared" si="14"/>
        <v>0</v>
      </c>
      <c r="AD21" s="66">
        <f t="shared" si="15"/>
        <v>0</v>
      </c>
      <c r="AE21" s="66">
        <f t="shared" si="16"/>
        <v>0</v>
      </c>
      <c r="AG21" s="53"/>
      <c r="AH21" s="54"/>
      <c r="AL21" s="35" t="s">
        <v>47</v>
      </c>
      <c r="AM21" s="36">
        <f>DATE(AM12,12,24)</f>
        <v>46380</v>
      </c>
      <c r="AN21" s="34">
        <v>150</v>
      </c>
    </row>
    <row r="22" spans="2:40" ht="21" customHeight="1" x14ac:dyDescent="0.2">
      <c r="B22" s="20">
        <f t="shared" si="17"/>
        <v>46243</v>
      </c>
      <c r="C22" s="3"/>
      <c r="D22" s="3"/>
      <c r="E22" s="3"/>
      <c r="F22" s="3"/>
      <c r="G22" s="4" t="str">
        <f t="shared" ca="1" si="0"/>
        <v/>
      </c>
      <c r="H22" s="5"/>
      <c r="I22" s="60" t="str">
        <f t="shared" si="18"/>
        <v/>
      </c>
      <c r="J22" s="60" t="str">
        <f t="shared" si="1"/>
        <v/>
      </c>
      <c r="K22" s="60" t="str">
        <f t="shared" si="2"/>
        <v/>
      </c>
      <c r="L22" s="60" t="str">
        <f t="shared" si="3"/>
        <v/>
      </c>
      <c r="M22" s="60" t="str">
        <f t="shared" si="4"/>
        <v/>
      </c>
      <c r="N22" s="60" t="str">
        <f t="shared" si="5"/>
        <v/>
      </c>
      <c r="P22" s="63">
        <f t="shared" si="19"/>
        <v>0</v>
      </c>
      <c r="Q22" s="63">
        <f t="shared" si="20"/>
        <v>1</v>
      </c>
      <c r="R22" s="64">
        <f t="shared" si="6"/>
        <v>0</v>
      </c>
      <c r="S22" s="64">
        <f t="shared" si="21"/>
        <v>0</v>
      </c>
      <c r="T22" s="64">
        <f t="shared" si="22"/>
        <v>0</v>
      </c>
      <c r="U22" s="64">
        <f t="shared" si="23"/>
        <v>0</v>
      </c>
      <c r="V22" s="63">
        <f t="shared" si="7"/>
        <v>1</v>
      </c>
      <c r="W22" s="65">
        <f t="shared" si="8"/>
        <v>0</v>
      </c>
      <c r="X22" s="65">
        <f t="shared" si="9"/>
        <v>0</v>
      </c>
      <c r="Y22" s="65">
        <f t="shared" si="10"/>
        <v>0</v>
      </c>
      <c r="Z22" s="65">
        <f t="shared" si="11"/>
        <v>0</v>
      </c>
      <c r="AA22" s="65">
        <f t="shared" si="12"/>
        <v>0</v>
      </c>
      <c r="AB22" s="65">
        <f t="shared" si="13"/>
        <v>0</v>
      </c>
      <c r="AC22" s="66">
        <f t="shared" si="14"/>
        <v>0</v>
      </c>
      <c r="AD22" s="66">
        <f t="shared" si="15"/>
        <v>0</v>
      </c>
      <c r="AE22" s="66">
        <f t="shared" si="16"/>
        <v>0</v>
      </c>
      <c r="AG22" s="55"/>
      <c r="AH22" s="56"/>
      <c r="AL22" s="32" t="s">
        <v>48</v>
      </c>
      <c r="AM22" s="33">
        <f>DATE(AM12,12,25)</f>
        <v>46381</v>
      </c>
      <c r="AN22" s="34">
        <v>150</v>
      </c>
    </row>
    <row r="23" spans="2:40" ht="21" customHeight="1" x14ac:dyDescent="0.2">
      <c r="B23" s="20">
        <f t="shared" si="17"/>
        <v>46244</v>
      </c>
      <c r="C23" s="3"/>
      <c r="D23" s="3"/>
      <c r="E23" s="3"/>
      <c r="F23" s="3"/>
      <c r="G23" s="4" t="str">
        <f t="shared" ca="1" si="0"/>
        <v/>
      </c>
      <c r="H23" s="5"/>
      <c r="I23" s="60" t="str">
        <f t="shared" si="18"/>
        <v/>
      </c>
      <c r="J23" s="60" t="str">
        <f t="shared" si="1"/>
        <v/>
      </c>
      <c r="K23" s="60" t="str">
        <f t="shared" si="2"/>
        <v/>
      </c>
      <c r="L23" s="60" t="str">
        <f t="shared" si="3"/>
        <v/>
      </c>
      <c r="M23" s="60" t="str">
        <f t="shared" si="4"/>
        <v/>
      </c>
      <c r="N23" s="60" t="str">
        <f t="shared" si="5"/>
        <v/>
      </c>
      <c r="P23" s="63">
        <f t="shared" si="19"/>
        <v>0</v>
      </c>
      <c r="Q23" s="63">
        <f t="shared" si="20"/>
        <v>1</v>
      </c>
      <c r="R23" s="64">
        <f t="shared" si="6"/>
        <v>0</v>
      </c>
      <c r="S23" s="64">
        <f t="shared" si="21"/>
        <v>0</v>
      </c>
      <c r="T23" s="64">
        <f t="shared" si="22"/>
        <v>0</v>
      </c>
      <c r="U23" s="64">
        <f t="shared" si="23"/>
        <v>0</v>
      </c>
      <c r="V23" s="63">
        <f t="shared" si="7"/>
        <v>0</v>
      </c>
      <c r="W23" s="65">
        <f t="shared" si="8"/>
        <v>0</v>
      </c>
      <c r="X23" s="65">
        <f t="shared" si="9"/>
        <v>0</v>
      </c>
      <c r="Y23" s="65">
        <f t="shared" si="10"/>
        <v>0</v>
      </c>
      <c r="Z23" s="65">
        <f t="shared" si="11"/>
        <v>0</v>
      </c>
      <c r="AA23" s="65">
        <f t="shared" si="12"/>
        <v>0</v>
      </c>
      <c r="AB23" s="65">
        <f t="shared" si="13"/>
        <v>0</v>
      </c>
      <c r="AC23" s="66">
        <f t="shared" si="14"/>
        <v>0</v>
      </c>
      <c r="AD23" s="66">
        <f t="shared" si="15"/>
        <v>0</v>
      </c>
      <c r="AE23" s="66">
        <f t="shared" si="16"/>
        <v>0</v>
      </c>
      <c r="AG23" s="55"/>
      <c r="AH23" s="56"/>
      <c r="AL23" s="32" t="s">
        <v>49</v>
      </c>
      <c r="AM23" s="33">
        <f>DATE(AM12,12,26)</f>
        <v>46382</v>
      </c>
      <c r="AN23" s="34">
        <v>150</v>
      </c>
    </row>
    <row r="24" spans="2:40" ht="21" customHeight="1" x14ac:dyDescent="0.2">
      <c r="B24" s="20">
        <f t="shared" si="17"/>
        <v>46245</v>
      </c>
      <c r="C24" s="3"/>
      <c r="D24" s="3"/>
      <c r="E24" s="3"/>
      <c r="F24" s="3"/>
      <c r="G24" s="4" t="str">
        <f t="shared" ca="1" si="0"/>
        <v/>
      </c>
      <c r="H24" s="5"/>
      <c r="I24" s="60" t="str">
        <f t="shared" si="18"/>
        <v/>
      </c>
      <c r="J24" s="60" t="str">
        <f t="shared" si="1"/>
        <v/>
      </c>
      <c r="K24" s="60" t="str">
        <f t="shared" si="2"/>
        <v/>
      </c>
      <c r="L24" s="60" t="str">
        <f t="shared" si="3"/>
        <v/>
      </c>
      <c r="M24" s="60" t="str">
        <f t="shared" si="4"/>
        <v/>
      </c>
      <c r="N24" s="60" t="str">
        <f t="shared" si="5"/>
        <v/>
      </c>
      <c r="P24" s="63">
        <f t="shared" si="19"/>
        <v>0</v>
      </c>
      <c r="Q24" s="63">
        <f t="shared" si="20"/>
        <v>1</v>
      </c>
      <c r="R24" s="64">
        <f t="shared" si="6"/>
        <v>0</v>
      </c>
      <c r="S24" s="64">
        <f t="shared" si="21"/>
        <v>0</v>
      </c>
      <c r="T24" s="64">
        <f t="shared" si="22"/>
        <v>0</v>
      </c>
      <c r="U24" s="64">
        <f t="shared" si="23"/>
        <v>0</v>
      </c>
      <c r="V24" s="63">
        <f t="shared" si="7"/>
        <v>0</v>
      </c>
      <c r="W24" s="65">
        <f t="shared" si="8"/>
        <v>0</v>
      </c>
      <c r="X24" s="65">
        <f t="shared" si="9"/>
        <v>0</v>
      </c>
      <c r="Y24" s="65">
        <f t="shared" si="10"/>
        <v>0</v>
      </c>
      <c r="Z24" s="65">
        <f t="shared" si="11"/>
        <v>0</v>
      </c>
      <c r="AA24" s="65">
        <f t="shared" si="12"/>
        <v>0</v>
      </c>
      <c r="AB24" s="65">
        <f t="shared" si="13"/>
        <v>0</v>
      </c>
      <c r="AC24" s="66">
        <f t="shared" si="14"/>
        <v>0</v>
      </c>
      <c r="AD24" s="66">
        <f t="shared" si="15"/>
        <v>0</v>
      </c>
      <c r="AE24" s="66">
        <f t="shared" si="16"/>
        <v>0</v>
      </c>
      <c r="AG24" s="55"/>
      <c r="AH24" s="56"/>
      <c r="AL24" s="37" t="s">
        <v>50</v>
      </c>
      <c r="AM24" s="38">
        <f>DATE(AM12,12,31)</f>
        <v>46387</v>
      </c>
      <c r="AN24" s="39">
        <v>125</v>
      </c>
    </row>
    <row r="25" spans="2:40" ht="21" customHeight="1" x14ac:dyDescent="0.2">
      <c r="B25" s="20">
        <f t="shared" si="17"/>
        <v>46246</v>
      </c>
      <c r="C25" s="3"/>
      <c r="D25" s="3"/>
      <c r="E25" s="3"/>
      <c r="F25" s="3"/>
      <c r="G25" s="4" t="str">
        <f t="shared" ca="1" si="0"/>
        <v/>
      </c>
      <c r="H25" s="5"/>
      <c r="I25" s="60" t="str">
        <f t="shared" si="18"/>
        <v/>
      </c>
      <c r="J25" s="60" t="str">
        <f t="shared" si="1"/>
        <v/>
      </c>
      <c r="K25" s="60" t="str">
        <f t="shared" si="2"/>
        <v/>
      </c>
      <c r="L25" s="60" t="str">
        <f t="shared" si="3"/>
        <v/>
      </c>
      <c r="M25" s="60" t="str">
        <f t="shared" si="4"/>
        <v/>
      </c>
      <c r="N25" s="60" t="str">
        <f t="shared" si="5"/>
        <v/>
      </c>
      <c r="P25" s="63">
        <f t="shared" si="19"/>
        <v>0</v>
      </c>
      <c r="Q25" s="63">
        <f t="shared" si="20"/>
        <v>1</v>
      </c>
      <c r="R25" s="64">
        <f t="shared" si="6"/>
        <v>0</v>
      </c>
      <c r="S25" s="64">
        <f t="shared" si="21"/>
        <v>0</v>
      </c>
      <c r="T25" s="64">
        <f t="shared" si="22"/>
        <v>0</v>
      </c>
      <c r="U25" s="64">
        <f t="shared" si="23"/>
        <v>0</v>
      </c>
      <c r="V25" s="63">
        <f t="shared" si="7"/>
        <v>0</v>
      </c>
      <c r="W25" s="65">
        <f t="shared" si="8"/>
        <v>0</v>
      </c>
      <c r="X25" s="65">
        <f t="shared" si="9"/>
        <v>0</v>
      </c>
      <c r="Y25" s="65">
        <f t="shared" si="10"/>
        <v>0</v>
      </c>
      <c r="Z25" s="65">
        <f t="shared" si="11"/>
        <v>0</v>
      </c>
      <c r="AA25" s="65">
        <f t="shared" si="12"/>
        <v>0</v>
      </c>
      <c r="AB25" s="65">
        <f t="shared" si="13"/>
        <v>0</v>
      </c>
      <c r="AC25" s="66">
        <f t="shared" si="14"/>
        <v>0</v>
      </c>
      <c r="AD25" s="66">
        <f t="shared" si="15"/>
        <v>0</v>
      </c>
      <c r="AE25" s="66">
        <f t="shared" si="16"/>
        <v>0</v>
      </c>
      <c r="AG25" s="55"/>
      <c r="AH25" s="56"/>
    </row>
    <row r="26" spans="2:40" ht="21" customHeight="1" x14ac:dyDescent="0.2">
      <c r="B26" s="20">
        <f t="shared" si="17"/>
        <v>46247</v>
      </c>
      <c r="C26" s="3"/>
      <c r="D26" s="3"/>
      <c r="E26" s="3"/>
      <c r="F26" s="3"/>
      <c r="G26" s="4" t="str">
        <f t="shared" ca="1" si="0"/>
        <v/>
      </c>
      <c r="H26" s="5"/>
      <c r="I26" s="60" t="str">
        <f t="shared" si="18"/>
        <v/>
      </c>
      <c r="J26" s="60" t="str">
        <f t="shared" si="1"/>
        <v/>
      </c>
      <c r="K26" s="60" t="str">
        <f t="shared" si="2"/>
        <v/>
      </c>
      <c r="L26" s="60" t="str">
        <f t="shared" si="3"/>
        <v/>
      </c>
      <c r="M26" s="60" t="str">
        <f t="shared" si="4"/>
        <v/>
      </c>
      <c r="N26" s="60" t="str">
        <f t="shared" si="5"/>
        <v/>
      </c>
      <c r="P26" s="63">
        <f t="shared" si="19"/>
        <v>0</v>
      </c>
      <c r="Q26" s="63">
        <f t="shared" si="20"/>
        <v>1</v>
      </c>
      <c r="R26" s="64">
        <f t="shared" si="6"/>
        <v>0</v>
      </c>
      <c r="S26" s="64">
        <f t="shared" si="21"/>
        <v>0</v>
      </c>
      <c r="T26" s="64">
        <f t="shared" si="22"/>
        <v>0</v>
      </c>
      <c r="U26" s="64">
        <f t="shared" si="23"/>
        <v>0</v>
      </c>
      <c r="V26" s="63">
        <f t="shared" si="7"/>
        <v>0</v>
      </c>
      <c r="W26" s="65">
        <f t="shared" si="8"/>
        <v>0</v>
      </c>
      <c r="X26" s="65">
        <f t="shared" si="9"/>
        <v>0</v>
      </c>
      <c r="Y26" s="65">
        <f t="shared" si="10"/>
        <v>0</v>
      </c>
      <c r="Z26" s="65">
        <f t="shared" si="11"/>
        <v>0</v>
      </c>
      <c r="AA26" s="65">
        <f t="shared" si="12"/>
        <v>0</v>
      </c>
      <c r="AB26" s="65">
        <f t="shared" si="13"/>
        <v>0</v>
      </c>
      <c r="AC26" s="66">
        <f t="shared" si="14"/>
        <v>0</v>
      </c>
      <c r="AD26" s="66">
        <f t="shared" si="15"/>
        <v>0</v>
      </c>
      <c r="AE26" s="66">
        <f t="shared" si="16"/>
        <v>0</v>
      </c>
      <c r="AG26" s="55"/>
      <c r="AH26" s="56"/>
      <c r="AL26" s="40" t="s">
        <v>51</v>
      </c>
      <c r="AM26" s="41">
        <f>YEAR(Beginndatum_1)</f>
        <v>2026</v>
      </c>
      <c r="AN26" s="42" t="s">
        <v>39</v>
      </c>
    </row>
    <row r="27" spans="2:40" ht="21" customHeight="1" x14ac:dyDescent="0.2">
      <c r="B27" s="20">
        <f t="shared" si="17"/>
        <v>46248</v>
      </c>
      <c r="C27" s="3"/>
      <c r="D27" s="3"/>
      <c r="E27" s="3"/>
      <c r="F27" s="3"/>
      <c r="G27" s="4" t="str">
        <f t="shared" ca="1" si="0"/>
        <v/>
      </c>
      <c r="H27" s="5"/>
      <c r="I27" s="60" t="str">
        <f t="shared" si="18"/>
        <v/>
      </c>
      <c r="J27" s="60" t="str">
        <f t="shared" si="1"/>
        <v/>
      </c>
      <c r="K27" s="60" t="str">
        <f t="shared" si="2"/>
        <v/>
      </c>
      <c r="L27" s="60" t="str">
        <f t="shared" si="3"/>
        <v/>
      </c>
      <c r="M27" s="60" t="str">
        <f t="shared" si="4"/>
        <v/>
      </c>
      <c r="N27" s="60" t="str">
        <f t="shared" si="5"/>
        <v/>
      </c>
      <c r="P27" s="63">
        <f t="shared" si="19"/>
        <v>0</v>
      </c>
      <c r="Q27" s="63">
        <f t="shared" si="20"/>
        <v>1</v>
      </c>
      <c r="R27" s="64">
        <f t="shared" si="6"/>
        <v>0</v>
      </c>
      <c r="S27" s="64">
        <f t="shared" si="21"/>
        <v>0</v>
      </c>
      <c r="T27" s="64">
        <f t="shared" si="22"/>
        <v>0</v>
      </c>
      <c r="U27" s="64">
        <f t="shared" si="23"/>
        <v>0</v>
      </c>
      <c r="V27" s="63">
        <f t="shared" si="7"/>
        <v>0</v>
      </c>
      <c r="W27" s="65">
        <f t="shared" si="8"/>
        <v>0</v>
      </c>
      <c r="X27" s="65">
        <f t="shared" si="9"/>
        <v>0</v>
      </c>
      <c r="Y27" s="65">
        <f t="shared" si="10"/>
        <v>0</v>
      </c>
      <c r="Z27" s="65">
        <f t="shared" si="11"/>
        <v>0</v>
      </c>
      <c r="AA27" s="65">
        <f t="shared" si="12"/>
        <v>0</v>
      </c>
      <c r="AB27" s="65">
        <f t="shared" si="13"/>
        <v>1</v>
      </c>
      <c r="AC27" s="66">
        <f t="shared" si="14"/>
        <v>0</v>
      </c>
      <c r="AD27" s="66">
        <f t="shared" si="15"/>
        <v>0</v>
      </c>
      <c r="AE27" s="66">
        <f t="shared" si="16"/>
        <v>0</v>
      </c>
      <c r="AG27" s="55"/>
      <c r="AH27" s="56"/>
      <c r="AL27" s="83" t="s">
        <v>60</v>
      </c>
      <c r="AM27" s="84"/>
      <c r="AN27" s="85"/>
    </row>
    <row r="28" spans="2:40" ht="21" customHeight="1" x14ac:dyDescent="0.2">
      <c r="B28" s="20">
        <f t="shared" si="17"/>
        <v>46249</v>
      </c>
      <c r="C28" s="3"/>
      <c r="D28" s="3"/>
      <c r="E28" s="3"/>
      <c r="F28" s="3"/>
      <c r="G28" s="4" t="str">
        <f t="shared" ca="1" si="0"/>
        <v/>
      </c>
      <c r="H28" s="5"/>
      <c r="I28" s="60" t="str">
        <f t="shared" si="18"/>
        <v/>
      </c>
      <c r="J28" s="60" t="str">
        <f t="shared" si="1"/>
        <v/>
      </c>
      <c r="K28" s="60" t="str">
        <f t="shared" si="2"/>
        <v/>
      </c>
      <c r="L28" s="60" t="str">
        <f t="shared" si="3"/>
        <v/>
      </c>
      <c r="M28" s="60" t="str">
        <f t="shared" si="4"/>
        <v/>
      </c>
      <c r="N28" s="60" t="str">
        <f t="shared" si="5"/>
        <v/>
      </c>
      <c r="P28" s="63">
        <f t="shared" si="19"/>
        <v>0</v>
      </c>
      <c r="Q28" s="63">
        <f t="shared" si="20"/>
        <v>1</v>
      </c>
      <c r="R28" s="64">
        <f t="shared" si="6"/>
        <v>0</v>
      </c>
      <c r="S28" s="64">
        <f t="shared" si="21"/>
        <v>0</v>
      </c>
      <c r="T28" s="64">
        <f t="shared" si="22"/>
        <v>0</v>
      </c>
      <c r="U28" s="64">
        <f t="shared" si="23"/>
        <v>0</v>
      </c>
      <c r="V28" s="63">
        <f t="shared" si="7"/>
        <v>0</v>
      </c>
      <c r="W28" s="65">
        <f t="shared" si="8"/>
        <v>1</v>
      </c>
      <c r="X28" s="65">
        <f t="shared" si="9"/>
        <v>0</v>
      </c>
      <c r="Y28" s="65">
        <f t="shared" si="10"/>
        <v>0</v>
      </c>
      <c r="Z28" s="65">
        <f t="shared" si="11"/>
        <v>0</v>
      </c>
      <c r="AA28" s="65">
        <f t="shared" si="12"/>
        <v>1</v>
      </c>
      <c r="AB28" s="65">
        <f t="shared" si="13"/>
        <v>0</v>
      </c>
      <c r="AC28" s="66">
        <f t="shared" si="14"/>
        <v>0</v>
      </c>
      <c r="AD28" s="66">
        <f t="shared" si="15"/>
        <v>0</v>
      </c>
      <c r="AE28" s="66">
        <f t="shared" si="16"/>
        <v>0</v>
      </c>
      <c r="AG28" s="55"/>
      <c r="AH28" s="56"/>
      <c r="AL28" s="86"/>
      <c r="AM28" s="87"/>
      <c r="AN28" s="88"/>
    </row>
    <row r="29" spans="2:40" ht="21" customHeight="1" x14ac:dyDescent="0.2">
      <c r="B29" s="20">
        <f t="shared" si="17"/>
        <v>46250</v>
      </c>
      <c r="C29" s="3"/>
      <c r="D29" s="3"/>
      <c r="E29" s="3"/>
      <c r="F29" s="3"/>
      <c r="G29" s="4" t="str">
        <f t="shared" ca="1" si="0"/>
        <v/>
      </c>
      <c r="H29" s="5"/>
      <c r="I29" s="60" t="str">
        <f t="shared" si="18"/>
        <v/>
      </c>
      <c r="J29" s="60" t="str">
        <f t="shared" si="1"/>
        <v/>
      </c>
      <c r="K29" s="60" t="str">
        <f t="shared" si="2"/>
        <v/>
      </c>
      <c r="L29" s="60" t="str">
        <f t="shared" si="3"/>
        <v/>
      </c>
      <c r="M29" s="60" t="str">
        <f t="shared" si="4"/>
        <v/>
      </c>
      <c r="N29" s="60" t="str">
        <f t="shared" si="5"/>
        <v/>
      </c>
      <c r="P29" s="63">
        <f t="shared" si="19"/>
        <v>0</v>
      </c>
      <c r="Q29" s="63">
        <f t="shared" si="20"/>
        <v>1</v>
      </c>
      <c r="R29" s="64">
        <f t="shared" si="6"/>
        <v>0</v>
      </c>
      <c r="S29" s="64">
        <f t="shared" si="21"/>
        <v>0</v>
      </c>
      <c r="T29" s="64">
        <f t="shared" si="22"/>
        <v>0</v>
      </c>
      <c r="U29" s="64">
        <f t="shared" si="23"/>
        <v>0</v>
      </c>
      <c r="V29" s="63">
        <f t="shared" si="7"/>
        <v>1</v>
      </c>
      <c r="W29" s="65">
        <f t="shared" si="8"/>
        <v>0</v>
      </c>
      <c r="X29" s="65">
        <f t="shared" si="9"/>
        <v>0</v>
      </c>
      <c r="Y29" s="65">
        <f t="shared" si="10"/>
        <v>0</v>
      </c>
      <c r="Z29" s="65">
        <f t="shared" si="11"/>
        <v>0</v>
      </c>
      <c r="AA29" s="65">
        <f t="shared" si="12"/>
        <v>0</v>
      </c>
      <c r="AB29" s="65">
        <f t="shared" si="13"/>
        <v>0</v>
      </c>
      <c r="AC29" s="66">
        <f t="shared" si="14"/>
        <v>0</v>
      </c>
      <c r="AD29" s="66">
        <f t="shared" si="15"/>
        <v>0</v>
      </c>
      <c r="AE29" s="66">
        <f t="shared" si="16"/>
        <v>0</v>
      </c>
      <c r="AG29" s="55"/>
      <c r="AH29" s="56"/>
      <c r="AL29" s="89" t="s">
        <v>61</v>
      </c>
      <c r="AM29" s="90"/>
      <c r="AN29" s="91"/>
    </row>
    <row r="30" spans="2:40" ht="21" customHeight="1" x14ac:dyDescent="0.2">
      <c r="B30" s="20">
        <f t="shared" si="17"/>
        <v>46251</v>
      </c>
      <c r="C30" s="3"/>
      <c r="D30" s="3"/>
      <c r="E30" s="3"/>
      <c r="F30" s="3"/>
      <c r="G30" s="4" t="str">
        <f t="shared" ca="1" si="0"/>
        <v/>
      </c>
      <c r="H30" s="5"/>
      <c r="I30" s="60" t="str">
        <f t="shared" si="18"/>
        <v/>
      </c>
      <c r="J30" s="60" t="str">
        <f t="shared" si="1"/>
        <v/>
      </c>
      <c r="K30" s="60" t="str">
        <f t="shared" si="2"/>
        <v/>
      </c>
      <c r="L30" s="60" t="str">
        <f t="shared" si="3"/>
        <v/>
      </c>
      <c r="M30" s="60" t="str">
        <f t="shared" si="4"/>
        <v/>
      </c>
      <c r="N30" s="60" t="str">
        <f t="shared" si="5"/>
        <v/>
      </c>
      <c r="P30" s="63">
        <f t="shared" si="19"/>
        <v>0</v>
      </c>
      <c r="Q30" s="63">
        <f t="shared" si="20"/>
        <v>1</v>
      </c>
      <c r="R30" s="64">
        <f t="shared" si="6"/>
        <v>0</v>
      </c>
      <c r="S30" s="64">
        <f t="shared" si="21"/>
        <v>0</v>
      </c>
      <c r="T30" s="64">
        <f t="shared" si="22"/>
        <v>0</v>
      </c>
      <c r="U30" s="64">
        <f t="shared" si="23"/>
        <v>0</v>
      </c>
      <c r="V30" s="63">
        <f t="shared" si="7"/>
        <v>0</v>
      </c>
      <c r="W30" s="65">
        <f t="shared" si="8"/>
        <v>0</v>
      </c>
      <c r="X30" s="65">
        <f t="shared" si="9"/>
        <v>0</v>
      </c>
      <c r="Y30" s="65">
        <f t="shared" si="10"/>
        <v>0</v>
      </c>
      <c r="Z30" s="65">
        <f t="shared" si="11"/>
        <v>0</v>
      </c>
      <c r="AA30" s="65">
        <f t="shared" si="12"/>
        <v>0</v>
      </c>
      <c r="AB30" s="65">
        <f t="shared" si="13"/>
        <v>0</v>
      </c>
      <c r="AC30" s="66">
        <f t="shared" si="14"/>
        <v>0</v>
      </c>
      <c r="AD30" s="66">
        <f t="shared" si="15"/>
        <v>0</v>
      </c>
      <c r="AE30" s="66">
        <f t="shared" si="16"/>
        <v>0</v>
      </c>
      <c r="AG30" s="55"/>
      <c r="AH30" s="56"/>
      <c r="AL30" s="92"/>
      <c r="AM30" s="93"/>
      <c r="AN30" s="94"/>
    </row>
    <row r="31" spans="2:40" ht="21" customHeight="1" x14ac:dyDescent="0.2">
      <c r="B31" s="20">
        <f t="shared" si="17"/>
        <v>46252</v>
      </c>
      <c r="C31" s="3"/>
      <c r="D31" s="3"/>
      <c r="E31" s="3"/>
      <c r="F31" s="3"/>
      <c r="G31" s="4" t="str">
        <f t="shared" ca="1" si="0"/>
        <v/>
      </c>
      <c r="H31" s="5"/>
      <c r="I31" s="60" t="str">
        <f t="shared" si="18"/>
        <v/>
      </c>
      <c r="J31" s="60" t="str">
        <f t="shared" si="1"/>
        <v/>
      </c>
      <c r="K31" s="60" t="str">
        <f t="shared" si="2"/>
        <v/>
      </c>
      <c r="L31" s="60" t="str">
        <f t="shared" si="3"/>
        <v/>
      </c>
      <c r="M31" s="60" t="str">
        <f t="shared" si="4"/>
        <v/>
      </c>
      <c r="N31" s="60" t="str">
        <f t="shared" si="5"/>
        <v/>
      </c>
      <c r="P31" s="63">
        <f t="shared" si="19"/>
        <v>0</v>
      </c>
      <c r="Q31" s="63">
        <f t="shared" si="20"/>
        <v>1</v>
      </c>
      <c r="R31" s="64">
        <f t="shared" si="6"/>
        <v>0</v>
      </c>
      <c r="S31" s="64">
        <f t="shared" si="21"/>
        <v>0</v>
      </c>
      <c r="T31" s="64">
        <f t="shared" si="22"/>
        <v>0</v>
      </c>
      <c r="U31" s="64">
        <f t="shared" si="23"/>
        <v>0</v>
      </c>
      <c r="V31" s="63">
        <f t="shared" si="7"/>
        <v>0</v>
      </c>
      <c r="W31" s="65">
        <f t="shared" si="8"/>
        <v>0</v>
      </c>
      <c r="X31" s="65">
        <f t="shared" si="9"/>
        <v>0</v>
      </c>
      <c r="Y31" s="65">
        <f t="shared" si="10"/>
        <v>0</v>
      </c>
      <c r="Z31" s="65">
        <f t="shared" si="11"/>
        <v>0</v>
      </c>
      <c r="AA31" s="65">
        <f t="shared" si="12"/>
        <v>0</v>
      </c>
      <c r="AB31" s="65">
        <f t="shared" si="13"/>
        <v>0</v>
      </c>
      <c r="AC31" s="66">
        <f t="shared" si="14"/>
        <v>0</v>
      </c>
      <c r="AD31" s="66">
        <f t="shared" si="15"/>
        <v>0</v>
      </c>
      <c r="AE31" s="66">
        <f t="shared" si="16"/>
        <v>0</v>
      </c>
      <c r="AG31" s="55"/>
      <c r="AH31" s="56"/>
      <c r="AL31" s="43" t="s">
        <v>52</v>
      </c>
      <c r="AM31" s="44">
        <f>IF([0]!HL_3_Koenige&lt;&gt;"",[0]!HL_3_Koenige," ")</f>
        <v>46028</v>
      </c>
      <c r="AN31" s="31">
        <v>125</v>
      </c>
    </row>
    <row r="32" spans="2:40" ht="21" customHeight="1" x14ac:dyDescent="0.2">
      <c r="B32" s="20">
        <f t="shared" si="17"/>
        <v>46253</v>
      </c>
      <c r="C32" s="3"/>
      <c r="D32" s="3"/>
      <c r="E32" s="3"/>
      <c r="F32" s="3"/>
      <c r="G32" s="4" t="str">
        <f t="shared" ca="1" si="0"/>
        <v/>
      </c>
      <c r="H32" s="5"/>
      <c r="I32" s="60" t="str">
        <f t="shared" si="18"/>
        <v/>
      </c>
      <c r="J32" s="60" t="str">
        <f t="shared" si="1"/>
        <v/>
      </c>
      <c r="K32" s="60" t="str">
        <f t="shared" si="2"/>
        <v/>
      </c>
      <c r="L32" s="60" t="str">
        <f t="shared" si="3"/>
        <v/>
      </c>
      <c r="M32" s="60" t="str">
        <f t="shared" si="4"/>
        <v/>
      </c>
      <c r="N32" s="60" t="str">
        <f t="shared" si="5"/>
        <v/>
      </c>
      <c r="P32" s="63">
        <f t="shared" si="19"/>
        <v>0</v>
      </c>
      <c r="Q32" s="63">
        <f t="shared" si="20"/>
        <v>1</v>
      </c>
      <c r="R32" s="64">
        <f t="shared" si="6"/>
        <v>0</v>
      </c>
      <c r="S32" s="64">
        <f t="shared" si="21"/>
        <v>0</v>
      </c>
      <c r="T32" s="64">
        <f t="shared" si="22"/>
        <v>0</v>
      </c>
      <c r="U32" s="64">
        <f t="shared" si="23"/>
        <v>0</v>
      </c>
      <c r="V32" s="63">
        <f t="shared" si="7"/>
        <v>0</v>
      </c>
      <c r="W32" s="65">
        <f t="shared" si="8"/>
        <v>0</v>
      </c>
      <c r="X32" s="65">
        <f t="shared" si="9"/>
        <v>0</v>
      </c>
      <c r="Y32" s="65">
        <f t="shared" si="10"/>
        <v>0</v>
      </c>
      <c r="Z32" s="65">
        <f t="shared" si="11"/>
        <v>0</v>
      </c>
      <c r="AA32" s="65">
        <f t="shared" si="12"/>
        <v>0</v>
      </c>
      <c r="AB32" s="65">
        <f t="shared" si="13"/>
        <v>0</v>
      </c>
      <c r="AC32" s="66">
        <f t="shared" si="14"/>
        <v>0</v>
      </c>
      <c r="AD32" s="66">
        <f t="shared" si="15"/>
        <v>0</v>
      </c>
      <c r="AE32" s="66">
        <f t="shared" si="16"/>
        <v>0</v>
      </c>
      <c r="AG32" s="55"/>
      <c r="AH32" s="56"/>
      <c r="AL32" s="35" t="s">
        <v>53</v>
      </c>
      <c r="AM32" s="36">
        <f>IF([0]!Fronleichnam_1&lt;&gt;"",[0]!Fronleichnam_1," ")</f>
        <v>46177</v>
      </c>
      <c r="AN32" s="34">
        <v>125</v>
      </c>
    </row>
    <row r="33" spans="2:40" ht="21" customHeight="1" x14ac:dyDescent="0.2">
      <c r="B33" s="20">
        <f t="shared" si="17"/>
        <v>46254</v>
      </c>
      <c r="C33" s="3"/>
      <c r="D33" s="3"/>
      <c r="E33" s="3"/>
      <c r="F33" s="3"/>
      <c r="G33" s="4" t="str">
        <f t="shared" ca="1" si="0"/>
        <v/>
      </c>
      <c r="H33" s="5"/>
      <c r="I33" s="60" t="str">
        <f t="shared" si="18"/>
        <v/>
      </c>
      <c r="J33" s="60" t="str">
        <f t="shared" si="1"/>
        <v/>
      </c>
      <c r="K33" s="60" t="str">
        <f t="shared" si="2"/>
        <v/>
      </c>
      <c r="L33" s="60" t="str">
        <f t="shared" si="3"/>
        <v/>
      </c>
      <c r="M33" s="60" t="str">
        <f t="shared" si="4"/>
        <v/>
      </c>
      <c r="N33" s="60" t="str">
        <f t="shared" si="5"/>
        <v/>
      </c>
      <c r="P33" s="63">
        <f t="shared" si="19"/>
        <v>0</v>
      </c>
      <c r="Q33" s="63">
        <f t="shared" si="20"/>
        <v>1</v>
      </c>
      <c r="R33" s="64">
        <f t="shared" si="6"/>
        <v>0</v>
      </c>
      <c r="S33" s="64">
        <f t="shared" si="21"/>
        <v>0</v>
      </c>
      <c r="T33" s="64">
        <f t="shared" si="22"/>
        <v>0</v>
      </c>
      <c r="U33" s="64">
        <f t="shared" si="23"/>
        <v>0</v>
      </c>
      <c r="V33" s="63">
        <f t="shared" si="7"/>
        <v>0</v>
      </c>
      <c r="W33" s="65">
        <f t="shared" si="8"/>
        <v>0</v>
      </c>
      <c r="X33" s="65">
        <f t="shared" si="9"/>
        <v>0</v>
      </c>
      <c r="Y33" s="65">
        <f t="shared" si="10"/>
        <v>0</v>
      </c>
      <c r="Z33" s="65">
        <f t="shared" si="11"/>
        <v>0</v>
      </c>
      <c r="AA33" s="65">
        <f t="shared" si="12"/>
        <v>0</v>
      </c>
      <c r="AB33" s="65">
        <f t="shared" si="13"/>
        <v>0</v>
      </c>
      <c r="AC33" s="66">
        <f t="shared" si="14"/>
        <v>0</v>
      </c>
      <c r="AD33" s="66">
        <f t="shared" si="15"/>
        <v>0</v>
      </c>
      <c r="AE33" s="66">
        <f t="shared" si="16"/>
        <v>0</v>
      </c>
      <c r="AG33" s="55"/>
      <c r="AH33" s="56"/>
      <c r="AL33" s="35" t="s">
        <v>54</v>
      </c>
      <c r="AM33" s="36">
        <f>IF([0]!Friedensfest_1&lt;&gt;"",[0]!Friedensfest_1," ")</f>
        <v>46242</v>
      </c>
      <c r="AN33" s="34">
        <v>125</v>
      </c>
    </row>
    <row r="34" spans="2:40" ht="21" customHeight="1" x14ac:dyDescent="0.2">
      <c r="B34" s="20">
        <f t="shared" si="17"/>
        <v>46255</v>
      </c>
      <c r="C34" s="3"/>
      <c r="D34" s="3"/>
      <c r="E34" s="3"/>
      <c r="F34" s="3"/>
      <c r="G34" s="4" t="str">
        <f t="shared" ca="1" si="0"/>
        <v/>
      </c>
      <c r="H34" s="5"/>
      <c r="I34" s="60" t="str">
        <f t="shared" si="18"/>
        <v/>
      </c>
      <c r="J34" s="60" t="str">
        <f t="shared" si="1"/>
        <v/>
      </c>
      <c r="K34" s="60" t="str">
        <f t="shared" si="2"/>
        <v/>
      </c>
      <c r="L34" s="60" t="str">
        <f t="shared" si="3"/>
        <v/>
      </c>
      <c r="M34" s="60" t="str">
        <f t="shared" si="4"/>
        <v/>
      </c>
      <c r="N34" s="60" t="str">
        <f t="shared" si="5"/>
        <v/>
      </c>
      <c r="P34" s="63">
        <f t="shared" si="19"/>
        <v>0</v>
      </c>
      <c r="Q34" s="63">
        <f t="shared" si="20"/>
        <v>1</v>
      </c>
      <c r="R34" s="64">
        <f t="shared" si="6"/>
        <v>0</v>
      </c>
      <c r="S34" s="64">
        <f t="shared" si="21"/>
        <v>0</v>
      </c>
      <c r="T34" s="64">
        <f t="shared" si="22"/>
        <v>0</v>
      </c>
      <c r="U34" s="64">
        <f t="shared" si="23"/>
        <v>0</v>
      </c>
      <c r="V34" s="63">
        <f t="shared" si="7"/>
        <v>0</v>
      </c>
      <c r="W34" s="65">
        <f t="shared" si="8"/>
        <v>0</v>
      </c>
      <c r="X34" s="65">
        <f t="shared" si="9"/>
        <v>0</v>
      </c>
      <c r="Y34" s="65">
        <f t="shared" si="10"/>
        <v>0</v>
      </c>
      <c r="Z34" s="65">
        <f t="shared" si="11"/>
        <v>0</v>
      </c>
      <c r="AA34" s="65">
        <f t="shared" si="12"/>
        <v>0</v>
      </c>
      <c r="AB34" s="65">
        <f t="shared" si="13"/>
        <v>0</v>
      </c>
      <c r="AC34" s="66">
        <f t="shared" si="14"/>
        <v>0</v>
      </c>
      <c r="AD34" s="66">
        <f t="shared" si="15"/>
        <v>0</v>
      </c>
      <c r="AE34" s="66">
        <f t="shared" si="16"/>
        <v>0</v>
      </c>
      <c r="AG34" s="55"/>
      <c r="AH34" s="56"/>
      <c r="AL34" s="35" t="s">
        <v>55</v>
      </c>
      <c r="AM34" s="36">
        <f>IF([0]!Maria_Himmelfahrt_1&lt;&gt;"",[0]!Maria_Himmelfahrt_1," ")</f>
        <v>46249</v>
      </c>
      <c r="AN34" s="34">
        <v>125</v>
      </c>
    </row>
    <row r="35" spans="2:40" ht="21" customHeight="1" x14ac:dyDescent="0.2">
      <c r="B35" s="20">
        <f t="shared" si="17"/>
        <v>46256</v>
      </c>
      <c r="C35" s="3"/>
      <c r="D35" s="3"/>
      <c r="E35" s="3"/>
      <c r="F35" s="3"/>
      <c r="G35" s="4" t="str">
        <f t="shared" ca="1" si="0"/>
        <v/>
      </c>
      <c r="H35" s="5"/>
      <c r="I35" s="60" t="str">
        <f t="shared" si="18"/>
        <v/>
      </c>
      <c r="J35" s="60" t="str">
        <f t="shared" si="1"/>
        <v/>
      </c>
      <c r="K35" s="60" t="str">
        <f t="shared" si="2"/>
        <v/>
      </c>
      <c r="L35" s="60" t="str">
        <f t="shared" si="3"/>
        <v/>
      </c>
      <c r="M35" s="60" t="str">
        <f t="shared" si="4"/>
        <v/>
      </c>
      <c r="N35" s="60" t="str">
        <f t="shared" si="5"/>
        <v/>
      </c>
      <c r="P35" s="63">
        <f t="shared" si="19"/>
        <v>0</v>
      </c>
      <c r="Q35" s="63">
        <f t="shared" si="20"/>
        <v>1</v>
      </c>
      <c r="R35" s="64">
        <f t="shared" si="6"/>
        <v>0</v>
      </c>
      <c r="S35" s="64">
        <f t="shared" si="21"/>
        <v>0</v>
      </c>
      <c r="T35" s="64">
        <f t="shared" si="22"/>
        <v>0</v>
      </c>
      <c r="U35" s="64">
        <f t="shared" si="23"/>
        <v>0</v>
      </c>
      <c r="V35" s="63">
        <f t="shared" si="7"/>
        <v>0</v>
      </c>
      <c r="W35" s="65">
        <f t="shared" si="8"/>
        <v>0</v>
      </c>
      <c r="X35" s="65">
        <f t="shared" si="9"/>
        <v>0</v>
      </c>
      <c r="Y35" s="65">
        <f t="shared" si="10"/>
        <v>0</v>
      </c>
      <c r="Z35" s="65">
        <f t="shared" si="11"/>
        <v>0</v>
      </c>
      <c r="AA35" s="65">
        <f t="shared" si="12"/>
        <v>1</v>
      </c>
      <c r="AB35" s="65">
        <f t="shared" si="13"/>
        <v>0</v>
      </c>
      <c r="AC35" s="66">
        <f t="shared" si="14"/>
        <v>0</v>
      </c>
      <c r="AD35" s="66">
        <f t="shared" si="15"/>
        <v>0</v>
      </c>
      <c r="AE35" s="66">
        <f t="shared" si="16"/>
        <v>0</v>
      </c>
      <c r="AG35" s="55"/>
      <c r="AH35" s="56"/>
      <c r="AL35" s="35" t="s">
        <v>56</v>
      </c>
      <c r="AM35" s="36" cm="1">
        <f t="array" ref="AM35">IF([0]!Reformationstag_1&lt;&gt;"",[0]!Reformationstag_1," ")</f>
        <v>46326</v>
      </c>
      <c r="AN35" s="34">
        <v>125</v>
      </c>
    </row>
    <row r="36" spans="2:40" ht="21" customHeight="1" x14ac:dyDescent="0.2">
      <c r="B36" s="20">
        <f t="shared" si="17"/>
        <v>46257</v>
      </c>
      <c r="C36" s="3"/>
      <c r="D36" s="3"/>
      <c r="E36" s="3"/>
      <c r="F36" s="3"/>
      <c r="G36" s="4" t="str">
        <f t="shared" ca="1" si="0"/>
        <v/>
      </c>
      <c r="H36" s="5"/>
      <c r="I36" s="60" t="str">
        <f t="shared" si="18"/>
        <v/>
      </c>
      <c r="J36" s="60" t="str">
        <f t="shared" si="1"/>
        <v/>
      </c>
      <c r="K36" s="60" t="str">
        <f t="shared" si="2"/>
        <v/>
      </c>
      <c r="L36" s="60" t="str">
        <f t="shared" si="3"/>
        <v/>
      </c>
      <c r="M36" s="60" t="str">
        <f t="shared" si="4"/>
        <v/>
      </c>
      <c r="N36" s="60" t="str">
        <f t="shared" si="5"/>
        <v/>
      </c>
      <c r="P36" s="63">
        <f t="shared" si="19"/>
        <v>0</v>
      </c>
      <c r="Q36" s="63">
        <f t="shared" si="20"/>
        <v>1</v>
      </c>
      <c r="R36" s="64">
        <f t="shared" si="6"/>
        <v>0</v>
      </c>
      <c r="S36" s="64">
        <f t="shared" si="21"/>
        <v>0</v>
      </c>
      <c r="T36" s="64">
        <f t="shared" si="22"/>
        <v>0</v>
      </c>
      <c r="U36" s="64">
        <f t="shared" si="23"/>
        <v>0</v>
      </c>
      <c r="V36" s="63">
        <f t="shared" si="7"/>
        <v>1</v>
      </c>
      <c r="W36" s="65">
        <f t="shared" si="8"/>
        <v>0</v>
      </c>
      <c r="X36" s="65">
        <f t="shared" si="9"/>
        <v>0</v>
      </c>
      <c r="Y36" s="65">
        <f t="shared" si="10"/>
        <v>0</v>
      </c>
      <c r="Z36" s="65">
        <f t="shared" si="11"/>
        <v>0</v>
      </c>
      <c r="AA36" s="65">
        <f t="shared" si="12"/>
        <v>0</v>
      </c>
      <c r="AB36" s="65">
        <f t="shared" si="13"/>
        <v>0</v>
      </c>
      <c r="AC36" s="66">
        <f t="shared" si="14"/>
        <v>0</v>
      </c>
      <c r="AD36" s="66">
        <f t="shared" si="15"/>
        <v>0</v>
      </c>
      <c r="AE36" s="66">
        <f t="shared" si="16"/>
        <v>0</v>
      </c>
      <c r="AG36" s="57"/>
      <c r="AH36" s="56"/>
      <c r="AL36" s="35" t="s">
        <v>57</v>
      </c>
      <c r="AM36" s="36">
        <f>IF([0]!Allerheiligen_1&lt;&gt;"",[0]!Allerheiligen_1," ")</f>
        <v>46327</v>
      </c>
      <c r="AN36" s="34">
        <v>125</v>
      </c>
    </row>
    <row r="37" spans="2:40" ht="21" customHeight="1" x14ac:dyDescent="0.2">
      <c r="B37" s="20">
        <f t="shared" si="17"/>
        <v>46258</v>
      </c>
      <c r="C37" s="3"/>
      <c r="D37" s="3"/>
      <c r="E37" s="3"/>
      <c r="F37" s="3"/>
      <c r="G37" s="4" t="str">
        <f t="shared" ca="1" si="0"/>
        <v/>
      </c>
      <c r="H37" s="5"/>
      <c r="I37" s="60" t="str">
        <f t="shared" si="18"/>
        <v/>
      </c>
      <c r="J37" s="60" t="str">
        <f t="shared" si="1"/>
        <v/>
      </c>
      <c r="K37" s="60" t="str">
        <f t="shared" si="2"/>
        <v/>
      </c>
      <c r="L37" s="60" t="str">
        <f t="shared" si="3"/>
        <v/>
      </c>
      <c r="M37" s="60" t="str">
        <f t="shared" si="4"/>
        <v/>
      </c>
      <c r="N37" s="60" t="str">
        <f t="shared" si="5"/>
        <v/>
      </c>
      <c r="P37" s="63">
        <f t="shared" si="19"/>
        <v>0</v>
      </c>
      <c r="Q37" s="63">
        <f t="shared" si="20"/>
        <v>1</v>
      </c>
      <c r="R37" s="64">
        <f t="shared" si="6"/>
        <v>0</v>
      </c>
      <c r="S37" s="64">
        <f t="shared" si="21"/>
        <v>0</v>
      </c>
      <c r="T37" s="64">
        <f t="shared" si="22"/>
        <v>0</v>
      </c>
      <c r="U37" s="64">
        <f t="shared" si="23"/>
        <v>0</v>
      </c>
      <c r="V37" s="63">
        <f t="shared" si="7"/>
        <v>0</v>
      </c>
      <c r="W37" s="65">
        <f t="shared" si="8"/>
        <v>0</v>
      </c>
      <c r="X37" s="65">
        <f t="shared" si="9"/>
        <v>0</v>
      </c>
      <c r="Y37" s="65">
        <f t="shared" si="10"/>
        <v>0</v>
      </c>
      <c r="Z37" s="65">
        <f t="shared" si="11"/>
        <v>0</v>
      </c>
      <c r="AA37" s="65">
        <f t="shared" si="12"/>
        <v>0</v>
      </c>
      <c r="AB37" s="65">
        <f t="shared" si="13"/>
        <v>0</v>
      </c>
      <c r="AC37" s="66">
        <f t="shared" si="14"/>
        <v>0</v>
      </c>
      <c r="AD37" s="66">
        <f t="shared" si="15"/>
        <v>0</v>
      </c>
      <c r="AE37" s="66">
        <f t="shared" si="16"/>
        <v>0</v>
      </c>
      <c r="AG37" s="57"/>
      <c r="AH37" s="56"/>
      <c r="AL37" s="37" t="s">
        <v>58</v>
      </c>
      <c r="AM37" s="38">
        <f>IF([0]!Buss_Bettag_1&lt;&gt;"",[0]!Buss_Bettag_1," ")</f>
        <v>46344</v>
      </c>
      <c r="AN37" s="39">
        <v>125</v>
      </c>
    </row>
    <row r="38" spans="2:40" ht="21" customHeight="1" x14ac:dyDescent="0.2">
      <c r="B38" s="20">
        <f t="shared" si="17"/>
        <v>46259</v>
      </c>
      <c r="C38" s="3"/>
      <c r="D38" s="3"/>
      <c r="E38" s="3"/>
      <c r="F38" s="3"/>
      <c r="G38" s="4" t="str">
        <f t="shared" ca="1" si="0"/>
        <v/>
      </c>
      <c r="H38" s="5"/>
      <c r="I38" s="60" t="str">
        <f t="shared" si="18"/>
        <v/>
      </c>
      <c r="J38" s="60" t="str">
        <f t="shared" si="1"/>
        <v/>
      </c>
      <c r="K38" s="60" t="str">
        <f t="shared" si="2"/>
        <v/>
      </c>
      <c r="L38" s="60" t="str">
        <f t="shared" si="3"/>
        <v/>
      </c>
      <c r="M38" s="60" t="str">
        <f t="shared" si="4"/>
        <v/>
      </c>
      <c r="N38" s="60" t="str">
        <f t="shared" si="5"/>
        <v/>
      </c>
      <c r="P38" s="63">
        <f t="shared" si="19"/>
        <v>0</v>
      </c>
      <c r="Q38" s="63">
        <f t="shared" si="20"/>
        <v>1</v>
      </c>
      <c r="R38" s="64">
        <f t="shared" si="6"/>
        <v>0</v>
      </c>
      <c r="S38" s="64">
        <f t="shared" si="21"/>
        <v>0</v>
      </c>
      <c r="T38" s="64">
        <f t="shared" si="22"/>
        <v>0</v>
      </c>
      <c r="U38" s="64">
        <f t="shared" si="23"/>
        <v>0</v>
      </c>
      <c r="V38" s="63">
        <f t="shared" si="7"/>
        <v>0</v>
      </c>
      <c r="W38" s="65">
        <f t="shared" si="8"/>
        <v>0</v>
      </c>
      <c r="X38" s="65">
        <f t="shared" si="9"/>
        <v>0</v>
      </c>
      <c r="Y38" s="65">
        <f t="shared" si="10"/>
        <v>0</v>
      </c>
      <c r="Z38" s="65">
        <f t="shared" si="11"/>
        <v>0</v>
      </c>
      <c r="AA38" s="65">
        <f t="shared" si="12"/>
        <v>0</v>
      </c>
      <c r="AB38" s="65">
        <f t="shared" si="13"/>
        <v>0</v>
      </c>
      <c r="AC38" s="66">
        <f t="shared" si="14"/>
        <v>0</v>
      </c>
      <c r="AD38" s="66">
        <f t="shared" si="15"/>
        <v>0</v>
      </c>
      <c r="AE38" s="66">
        <f t="shared" si="16"/>
        <v>0</v>
      </c>
      <c r="AG38" s="57"/>
      <c r="AH38" s="56"/>
      <c r="AM38" s="45">
        <f>DATE(AM12,3,1)+MOD((255-11*MOD(AM12,19)-21),30)+21+(MOD((255-11*MOD(AM12,19)-21),30) + 21&gt;48)+6-MOD(AM12+INT(AM12/4)+MOD((255- 11*MOD(AM12,19)- 21),30)+21+(MOD((255-11*MOD(AM12,19)-21),30)+21&gt;48)+1,7)</f>
        <v>46117</v>
      </c>
    </row>
    <row r="39" spans="2:40" ht="21" customHeight="1" x14ac:dyDescent="0.2">
      <c r="B39" s="20">
        <f t="shared" si="17"/>
        <v>46260</v>
      </c>
      <c r="C39" s="3"/>
      <c r="D39" s="3"/>
      <c r="E39" s="3"/>
      <c r="F39" s="3"/>
      <c r="G39" s="4" t="str">
        <f t="shared" ca="1" si="0"/>
        <v/>
      </c>
      <c r="H39" s="5"/>
      <c r="I39" s="60" t="str">
        <f t="shared" si="18"/>
        <v/>
      </c>
      <c r="J39" s="60" t="str">
        <f t="shared" si="1"/>
        <v/>
      </c>
      <c r="K39" s="60" t="str">
        <f t="shared" si="2"/>
        <v/>
      </c>
      <c r="L39" s="60" t="str">
        <f t="shared" si="3"/>
        <v/>
      </c>
      <c r="M39" s="60" t="str">
        <f t="shared" si="4"/>
        <v/>
      </c>
      <c r="N39" s="60" t="str">
        <f t="shared" si="5"/>
        <v/>
      </c>
      <c r="P39" s="63">
        <f t="shared" si="19"/>
        <v>0</v>
      </c>
      <c r="Q39" s="63">
        <f t="shared" si="20"/>
        <v>1</v>
      </c>
      <c r="R39" s="64">
        <f t="shared" si="6"/>
        <v>0</v>
      </c>
      <c r="S39" s="64">
        <f t="shared" si="21"/>
        <v>0</v>
      </c>
      <c r="T39" s="64">
        <f t="shared" si="22"/>
        <v>0</v>
      </c>
      <c r="U39" s="64">
        <f t="shared" si="23"/>
        <v>0</v>
      </c>
      <c r="V39" s="63">
        <f t="shared" si="7"/>
        <v>0</v>
      </c>
      <c r="W39" s="65">
        <f t="shared" si="8"/>
        <v>0</v>
      </c>
      <c r="X39" s="65">
        <f t="shared" si="9"/>
        <v>0</v>
      </c>
      <c r="Y39" s="65">
        <f t="shared" si="10"/>
        <v>0</v>
      </c>
      <c r="Z39" s="65">
        <f t="shared" si="11"/>
        <v>0</v>
      </c>
      <c r="AA39" s="65">
        <f t="shared" si="12"/>
        <v>0</v>
      </c>
      <c r="AB39" s="65">
        <f t="shared" si="13"/>
        <v>0</v>
      </c>
      <c r="AC39" s="66">
        <f t="shared" si="14"/>
        <v>0</v>
      </c>
      <c r="AD39" s="66">
        <f t="shared" si="15"/>
        <v>0</v>
      </c>
      <c r="AE39" s="66">
        <f t="shared" si="16"/>
        <v>0</v>
      </c>
      <c r="AG39" s="55"/>
      <c r="AH39" s="56"/>
      <c r="AM39" s="46">
        <f>AM38+49</f>
        <v>46166</v>
      </c>
    </row>
    <row r="40" spans="2:40" ht="21" customHeight="1" x14ac:dyDescent="0.2">
      <c r="B40" s="20">
        <f t="shared" si="17"/>
        <v>46261</v>
      </c>
      <c r="C40" s="3"/>
      <c r="D40" s="3"/>
      <c r="E40" s="3"/>
      <c r="F40" s="3"/>
      <c r="G40" s="4" t="str">
        <f t="shared" ca="1" si="0"/>
        <v/>
      </c>
      <c r="H40" s="5"/>
      <c r="I40" s="60" t="str">
        <f t="shared" si="18"/>
        <v/>
      </c>
      <c r="J40" s="60" t="str">
        <f t="shared" si="1"/>
        <v/>
      </c>
      <c r="K40" s="60" t="str">
        <f t="shared" si="2"/>
        <v/>
      </c>
      <c r="L40" s="60" t="str">
        <f t="shared" si="3"/>
        <v/>
      </c>
      <c r="M40" s="60" t="str">
        <f t="shared" si="4"/>
        <v/>
      </c>
      <c r="N40" s="60" t="str">
        <f t="shared" si="5"/>
        <v/>
      </c>
      <c r="P40" s="63">
        <f t="shared" si="19"/>
        <v>0</v>
      </c>
      <c r="Q40" s="63">
        <f t="shared" si="20"/>
        <v>1</v>
      </c>
      <c r="R40" s="64">
        <f t="shared" si="6"/>
        <v>0</v>
      </c>
      <c r="S40" s="64">
        <f t="shared" si="21"/>
        <v>0</v>
      </c>
      <c r="T40" s="64">
        <f t="shared" si="22"/>
        <v>0</v>
      </c>
      <c r="U40" s="64">
        <f t="shared" si="23"/>
        <v>0</v>
      </c>
      <c r="V40" s="63">
        <f t="shared" si="7"/>
        <v>0</v>
      </c>
      <c r="W40" s="65">
        <f t="shared" si="8"/>
        <v>0</v>
      </c>
      <c r="X40" s="65">
        <f t="shared" si="9"/>
        <v>0</v>
      </c>
      <c r="Y40" s="65">
        <f t="shared" si="10"/>
        <v>0</v>
      </c>
      <c r="Z40" s="65">
        <f t="shared" si="11"/>
        <v>0</v>
      </c>
      <c r="AA40" s="65">
        <f t="shared" si="12"/>
        <v>0</v>
      </c>
      <c r="AB40" s="65">
        <f t="shared" si="13"/>
        <v>0</v>
      </c>
      <c r="AC40" s="66">
        <f t="shared" si="14"/>
        <v>0</v>
      </c>
      <c r="AD40" s="66">
        <f t="shared" si="15"/>
        <v>0</v>
      </c>
      <c r="AE40" s="66">
        <f t="shared" si="16"/>
        <v>0</v>
      </c>
      <c r="AG40" s="55"/>
      <c r="AH40" s="56"/>
    </row>
    <row r="41" spans="2:40" ht="21" customHeight="1" x14ac:dyDescent="0.2">
      <c r="B41" s="20">
        <f t="shared" si="17"/>
        <v>46262</v>
      </c>
      <c r="C41" s="3"/>
      <c r="D41" s="3"/>
      <c r="E41" s="3"/>
      <c r="F41" s="3"/>
      <c r="G41" s="4" t="str">
        <f t="shared" ca="1" si="0"/>
        <v/>
      </c>
      <c r="H41" s="5"/>
      <c r="I41" s="60" t="str">
        <f t="shared" si="18"/>
        <v/>
      </c>
      <c r="J41" s="60" t="str">
        <f t="shared" si="1"/>
        <v/>
      </c>
      <c r="K41" s="60" t="str">
        <f t="shared" si="2"/>
        <v/>
      </c>
      <c r="L41" s="60" t="str">
        <f t="shared" si="3"/>
        <v/>
      </c>
      <c r="M41" s="60" t="str">
        <f t="shared" si="4"/>
        <v/>
      </c>
      <c r="N41" s="60" t="str">
        <f t="shared" si="5"/>
        <v/>
      </c>
      <c r="P41" s="63">
        <f t="shared" si="19"/>
        <v>0</v>
      </c>
      <c r="Q41" s="63">
        <f t="shared" si="20"/>
        <v>1</v>
      </c>
      <c r="R41" s="64">
        <f t="shared" si="6"/>
        <v>0</v>
      </c>
      <c r="S41" s="64">
        <f t="shared" si="21"/>
        <v>0</v>
      </c>
      <c r="T41" s="64">
        <f t="shared" si="22"/>
        <v>0</v>
      </c>
      <c r="U41" s="64">
        <f t="shared" si="23"/>
        <v>0</v>
      </c>
      <c r="V41" s="63">
        <f t="shared" si="7"/>
        <v>0</v>
      </c>
      <c r="W41" s="65">
        <f t="shared" si="8"/>
        <v>0</v>
      </c>
      <c r="X41" s="65">
        <f t="shared" si="9"/>
        <v>0</v>
      </c>
      <c r="Y41" s="65">
        <f t="shared" si="10"/>
        <v>0</v>
      </c>
      <c r="Z41" s="65">
        <f t="shared" si="11"/>
        <v>0</v>
      </c>
      <c r="AA41" s="65">
        <f t="shared" si="12"/>
        <v>0</v>
      </c>
      <c r="AB41" s="65">
        <f t="shared" si="13"/>
        <v>0</v>
      </c>
      <c r="AC41" s="66">
        <f t="shared" si="14"/>
        <v>0</v>
      </c>
      <c r="AD41" s="66">
        <f t="shared" si="15"/>
        <v>0</v>
      </c>
      <c r="AE41" s="66">
        <f t="shared" si="16"/>
        <v>0</v>
      </c>
      <c r="AG41" s="55"/>
      <c r="AH41" s="56"/>
      <c r="AM41" s="67"/>
    </row>
    <row r="42" spans="2:40" ht="21" customHeight="1" x14ac:dyDescent="0.2">
      <c r="B42" s="20">
        <f t="shared" si="17"/>
        <v>46263</v>
      </c>
      <c r="C42" s="3"/>
      <c r="D42" s="3"/>
      <c r="E42" s="3"/>
      <c r="F42" s="3"/>
      <c r="G42" s="4" t="str">
        <f t="shared" ca="1" si="0"/>
        <v/>
      </c>
      <c r="H42" s="5"/>
      <c r="I42" s="60" t="str">
        <f t="shared" si="18"/>
        <v/>
      </c>
      <c r="J42" s="60" t="str">
        <f t="shared" si="1"/>
        <v/>
      </c>
      <c r="K42" s="60" t="str">
        <f t="shared" si="2"/>
        <v/>
      </c>
      <c r="L42" s="60" t="str">
        <f t="shared" si="3"/>
        <v/>
      </c>
      <c r="M42" s="60" t="str">
        <f t="shared" si="4"/>
        <v/>
      </c>
      <c r="N42" s="60" t="str">
        <f t="shared" si="5"/>
        <v/>
      </c>
      <c r="P42" s="63">
        <f t="shared" si="19"/>
        <v>0</v>
      </c>
      <c r="Q42" s="63">
        <f t="shared" si="20"/>
        <v>1</v>
      </c>
      <c r="R42" s="64">
        <f t="shared" si="6"/>
        <v>0</v>
      </c>
      <c r="S42" s="64">
        <f t="shared" si="21"/>
        <v>0</v>
      </c>
      <c r="T42" s="64">
        <f t="shared" si="22"/>
        <v>0</v>
      </c>
      <c r="U42" s="64">
        <f t="shared" si="23"/>
        <v>0</v>
      </c>
      <c r="V42" s="63">
        <f t="shared" si="7"/>
        <v>0</v>
      </c>
      <c r="W42" s="65">
        <f t="shared" si="8"/>
        <v>0</v>
      </c>
      <c r="X42" s="65">
        <f t="shared" si="9"/>
        <v>0</v>
      </c>
      <c r="Y42" s="65">
        <f t="shared" si="10"/>
        <v>0</v>
      </c>
      <c r="Z42" s="65">
        <f t="shared" si="11"/>
        <v>0</v>
      </c>
      <c r="AA42" s="65">
        <f t="shared" si="12"/>
        <v>1</v>
      </c>
      <c r="AB42" s="65">
        <f t="shared" si="13"/>
        <v>0</v>
      </c>
      <c r="AC42" s="66">
        <f t="shared" si="14"/>
        <v>0</v>
      </c>
      <c r="AD42" s="66">
        <f t="shared" si="15"/>
        <v>0</v>
      </c>
      <c r="AE42" s="66">
        <f t="shared" si="16"/>
        <v>0</v>
      </c>
      <c r="AG42" s="55"/>
      <c r="AH42" s="56"/>
    </row>
    <row r="43" spans="2:40" ht="21" customHeight="1" x14ac:dyDescent="0.2">
      <c r="B43" s="20">
        <f t="shared" si="17"/>
        <v>46264</v>
      </c>
      <c r="C43" s="3"/>
      <c r="D43" s="3"/>
      <c r="E43" s="3"/>
      <c r="F43" s="3"/>
      <c r="G43" s="4" t="str">
        <f t="shared" ca="1" si="0"/>
        <v/>
      </c>
      <c r="H43" s="5"/>
      <c r="I43" s="60" t="str">
        <f t="shared" si="18"/>
        <v/>
      </c>
      <c r="J43" s="60" t="str">
        <f t="shared" si="1"/>
        <v/>
      </c>
      <c r="K43" s="60" t="str">
        <f t="shared" si="2"/>
        <v/>
      </c>
      <c r="L43" s="60" t="str">
        <f t="shared" si="3"/>
        <v/>
      </c>
      <c r="M43" s="60" t="str">
        <f t="shared" si="4"/>
        <v/>
      </c>
      <c r="N43" s="60" t="str">
        <f t="shared" si="5"/>
        <v/>
      </c>
      <c r="P43" s="63">
        <f t="shared" si="19"/>
        <v>0</v>
      </c>
      <c r="Q43" s="63">
        <f t="shared" si="20"/>
        <v>1</v>
      </c>
      <c r="R43" s="64">
        <f t="shared" si="6"/>
        <v>0</v>
      </c>
      <c r="S43" s="64">
        <f t="shared" si="21"/>
        <v>0</v>
      </c>
      <c r="T43" s="64">
        <f t="shared" si="22"/>
        <v>0</v>
      </c>
      <c r="U43" s="64">
        <f t="shared" si="23"/>
        <v>0</v>
      </c>
      <c r="V43" s="63">
        <f t="shared" si="7"/>
        <v>1</v>
      </c>
      <c r="W43" s="65">
        <f t="shared" si="8"/>
        <v>0</v>
      </c>
      <c r="X43" s="65">
        <f t="shared" si="9"/>
        <v>0</v>
      </c>
      <c r="Y43" s="65">
        <f t="shared" si="10"/>
        <v>0</v>
      </c>
      <c r="Z43" s="65">
        <f t="shared" si="11"/>
        <v>0</v>
      </c>
      <c r="AA43" s="65">
        <f t="shared" si="12"/>
        <v>0</v>
      </c>
      <c r="AB43" s="65">
        <f t="shared" si="13"/>
        <v>0</v>
      </c>
      <c r="AC43" s="66">
        <f t="shared" si="14"/>
        <v>0</v>
      </c>
      <c r="AD43" s="66">
        <f t="shared" si="15"/>
        <v>0</v>
      </c>
      <c r="AE43" s="66">
        <f t="shared" si="16"/>
        <v>0</v>
      </c>
      <c r="AG43" s="55"/>
      <c r="AH43" s="56"/>
    </row>
    <row r="44" spans="2:40" ht="21" customHeight="1" x14ac:dyDescent="0.2">
      <c r="B44" s="21">
        <f t="shared" si="17"/>
        <v>46265</v>
      </c>
      <c r="C44" s="6"/>
      <c r="D44" s="6"/>
      <c r="E44" s="6"/>
      <c r="F44" s="6"/>
      <c r="G44" s="7" t="str">
        <f t="shared" ca="1" si="0"/>
        <v/>
      </c>
      <c r="H44" s="8"/>
      <c r="I44" s="61" t="str">
        <f t="shared" si="18"/>
        <v/>
      </c>
      <c r="J44" s="61" t="str">
        <f t="shared" si="1"/>
        <v/>
      </c>
      <c r="K44" s="61" t="str">
        <f t="shared" si="2"/>
        <v/>
      </c>
      <c r="L44" s="61" t="str">
        <f t="shared" si="3"/>
        <v/>
      </c>
      <c r="M44" s="61" t="str">
        <f t="shared" si="4"/>
        <v/>
      </c>
      <c r="N44" s="61" t="str">
        <f t="shared" si="5"/>
        <v/>
      </c>
      <c r="P44" s="63">
        <f t="shared" si="19"/>
        <v>0</v>
      </c>
      <c r="Q44" s="63">
        <f t="shared" si="20"/>
        <v>1</v>
      </c>
      <c r="R44" s="64">
        <f t="shared" si="6"/>
        <v>0</v>
      </c>
      <c r="S44" s="64">
        <f t="shared" si="21"/>
        <v>0</v>
      </c>
      <c r="T44" s="64">
        <f t="shared" si="22"/>
        <v>0</v>
      </c>
      <c r="U44" s="64">
        <f t="shared" si="23"/>
        <v>0</v>
      </c>
      <c r="V44" s="63">
        <f t="shared" si="7"/>
        <v>0</v>
      </c>
      <c r="W44" s="65">
        <f t="shared" si="8"/>
        <v>0</v>
      </c>
      <c r="X44" s="65">
        <f t="shared" si="9"/>
        <v>0</v>
      </c>
      <c r="Y44" s="65">
        <f t="shared" si="10"/>
        <v>0</v>
      </c>
      <c r="Z44" s="65">
        <f t="shared" si="11"/>
        <v>0</v>
      </c>
      <c r="AA44" s="65">
        <f t="shared" si="12"/>
        <v>0</v>
      </c>
      <c r="AB44" s="65">
        <f t="shared" si="13"/>
        <v>0</v>
      </c>
      <c r="AC44" s="66">
        <f t="shared" si="14"/>
        <v>0</v>
      </c>
      <c r="AD44" s="66">
        <f t="shared" si="15"/>
        <v>0</v>
      </c>
      <c r="AE44" s="66">
        <f t="shared" si="16"/>
        <v>0</v>
      </c>
      <c r="AG44" s="58"/>
      <c r="AH44" s="59"/>
    </row>
    <row r="45" spans="2:40" ht="21" customHeight="1" x14ac:dyDescent="0.2">
      <c r="B45" s="22" t="s">
        <v>35</v>
      </c>
      <c r="C45" s="23"/>
      <c r="D45" s="24"/>
      <c r="E45" s="24"/>
      <c r="F45" s="24"/>
      <c r="G45" s="24"/>
      <c r="H45" s="25"/>
      <c r="I45" s="73">
        <f t="shared" ref="I45:N45" si="24">SUM(I14:I44)*24</f>
        <v>0</v>
      </c>
      <c r="J45" s="73">
        <f t="shared" si="24"/>
        <v>0</v>
      </c>
      <c r="K45" s="73">
        <f t="shared" si="24"/>
        <v>0</v>
      </c>
      <c r="L45" s="73">
        <f t="shared" si="24"/>
        <v>0</v>
      </c>
      <c r="M45" s="73">
        <f t="shared" si="24"/>
        <v>0</v>
      </c>
      <c r="N45" s="73">
        <f t="shared" si="24"/>
        <v>0</v>
      </c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G45" s="27" t="s">
        <v>59</v>
      </c>
      <c r="AH45" s="28">
        <f>SUM(AH14:AH44)</f>
        <v>0</v>
      </c>
    </row>
    <row r="46" spans="2:40" ht="12" customHeight="1" x14ac:dyDescent="0.2"/>
    <row r="47" spans="2:40" x14ac:dyDescent="0.2"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  <c r="AK47" s="107"/>
    </row>
    <row r="48" spans="2:40" x14ac:dyDescent="0.2"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  <c r="AK48" s="107"/>
    </row>
    <row r="49" spans="2:37" x14ac:dyDescent="0.2"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</row>
    <row r="50" spans="2:37" x14ac:dyDescent="0.2">
      <c r="B50" s="107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</row>
    <row r="51" spans="2:37" x14ac:dyDescent="0.2"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</row>
    <row r="52" spans="2:37" x14ac:dyDescent="0.2"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  <c r="AK52" s="107"/>
    </row>
    <row r="53" spans="2:37" x14ac:dyDescent="0.2"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</row>
    <row r="54" spans="2:37" x14ac:dyDescent="0.2"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  <c r="AK54" s="107"/>
    </row>
    <row r="55" spans="2:37" x14ac:dyDescent="0.2"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  <c r="AK55" s="107"/>
    </row>
  </sheetData>
  <sheetProtection algorithmName="SHA-512" hashValue="KHubsGqkgNvIuzWmlwda0D1FU8u+vUX52/k9mhD/WXLnpfyOvtnO27i2N7r8LYu7MQihZutehrqHSwxFOfrl3w==" saltValue="Fb10Jxxvke2oCZGe9tgcjw==" spinCount="100000" sheet="1" selectLockedCells="1"/>
  <mergeCells count="29">
    <mergeCell ref="D5:I5"/>
    <mergeCell ref="K5:M5"/>
    <mergeCell ref="B1:AH1"/>
    <mergeCell ref="B2:AH2"/>
    <mergeCell ref="B3:AH3"/>
    <mergeCell ref="B4:AH4"/>
    <mergeCell ref="B5:C5"/>
    <mergeCell ref="N5:AH10"/>
    <mergeCell ref="B6:C6"/>
    <mergeCell ref="D6:M6"/>
    <mergeCell ref="B7:C7"/>
    <mergeCell ref="D7:M7"/>
    <mergeCell ref="B8:C8"/>
    <mergeCell ref="D8:M8"/>
    <mergeCell ref="B10:C10"/>
    <mergeCell ref="D10:I10"/>
    <mergeCell ref="J10:K10"/>
    <mergeCell ref="L10:M10"/>
    <mergeCell ref="AN12:AN13"/>
    <mergeCell ref="AG14:AH14"/>
    <mergeCell ref="AL27:AN28"/>
    <mergeCell ref="AL29:AN30"/>
    <mergeCell ref="AL12:AL13"/>
    <mergeCell ref="AM12:AM13"/>
    <mergeCell ref="B47:AK55"/>
    <mergeCell ref="B12:B13"/>
    <mergeCell ref="C12:D12"/>
    <mergeCell ref="E12:F12"/>
    <mergeCell ref="AG12:AH13"/>
  </mergeCells>
  <conditionalFormatting sqref="B14:N44">
    <cfRule type="expression" dxfId="4" priority="1">
      <formula>OR(WEEKDAY($B14)=7,WEEKDAY($B14)=1)</formula>
    </cfRule>
  </conditionalFormatting>
  <printOptions horizontalCentered="1" verticalCentered="1"/>
  <pageMargins left="0.19685039370078741" right="0.19685039370078741" top="0.19685039370078741" bottom="0.19685039370078741" header="0.43307086614173229" footer="0.51181102362204722"/>
  <pageSetup paperSize="9" scale="57" orientation="landscape" verticalDpi="0" r:id="rId1"/>
  <headerFooter>
    <oddFooter>&amp;C&amp;P</oddFooter>
  </headerFooter>
  <ignoredErrors>
    <ignoredError sqref="G15:G44" unlocked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B6BC0-6156-4437-A1C4-4E76971FCA04}">
  <sheetPr>
    <pageSetUpPr fitToPage="1"/>
  </sheetPr>
  <dimension ref="B1:AN55"/>
  <sheetViews>
    <sheetView showGridLines="0" showRowColHeaders="0" zoomScale="80" zoomScaleNormal="80" workbookViewId="0">
      <selection activeCell="D5" sqref="D5:I5"/>
    </sheetView>
  </sheetViews>
  <sheetFormatPr baseColWidth="10" defaultColWidth="11.42578125" defaultRowHeight="14.25" x14ac:dyDescent="0.2"/>
  <cols>
    <col min="1" max="1" width="2.42578125" style="11" customWidth="1"/>
    <col min="2" max="4" width="16.7109375" style="11" customWidth="1"/>
    <col min="5" max="6" width="10.7109375" style="11" customWidth="1"/>
    <col min="7" max="14" width="16.7109375" style="11" customWidth="1"/>
    <col min="15" max="15" width="4.140625" style="11" hidden="1" customWidth="1"/>
    <col min="16" max="21" width="7.5703125" style="11" hidden="1" customWidth="1"/>
    <col min="22" max="31" width="10.28515625" style="11" hidden="1" customWidth="1"/>
    <col min="32" max="32" width="1.7109375" style="11" customWidth="1"/>
    <col min="33" max="33" width="28.28515625" style="11" customWidth="1"/>
    <col min="34" max="34" width="18.7109375" style="11" customWidth="1"/>
    <col min="35" max="35" width="2.28515625" style="11" customWidth="1"/>
    <col min="36" max="36" width="3.85546875" style="11" customWidth="1"/>
    <col min="37" max="37" width="1.28515625" style="11" customWidth="1"/>
    <col min="38" max="38" width="36.42578125" style="11" customWidth="1"/>
    <col min="39" max="39" width="11.5703125" style="11" customWidth="1"/>
    <col min="40" max="16384" width="11.42578125" style="11"/>
  </cols>
  <sheetData>
    <row r="1" spans="2:40" x14ac:dyDescent="0.2">
      <c r="B1" s="147" t="str">
        <f>Januar!B1</f>
        <v>Letzte Aktualisierung: 01.01.2026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8"/>
      <c r="AG1" s="148"/>
      <c r="AH1" s="148"/>
    </row>
    <row r="2" spans="2:40" ht="42" customHeight="1" x14ac:dyDescent="0.2">
      <c r="B2" s="108" t="s">
        <v>0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10"/>
    </row>
    <row r="3" spans="2:40" ht="16.5" customHeight="1" x14ac:dyDescent="0.2"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3"/>
    </row>
    <row r="4" spans="2:40" x14ac:dyDescent="0.2"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</row>
    <row r="5" spans="2:40" ht="21" customHeight="1" x14ac:dyDescent="0.2">
      <c r="B5" s="114" t="s">
        <v>1</v>
      </c>
      <c r="C5" s="115"/>
      <c r="D5" s="104" t="str">
        <f>IF(Januar!D5&lt;&gt;"",Januar!D5,"")</f>
        <v/>
      </c>
      <c r="E5" s="105"/>
      <c r="F5" s="105"/>
      <c r="G5" s="105"/>
      <c r="H5" s="105"/>
      <c r="I5" s="106"/>
      <c r="J5" s="76" t="s">
        <v>67</v>
      </c>
      <c r="K5" s="104" t="str">
        <f>IF(Januar!K5&lt;&gt;"",Januar!K5,"")</f>
        <v/>
      </c>
      <c r="L5" s="105"/>
      <c r="M5" s="106"/>
      <c r="N5" s="116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117"/>
    </row>
    <row r="6" spans="2:40" ht="21" customHeight="1" x14ac:dyDescent="0.2">
      <c r="B6" s="101" t="s">
        <v>2</v>
      </c>
      <c r="C6" s="102"/>
      <c r="D6" s="103" t="str">
        <f>IF(Januar!D6&lt;&gt;"",Januar!D6,"")</f>
        <v/>
      </c>
      <c r="E6" s="103"/>
      <c r="F6" s="103"/>
      <c r="G6" s="103"/>
      <c r="H6" s="103"/>
      <c r="I6" s="103"/>
      <c r="J6" s="103"/>
      <c r="K6" s="103"/>
      <c r="L6" s="103"/>
      <c r="M6" s="103"/>
      <c r="N6" s="118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20"/>
    </row>
    <row r="7" spans="2:40" ht="21" customHeight="1" x14ac:dyDescent="0.2">
      <c r="B7" s="126" t="s">
        <v>3</v>
      </c>
      <c r="C7" s="127"/>
      <c r="D7" s="128" t="str">
        <f>IF(Januar!D7&lt;&gt;"",Januar!D7,"")</f>
        <v/>
      </c>
      <c r="E7" s="128"/>
      <c r="F7" s="128"/>
      <c r="G7" s="128"/>
      <c r="H7" s="128"/>
      <c r="I7" s="105"/>
      <c r="J7" s="105"/>
      <c r="K7" s="105"/>
      <c r="L7" s="105"/>
      <c r="M7" s="105"/>
      <c r="N7" s="118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20"/>
    </row>
    <row r="8" spans="2:40" ht="21" customHeight="1" x14ac:dyDescent="0.2">
      <c r="B8" s="129" t="s">
        <v>4</v>
      </c>
      <c r="C8" s="130"/>
      <c r="D8" s="131" t="str">
        <f>IF(Januar!D8&lt;&gt;"",Januar!D8,"")</f>
        <v/>
      </c>
      <c r="E8" s="132"/>
      <c r="F8" s="132"/>
      <c r="G8" s="132"/>
      <c r="H8" s="132"/>
      <c r="I8" s="133"/>
      <c r="J8" s="133"/>
      <c r="K8" s="133"/>
      <c r="L8" s="133"/>
      <c r="M8" s="133"/>
      <c r="N8" s="118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20"/>
    </row>
    <row r="9" spans="2:40" ht="7.5" customHeight="1" x14ac:dyDescent="0.2">
      <c r="N9" s="118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20"/>
    </row>
    <row r="10" spans="2:40" ht="21" customHeight="1" x14ac:dyDescent="0.2">
      <c r="B10" s="134" t="s">
        <v>5</v>
      </c>
      <c r="C10" s="135"/>
      <c r="D10" s="136">
        <f>DATE(YEAR([0]!Beginndatum),9,1)</f>
        <v>46266</v>
      </c>
      <c r="E10" s="136"/>
      <c r="F10" s="136"/>
      <c r="G10" s="136"/>
      <c r="H10" s="136"/>
      <c r="I10" s="137"/>
      <c r="J10" s="138" t="s">
        <v>6</v>
      </c>
      <c r="K10" s="139"/>
      <c r="L10" s="140">
        <f>[0]!Stundenlohn_1</f>
        <v>14</v>
      </c>
      <c r="M10" s="141"/>
      <c r="N10" s="121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3"/>
    </row>
    <row r="11" spans="2:40" ht="12.75" customHeight="1" x14ac:dyDescent="0.2"/>
    <row r="12" spans="2:40" ht="21" customHeight="1" x14ac:dyDescent="0.2">
      <c r="B12" s="142" t="s">
        <v>7</v>
      </c>
      <c r="C12" s="95" t="s">
        <v>8</v>
      </c>
      <c r="D12" s="144"/>
      <c r="E12" s="95" t="s">
        <v>11</v>
      </c>
      <c r="F12" s="96"/>
      <c r="G12" s="9" t="s">
        <v>12</v>
      </c>
      <c r="H12" s="9" t="s">
        <v>14</v>
      </c>
      <c r="I12" s="62" t="s">
        <v>16</v>
      </c>
      <c r="J12" s="62" t="s">
        <v>17</v>
      </c>
      <c r="K12" s="62" t="s">
        <v>17</v>
      </c>
      <c r="L12" s="62" t="s">
        <v>18</v>
      </c>
      <c r="M12" s="62" t="s">
        <v>19</v>
      </c>
      <c r="N12" s="10" t="s">
        <v>19</v>
      </c>
      <c r="P12" s="12" t="s">
        <v>21</v>
      </c>
      <c r="Q12" s="12" t="s">
        <v>22</v>
      </c>
      <c r="R12" s="12" t="s">
        <v>23</v>
      </c>
      <c r="S12" s="12" t="s">
        <v>24</v>
      </c>
      <c r="T12" s="12" t="s">
        <v>25</v>
      </c>
      <c r="U12" s="12" t="s">
        <v>26</v>
      </c>
      <c r="V12" s="13" t="s">
        <v>27</v>
      </c>
      <c r="W12" s="13" t="s">
        <v>28</v>
      </c>
      <c r="X12" s="14" t="s">
        <v>29</v>
      </c>
      <c r="Y12" s="15">
        <v>41267</v>
      </c>
      <c r="Z12" s="15">
        <v>41274</v>
      </c>
      <c r="AA12" s="14" t="s">
        <v>30</v>
      </c>
      <c r="AB12" s="14" t="s">
        <v>31</v>
      </c>
      <c r="AC12" s="14" t="s">
        <v>32</v>
      </c>
      <c r="AD12" s="14" t="s">
        <v>33</v>
      </c>
      <c r="AE12" s="14" t="s">
        <v>34</v>
      </c>
      <c r="AG12" s="98" t="s">
        <v>36</v>
      </c>
      <c r="AH12" s="99"/>
      <c r="AL12" s="77" t="s">
        <v>38</v>
      </c>
      <c r="AM12" s="79">
        <f>YEAR(Beginndatum_1)</f>
        <v>2026</v>
      </c>
      <c r="AN12" s="81" t="s">
        <v>39</v>
      </c>
    </row>
    <row r="13" spans="2:40" ht="21" customHeight="1" x14ac:dyDescent="0.2">
      <c r="B13" s="143"/>
      <c r="C13" s="16" t="s">
        <v>9</v>
      </c>
      <c r="D13" s="16" t="s">
        <v>10</v>
      </c>
      <c r="E13" s="16" t="s">
        <v>9</v>
      </c>
      <c r="F13" s="16" t="s">
        <v>10</v>
      </c>
      <c r="G13" s="16" t="s">
        <v>13</v>
      </c>
      <c r="H13" s="16" t="s">
        <v>15</v>
      </c>
      <c r="I13" s="17" t="s">
        <v>20</v>
      </c>
      <c r="J13" s="74">
        <v>0.25</v>
      </c>
      <c r="K13" s="74">
        <v>0.4</v>
      </c>
      <c r="L13" s="74">
        <v>0.5</v>
      </c>
      <c r="M13" s="74">
        <v>1.25</v>
      </c>
      <c r="N13" s="75">
        <v>1.5</v>
      </c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G13" s="78"/>
      <c r="AH13" s="100"/>
      <c r="AL13" s="78"/>
      <c r="AM13" s="80"/>
      <c r="AN13" s="82"/>
    </row>
    <row r="14" spans="2:40" ht="21" customHeight="1" x14ac:dyDescent="0.2">
      <c r="B14" s="19">
        <f>Beginndatum_1</f>
        <v>46266</v>
      </c>
      <c r="C14" s="1"/>
      <c r="D14" s="1"/>
      <c r="E14" s="1"/>
      <c r="F14" s="1"/>
      <c r="G14" s="4" t="str">
        <f t="shared" ref="G14:G44" ca="1" si="0">IF(OR(C14&lt;&gt;"",D14&lt;&gt;"",E14&lt;&gt;"",F14&lt;&gt;""),TODAY(),"")</f>
        <v/>
      </c>
      <c r="H14" s="2"/>
      <c r="I14" s="60" t="str">
        <f>IF(P14=1,+(S14-R14)-(U14-T14), "")</f>
        <v/>
      </c>
      <c r="J14" s="60" t="str">
        <f t="shared" ref="J14:J44" si="1">IF(P14=1,IF(Q14=1,
+MAX(0,MIN(S14,6/24)-MAX(R14,0)) - MAX(0,MIN(U14,6/24)-MAX(T14,0))
+MAX(0,MIN(S14,24/24)-MAX(R14,20/24)) - MAX(0,MIN(U14,24/24)-MAX(T14,20/24))
+MAX(0,MIN(S14,1+6/24)-MAX(R14,1+4/24)) - MAX(0,MIN(U14,1+6/24)-MAX(T14,1+4/24))
+MAX(0,MIN(S14,1+24/24)-MAX(R14,1+20/24)) - MAX(0,MIN(U14,1+24/24)-MAX(T14,1+20/24))
+0,0),"")</f>
        <v/>
      </c>
      <c r="K14" s="60" t="str">
        <f t="shared" ref="K14:K44" si="2">IF(P14=1,IF(Q14=1,
+MAX(0,MIN(S14,1+4/24)-MAX(R14,24/24)) - MAX(0,MIN(U14,1+4/24)-MAX(T14,24/24))
+0,0),"")</f>
        <v/>
      </c>
      <c r="L14" s="60" t="str">
        <f t="shared" ref="L14:L44" si="3">IF(P14=1,IF(Q14=1,
+IF(AND(V14=1,W14=0,X14=0), MAX(0,MIN(S14,14/24)-MAX(R14,0/24)) - MAX(0,MIN(U14,14/24)-MAX(T14,0/24)),0)
+IF(AND(V14=1,W14=0,X14=0,Y14=0,Z14=0), MAX(0,MIN(S14,24/24)-MAX(R14,14/24)) - MAX(0,MIN(U14,24/24)-MAX(T14,14/24)),0)
+IF(AND(OR(V14=1,AA14=1),W14=0,X14=0,Y14=0,Z14=0,AB14=0,AC14=0), MAX(0,MIN(S14,1+4/24)-MAX(R14,24/24)) - MAX(0,MIN(U14,1+4/24)-MAX(T14,24/24)),0)
+IF(AND(AA14=1,AB14=0,AC14=0), MAX(0,MIN(S14,1+14/24)-MAX(R14,1+4/24)) - MAX(0,MIN(U14,1+14/24)-MAX(T14,1+4/24)),0)
+IF(AND(AA14=1,AB14=0,AC14=0,AD14=0,AE14=0), MAX(0,MIN(S14,1+24/24)-MAX(R14,1+14/24)) - MAX(0,MIN(U14,1+24/24)-MAX(T14,1+14/24)),0)
+0,0),"")</f>
        <v/>
      </c>
      <c r="M14" s="60" t="str">
        <f t="shared" ref="M14:M44" si="4">IF(P14=1,IF(Q14=1,
+IF(AND(W14=1,X14=0), MAX(0,MIN(S14,14/24)-MAX(R14,0/24)) - MAX(0,MIN(U14,14/24)-MAX(T14,0/24)),0)
+IF(AND(OR(W14=1,Z14=1),X14=0,Y14=0), MAX(0,MIN(S14,24/24)-MAX(R14,14/24)) - MAX(0,MIN(U14,24/24)-MAX(T14,14/24)),0)
+IF(AND(OR(W14=1,Z14=1,AB14=1),X14=0,Y14=0,AC14=0), MAX(0,MIN(S14,1+4/24)-MAX(R14,24/24)) - MAX(0,MIN(U14,1+4/24)-MAX(T14,24/24)),0)
+IF(AND(AB14=1,AC14=0), MAX(0,MIN(S14,1+14/24)-MAX(R14,1+4/24)) - MAX(0,MIN(U14,1+14/24)-MAX(T14,1+4/24)),0)
+IF(AND(OR(AB14=1,AE14=1),AC14=0,AD14=0), MAX(0,MIN(S14,1+24/24)-MAX(R14,1+14/24)) - MAX(0,MIN(U14,1+24/24)-MAX(T14,1+14/24)),0)
+0,0),"")</f>
        <v/>
      </c>
      <c r="N14" s="60" t="str">
        <f t="shared" ref="N14:N44" si="5">IF(P14=1,IF(Q14=1,
+IF(X14=1, MAX(0,MIN(S14,14/24)-MAX(R14,0/24)) - MAX(0,MIN(U14,14/24)-MAX(T14,0/24)),0)
+IF(OR(X14=1,Y14=1), MAX(0,MIN(S14,24/24)-MAX(R14,14/24)) - MAX(0,MIN(U14,24/24)-MAX(T14,14/24)),0)
+IF(OR(X14=1,Y14=1,AC14=1), MAX(0,MIN(S14,1+4/24)-MAX(R14,24/24)) - MAX(0,MIN(U14,1+4/24)-MAX(T14,24/24)),0)
+IF(AC14=1, MAX(0,MIN(S14,1+14/24)-MAX(R14,1+4/24)) - MAX(0,MIN(U14,1+14/24)-MAX(T14,1+4/24)),0)
+IF(OR(AC14=1,AD14=1), MAX(0,MIN(S14,1+24/24)-MAX(R14,1+14/24)) - MAX(0,MIN(U14,1+24/24)-MAX(T14,1+14/24)),0)
+0,0),"")</f>
        <v/>
      </c>
      <c r="P14" s="63">
        <f>IF(AND(B14&lt;&gt;"",C14&lt;&gt;"",D14&lt;&gt;""),1,0)</f>
        <v>0</v>
      </c>
      <c r="Q14" s="63">
        <f>IF(H14&lt;&gt;"",0,1)</f>
        <v>1</v>
      </c>
      <c r="R14" s="64">
        <f t="shared" ref="R14:R44" si="6">MOD(C14,1)</f>
        <v>0</v>
      </c>
      <c r="S14" s="64">
        <f>IF(D14="",0,IF(MOD(D14,1)&gt;R14,MOD(D14,1),MOD(D14,1)+1))</f>
        <v>0</v>
      </c>
      <c r="T14" s="64">
        <f>IF(MOD(E14,1)&gt;R14,MIN(MAX(MOD(E14,1),R14),S14),MIN(MAX(MOD(E14,1)+1,R14),S14))</f>
        <v>0</v>
      </c>
      <c r="U14" s="64">
        <f>IF(MOD(F14,1)&gt;T14,MIN(MAX(MOD(F14,1),T14),S14),MIN(MAX(MOD(F14,1)+1,T14),S14))</f>
        <v>0</v>
      </c>
      <c r="V14" s="63">
        <f t="shared" ref="V14:V44" si="7">IF(ISNUMBER(B14),IF(WEEKDAY(B14,1)=1,1,0),0)</f>
        <v>0</v>
      </c>
      <c r="W14" s="65">
        <f t="shared" ref="W14:W44" si="8">IF(ISNUMBER(B14),IF(OR(B14=Neujahr_1,B14=Karfreitag_1,B14=Allerheiligen_1, B14=Refomationstag_1,B14=Buss_Bettag_1, B14=Ostersonntag_1,  B14=Ostermontag_1,B14=Christi_Himmelfahrt_1,B14=Pfingstmontag_1,B14=Tag_der_Einheit_1, B14=Maria_Himmelfahrt_1,B14=HL_3_Koenige,B14=Fronleichnam_1,B14=Friedensfest_1),1,0),0)</f>
        <v>0</v>
      </c>
      <c r="X14" s="65">
        <f t="shared" ref="X14:X44" si="9">IF(ISNUMBER(B14),IF(OR(B14=Weihnachtstag_1_1,B14=Weihnachtstag_2_1,B14=Tag_der_Arbeit_1),1,0),0)</f>
        <v>0</v>
      </c>
      <c r="Y14" s="65">
        <f t="shared" ref="Y14:Y44" si="10">IF(ISNUMBER(B14),IF(B14=Heiligabend_1,1,0),0)</f>
        <v>0</v>
      </c>
      <c r="Z14" s="65">
        <f t="shared" ref="Z14:Z44" si="11">IF(ISNUMBER(B14),IF(B14=Sylvester_1,1,0),0)</f>
        <v>0</v>
      </c>
      <c r="AA14" s="65">
        <f t="shared" ref="AA14:AA44" si="12">IF(ISNUMBER(B14),IF(WEEKDAY(B14+1,1)=1,1,0),0)</f>
        <v>0</v>
      </c>
      <c r="AB14" s="65">
        <f t="shared" ref="AB14:AB44" si="13">IF(ISNUMBER(B14),IF(OR(B14=Sylvester_1,B14+1=Karfreitag_1,B14+1=Allerheiligen_1, B14+1=Refomationstag_1,B14+1=Buss_Bettag_1, B14+1=Ostersonntag_1,  B14+1=Ostermontag_1,B14+1=Christi_Himmelfahrt_1,B14+1=Pfingstmontag_1,B14+1=Tag_der_Einheit_1, B14+1=Maria_Himmelfahrt_1,B14+1=HL_3_Koenige,B14+1=Fronleichnam_1,B14+1=Friedensfest_1),1,0),0)</f>
        <v>0</v>
      </c>
      <c r="AC14" s="66">
        <f t="shared" ref="AC14:AC44" si="14">IF(ISNUMBER(B14),IF(OR(B14+1=Weihnachtstag_1_1,B14+1=Weihnachtstag_2_1,B14+1=Tag_der_Arbeit_1),1,0),0)</f>
        <v>0</v>
      </c>
      <c r="AD14" s="66">
        <f t="shared" ref="AD14:AD44" si="15">IF(ISNUMBER(B14),IF(B14+1=Heiligabend_1,1,0),0)</f>
        <v>0</v>
      </c>
      <c r="AE14" s="66">
        <f t="shared" ref="AE14:AE44" si="16">IF(ISNUMBER(B14),IF(B14+1=Sylvester_1,1,0),0)</f>
        <v>0</v>
      </c>
      <c r="AG14" s="124"/>
      <c r="AH14" s="125"/>
      <c r="AL14" s="29" t="s">
        <v>40</v>
      </c>
      <c r="AM14" s="30">
        <f>DATE(AM12,1,1)</f>
        <v>46023</v>
      </c>
      <c r="AN14" s="31">
        <v>125</v>
      </c>
    </row>
    <row r="15" spans="2:40" ht="21" customHeight="1" x14ac:dyDescent="0.2">
      <c r="B15" s="20">
        <f t="shared" ref="B15:B44" si="17">IF(B14&lt;&gt;"",IF(MONTH(Beginndatum_1)=MONTH(B14+1),B14+1,""),"")</f>
        <v>46267</v>
      </c>
      <c r="C15" s="3"/>
      <c r="D15" s="3"/>
      <c r="E15" s="3"/>
      <c r="F15" s="3"/>
      <c r="G15" s="4" t="str">
        <f t="shared" ca="1" si="0"/>
        <v/>
      </c>
      <c r="H15" s="5"/>
      <c r="I15" s="60" t="str">
        <f t="shared" ref="I15:I44" si="18">IF(P15=1,+(S15-R15)-(U15-T15), "")</f>
        <v/>
      </c>
      <c r="J15" s="60" t="str">
        <f t="shared" si="1"/>
        <v/>
      </c>
      <c r="K15" s="60" t="str">
        <f t="shared" si="2"/>
        <v/>
      </c>
      <c r="L15" s="60" t="str">
        <f t="shared" si="3"/>
        <v/>
      </c>
      <c r="M15" s="60" t="str">
        <f t="shared" si="4"/>
        <v/>
      </c>
      <c r="N15" s="60" t="str">
        <f t="shared" si="5"/>
        <v/>
      </c>
      <c r="P15" s="63">
        <f t="shared" ref="P15:P44" si="19">IF(AND(B15&lt;&gt;"",C15&lt;&gt;"",OR(D15&lt;&gt;"",E15&lt;&gt;"")),1,0)</f>
        <v>0</v>
      </c>
      <c r="Q15" s="63">
        <f>IF(H15&lt;&gt;"",0,1)</f>
        <v>1</v>
      </c>
      <c r="R15" s="64">
        <f t="shared" si="6"/>
        <v>0</v>
      </c>
      <c r="S15" s="64">
        <f>IF(D15="",0,IF(MOD(D15,1)&gt;R15,MOD(D15,1),MOD(D15,1)+1))</f>
        <v>0</v>
      </c>
      <c r="T15" s="64">
        <f>IF(MOD(E15,1)&gt;R15,MIN(MAX(MOD(E15,1),R15),S15),MIN(MAX(MOD(E15,1)+1,R15),S15))</f>
        <v>0</v>
      </c>
      <c r="U15" s="64">
        <f>IF(MOD(F15,1)&gt;T15,MIN(MAX(MOD(F15,1),T15),S15),MIN(MAX(MOD(F15,1)+1,T15),S15))</f>
        <v>0</v>
      </c>
      <c r="V15" s="63">
        <f t="shared" si="7"/>
        <v>0</v>
      </c>
      <c r="W15" s="65">
        <f t="shared" si="8"/>
        <v>0</v>
      </c>
      <c r="X15" s="65">
        <f t="shared" si="9"/>
        <v>0</v>
      </c>
      <c r="Y15" s="65">
        <f t="shared" si="10"/>
        <v>0</v>
      </c>
      <c r="Z15" s="65">
        <f t="shared" si="11"/>
        <v>0</v>
      </c>
      <c r="AA15" s="65">
        <f t="shared" si="12"/>
        <v>0</v>
      </c>
      <c r="AB15" s="65">
        <f t="shared" si="13"/>
        <v>0</v>
      </c>
      <c r="AC15" s="66">
        <f t="shared" si="14"/>
        <v>0</v>
      </c>
      <c r="AD15" s="66">
        <f t="shared" si="15"/>
        <v>0</v>
      </c>
      <c r="AE15" s="66">
        <f t="shared" si="16"/>
        <v>0</v>
      </c>
      <c r="AG15" s="47" t="s">
        <v>37</v>
      </c>
      <c r="AH15" s="48">
        <f>(Stunden_1)*Stundenlohn_1</f>
        <v>0</v>
      </c>
      <c r="AL15" s="32" t="s">
        <v>41</v>
      </c>
      <c r="AM15" s="33">
        <f>Ostersonntag_1-2</f>
        <v>46115</v>
      </c>
      <c r="AN15" s="34">
        <v>125</v>
      </c>
    </row>
    <row r="16" spans="2:40" ht="21" customHeight="1" x14ac:dyDescent="0.2">
      <c r="B16" s="20">
        <f t="shared" si="17"/>
        <v>46268</v>
      </c>
      <c r="C16" s="3"/>
      <c r="D16" s="3"/>
      <c r="E16" s="3"/>
      <c r="F16" s="3"/>
      <c r="G16" s="4" t="str">
        <f t="shared" ca="1" si="0"/>
        <v/>
      </c>
      <c r="H16" s="5"/>
      <c r="I16" s="60" t="str">
        <f t="shared" si="18"/>
        <v/>
      </c>
      <c r="J16" s="60" t="str">
        <f t="shared" si="1"/>
        <v/>
      </c>
      <c r="K16" s="60" t="str">
        <f t="shared" si="2"/>
        <v/>
      </c>
      <c r="L16" s="60" t="str">
        <f t="shared" si="3"/>
        <v/>
      </c>
      <c r="M16" s="60" t="str">
        <f t="shared" si="4"/>
        <v/>
      </c>
      <c r="N16" s="60" t="str">
        <f t="shared" si="5"/>
        <v/>
      </c>
      <c r="P16" s="63">
        <f t="shared" si="19"/>
        <v>0</v>
      </c>
      <c r="Q16" s="63">
        <f t="shared" ref="Q16:Q44" si="20">IF(H16&lt;&gt;"",0,1)</f>
        <v>1</v>
      </c>
      <c r="R16" s="64">
        <f t="shared" si="6"/>
        <v>0</v>
      </c>
      <c r="S16" s="64">
        <f t="shared" ref="S16:S44" si="21">IF(D16="",0,IF(MOD(D16,1)&gt;R16,MOD(D16,1),MOD(D16,1)+1))</f>
        <v>0</v>
      </c>
      <c r="T16" s="64">
        <f t="shared" ref="T16:T44" si="22">IF(MOD(E16,1)&gt;R16,MIN(MAX(MOD(E16,1),R16),S16),MIN(MAX(MOD(E16,1)+1,R16),S16))</f>
        <v>0</v>
      </c>
      <c r="U16" s="64">
        <f t="shared" ref="U16:U44" si="23">IF(MOD(F16,1)&gt;T16,MIN(MAX(MOD(F16,1),T16),S16),MIN(MAX(MOD(F16,1)+1,T16),S16))</f>
        <v>0</v>
      </c>
      <c r="V16" s="63">
        <f t="shared" si="7"/>
        <v>0</v>
      </c>
      <c r="W16" s="65">
        <f t="shared" si="8"/>
        <v>0</v>
      </c>
      <c r="X16" s="65">
        <f t="shared" si="9"/>
        <v>0</v>
      </c>
      <c r="Y16" s="65">
        <f t="shared" si="10"/>
        <v>0</v>
      </c>
      <c r="Z16" s="65">
        <f t="shared" si="11"/>
        <v>0</v>
      </c>
      <c r="AA16" s="65">
        <f t="shared" si="12"/>
        <v>0</v>
      </c>
      <c r="AB16" s="65">
        <f t="shared" si="13"/>
        <v>0</v>
      </c>
      <c r="AC16" s="66">
        <f t="shared" si="14"/>
        <v>0</v>
      </c>
      <c r="AD16" s="66">
        <f t="shared" si="15"/>
        <v>0</v>
      </c>
      <c r="AE16" s="66">
        <f t="shared" si="16"/>
        <v>0</v>
      </c>
      <c r="AG16" s="49" t="str">
        <f>Januar!AG16</f>
        <v>Nachtstunden zu 25 %</v>
      </c>
      <c r="AH16" s="50">
        <f>(Nachtstd_25_1)*(Stundenlohn_1*25%)</f>
        <v>0</v>
      </c>
      <c r="AL16" s="32" t="s">
        <v>42</v>
      </c>
      <c r="AM16" s="33">
        <f>Ostersonntag_1+1</f>
        <v>46118</v>
      </c>
      <c r="AN16" s="34">
        <v>125</v>
      </c>
    </row>
    <row r="17" spans="2:40" ht="21" customHeight="1" x14ac:dyDescent="0.2">
      <c r="B17" s="20">
        <f t="shared" si="17"/>
        <v>46269</v>
      </c>
      <c r="C17" s="3"/>
      <c r="D17" s="3"/>
      <c r="E17" s="3"/>
      <c r="F17" s="3"/>
      <c r="G17" s="4" t="str">
        <f t="shared" ca="1" si="0"/>
        <v/>
      </c>
      <c r="H17" s="5"/>
      <c r="I17" s="60" t="str">
        <f t="shared" si="18"/>
        <v/>
      </c>
      <c r="J17" s="60" t="str">
        <f t="shared" si="1"/>
        <v/>
      </c>
      <c r="K17" s="60" t="str">
        <f t="shared" si="2"/>
        <v/>
      </c>
      <c r="L17" s="60" t="str">
        <f t="shared" si="3"/>
        <v/>
      </c>
      <c r="M17" s="60" t="str">
        <f t="shared" si="4"/>
        <v/>
      </c>
      <c r="N17" s="60" t="str">
        <f t="shared" si="5"/>
        <v/>
      </c>
      <c r="P17" s="63">
        <f t="shared" si="19"/>
        <v>0</v>
      </c>
      <c r="Q17" s="63">
        <f t="shared" si="20"/>
        <v>1</v>
      </c>
      <c r="R17" s="64">
        <f t="shared" si="6"/>
        <v>0</v>
      </c>
      <c r="S17" s="64">
        <f t="shared" si="21"/>
        <v>0</v>
      </c>
      <c r="T17" s="64">
        <f t="shared" si="22"/>
        <v>0</v>
      </c>
      <c r="U17" s="64">
        <f t="shared" si="23"/>
        <v>0</v>
      </c>
      <c r="V17" s="63">
        <f t="shared" si="7"/>
        <v>0</v>
      </c>
      <c r="W17" s="65">
        <f t="shared" si="8"/>
        <v>0</v>
      </c>
      <c r="X17" s="65">
        <f t="shared" si="9"/>
        <v>0</v>
      </c>
      <c r="Y17" s="65">
        <f t="shared" si="10"/>
        <v>0</v>
      </c>
      <c r="Z17" s="65">
        <f t="shared" si="11"/>
        <v>0</v>
      </c>
      <c r="AA17" s="65">
        <f t="shared" si="12"/>
        <v>0</v>
      </c>
      <c r="AB17" s="65">
        <f t="shared" si="13"/>
        <v>0</v>
      </c>
      <c r="AC17" s="66">
        <f t="shared" si="14"/>
        <v>0</v>
      </c>
      <c r="AD17" s="66">
        <f t="shared" si="15"/>
        <v>0</v>
      </c>
      <c r="AE17" s="66">
        <f t="shared" si="16"/>
        <v>0</v>
      </c>
      <c r="AG17" s="49" t="str">
        <f>Januar!AG17</f>
        <v>Nachtstunden zu 40 %</v>
      </c>
      <c r="AH17" s="50">
        <f>(Nachtstd_40_1)*(Stundenlohn_1*40%)</f>
        <v>0</v>
      </c>
      <c r="AL17" s="32" t="s">
        <v>43</v>
      </c>
      <c r="AM17" s="33">
        <f>DATE(AM12,5,1)</f>
        <v>46143</v>
      </c>
      <c r="AN17" s="34">
        <v>150</v>
      </c>
    </row>
    <row r="18" spans="2:40" ht="21" customHeight="1" x14ac:dyDescent="0.2">
      <c r="B18" s="20">
        <f t="shared" si="17"/>
        <v>46270</v>
      </c>
      <c r="C18" s="3"/>
      <c r="D18" s="3"/>
      <c r="E18" s="3"/>
      <c r="F18" s="3"/>
      <c r="G18" s="4" t="str">
        <f t="shared" ca="1" si="0"/>
        <v/>
      </c>
      <c r="H18" s="5"/>
      <c r="I18" s="60" t="str">
        <f t="shared" si="18"/>
        <v/>
      </c>
      <c r="J18" s="60" t="str">
        <f t="shared" si="1"/>
        <v/>
      </c>
      <c r="K18" s="60" t="str">
        <f t="shared" si="2"/>
        <v/>
      </c>
      <c r="L18" s="60" t="str">
        <f t="shared" si="3"/>
        <v/>
      </c>
      <c r="M18" s="60" t="str">
        <f t="shared" si="4"/>
        <v/>
      </c>
      <c r="N18" s="60" t="str">
        <f t="shared" si="5"/>
        <v/>
      </c>
      <c r="P18" s="63">
        <f t="shared" si="19"/>
        <v>0</v>
      </c>
      <c r="Q18" s="63">
        <f t="shared" si="20"/>
        <v>1</v>
      </c>
      <c r="R18" s="64">
        <f t="shared" si="6"/>
        <v>0</v>
      </c>
      <c r="S18" s="64">
        <f t="shared" si="21"/>
        <v>0</v>
      </c>
      <c r="T18" s="64">
        <f t="shared" si="22"/>
        <v>0</v>
      </c>
      <c r="U18" s="64">
        <f t="shared" si="23"/>
        <v>0</v>
      </c>
      <c r="V18" s="63">
        <f t="shared" si="7"/>
        <v>0</v>
      </c>
      <c r="W18" s="65">
        <f t="shared" si="8"/>
        <v>0</v>
      </c>
      <c r="X18" s="65">
        <f t="shared" si="9"/>
        <v>0</v>
      </c>
      <c r="Y18" s="65">
        <f t="shared" si="10"/>
        <v>0</v>
      </c>
      <c r="Z18" s="65">
        <f t="shared" si="11"/>
        <v>0</v>
      </c>
      <c r="AA18" s="65">
        <f t="shared" si="12"/>
        <v>1</v>
      </c>
      <c r="AB18" s="65">
        <f t="shared" si="13"/>
        <v>0</v>
      </c>
      <c r="AC18" s="66">
        <f t="shared" si="14"/>
        <v>0</v>
      </c>
      <c r="AD18" s="66">
        <f t="shared" si="15"/>
        <v>0</v>
      </c>
      <c r="AE18" s="66">
        <f t="shared" si="16"/>
        <v>0</v>
      </c>
      <c r="AG18" s="49" t="str">
        <f>Januar!AG18</f>
        <v>Sonntagsstunden zu 50 %</v>
      </c>
      <c r="AH18" s="50">
        <f>(Sonntagsstd_1)*(Stundenlohn_1*50%)</f>
        <v>0</v>
      </c>
      <c r="AL18" s="32" t="s">
        <v>44</v>
      </c>
      <c r="AM18" s="33">
        <f>Ostersonntag_1+39</f>
        <v>46156</v>
      </c>
      <c r="AN18" s="34">
        <v>125</v>
      </c>
    </row>
    <row r="19" spans="2:40" ht="21" customHeight="1" x14ac:dyDescent="0.2">
      <c r="B19" s="20">
        <f t="shared" si="17"/>
        <v>46271</v>
      </c>
      <c r="C19" s="3"/>
      <c r="D19" s="3"/>
      <c r="E19" s="3"/>
      <c r="F19" s="3"/>
      <c r="G19" s="4" t="str">
        <f t="shared" ca="1" si="0"/>
        <v/>
      </c>
      <c r="H19" s="5"/>
      <c r="I19" s="60" t="str">
        <f t="shared" si="18"/>
        <v/>
      </c>
      <c r="J19" s="60" t="str">
        <f t="shared" si="1"/>
        <v/>
      </c>
      <c r="K19" s="60" t="str">
        <f t="shared" si="2"/>
        <v/>
      </c>
      <c r="L19" s="60" t="str">
        <f t="shared" si="3"/>
        <v/>
      </c>
      <c r="M19" s="60" t="str">
        <f t="shared" si="4"/>
        <v/>
      </c>
      <c r="N19" s="60" t="str">
        <f t="shared" si="5"/>
        <v/>
      </c>
      <c r="P19" s="63">
        <f t="shared" si="19"/>
        <v>0</v>
      </c>
      <c r="Q19" s="63">
        <f t="shared" si="20"/>
        <v>1</v>
      </c>
      <c r="R19" s="64">
        <f t="shared" si="6"/>
        <v>0</v>
      </c>
      <c r="S19" s="64">
        <f t="shared" si="21"/>
        <v>0</v>
      </c>
      <c r="T19" s="64">
        <f t="shared" si="22"/>
        <v>0</v>
      </c>
      <c r="U19" s="64">
        <f t="shared" si="23"/>
        <v>0</v>
      </c>
      <c r="V19" s="63">
        <f t="shared" si="7"/>
        <v>1</v>
      </c>
      <c r="W19" s="65">
        <f t="shared" si="8"/>
        <v>0</v>
      </c>
      <c r="X19" s="65">
        <f t="shared" si="9"/>
        <v>0</v>
      </c>
      <c r="Y19" s="65">
        <f t="shared" si="10"/>
        <v>0</v>
      </c>
      <c r="Z19" s="65">
        <f t="shared" si="11"/>
        <v>0</v>
      </c>
      <c r="AA19" s="65">
        <f t="shared" si="12"/>
        <v>0</v>
      </c>
      <c r="AB19" s="65">
        <f t="shared" si="13"/>
        <v>0</v>
      </c>
      <c r="AC19" s="66">
        <f t="shared" si="14"/>
        <v>0</v>
      </c>
      <c r="AD19" s="66">
        <f t="shared" si="15"/>
        <v>0</v>
      </c>
      <c r="AE19" s="66">
        <f t="shared" si="16"/>
        <v>0</v>
      </c>
      <c r="AG19" s="49" t="str">
        <f>Januar!AG19</f>
        <v>Feiertagsstunden zu 125 %</v>
      </c>
      <c r="AH19" s="50">
        <f>(Feiertagsstd_125_1)*(Stundenlohn_1*125%)</f>
        <v>0</v>
      </c>
      <c r="AL19" s="32" t="s">
        <v>45</v>
      </c>
      <c r="AM19" s="33">
        <f>Ostersonntag_1+50</f>
        <v>46167</v>
      </c>
      <c r="AN19" s="34">
        <v>125</v>
      </c>
    </row>
    <row r="20" spans="2:40" ht="21" customHeight="1" x14ac:dyDescent="0.2">
      <c r="B20" s="20">
        <f t="shared" si="17"/>
        <v>46272</v>
      </c>
      <c r="C20" s="3"/>
      <c r="D20" s="3"/>
      <c r="E20" s="3"/>
      <c r="F20" s="3"/>
      <c r="G20" s="4" t="str">
        <f t="shared" ca="1" si="0"/>
        <v/>
      </c>
      <c r="H20" s="5"/>
      <c r="I20" s="60" t="str">
        <f t="shared" si="18"/>
        <v/>
      </c>
      <c r="J20" s="60" t="str">
        <f t="shared" si="1"/>
        <v/>
      </c>
      <c r="K20" s="60" t="str">
        <f t="shared" si="2"/>
        <v/>
      </c>
      <c r="L20" s="60" t="str">
        <f t="shared" si="3"/>
        <v/>
      </c>
      <c r="M20" s="60" t="str">
        <f t="shared" si="4"/>
        <v/>
      </c>
      <c r="N20" s="60" t="str">
        <f t="shared" si="5"/>
        <v/>
      </c>
      <c r="P20" s="63">
        <f t="shared" si="19"/>
        <v>0</v>
      </c>
      <c r="Q20" s="63">
        <f t="shared" si="20"/>
        <v>1</v>
      </c>
      <c r="R20" s="64">
        <f t="shared" si="6"/>
        <v>0</v>
      </c>
      <c r="S20" s="64">
        <f t="shared" si="21"/>
        <v>0</v>
      </c>
      <c r="T20" s="64">
        <f t="shared" si="22"/>
        <v>0</v>
      </c>
      <c r="U20" s="64">
        <f t="shared" si="23"/>
        <v>0</v>
      </c>
      <c r="V20" s="63">
        <f t="shared" si="7"/>
        <v>0</v>
      </c>
      <c r="W20" s="65">
        <f t="shared" si="8"/>
        <v>0</v>
      </c>
      <c r="X20" s="65">
        <f t="shared" si="9"/>
        <v>0</v>
      </c>
      <c r="Y20" s="65">
        <f t="shared" si="10"/>
        <v>0</v>
      </c>
      <c r="Z20" s="65">
        <f t="shared" si="11"/>
        <v>0</v>
      </c>
      <c r="AA20" s="65">
        <f t="shared" si="12"/>
        <v>0</v>
      </c>
      <c r="AB20" s="65">
        <f t="shared" si="13"/>
        <v>0</v>
      </c>
      <c r="AC20" s="66">
        <f t="shared" si="14"/>
        <v>0</v>
      </c>
      <c r="AD20" s="66">
        <f t="shared" si="15"/>
        <v>0</v>
      </c>
      <c r="AE20" s="66">
        <f t="shared" si="16"/>
        <v>0</v>
      </c>
      <c r="AG20" s="49" t="str">
        <f>Januar!AG20</f>
        <v>Feiertagsstunden zu 150 %</v>
      </c>
      <c r="AH20" s="52">
        <f>(Feiertagsstd_150_1)*(Stundenlohn_1*150%)</f>
        <v>0</v>
      </c>
      <c r="AL20" s="32" t="s">
        <v>46</v>
      </c>
      <c r="AM20" s="33">
        <f>DATE(AM12,10,3)</f>
        <v>46298</v>
      </c>
      <c r="AN20" s="34">
        <v>125</v>
      </c>
    </row>
    <row r="21" spans="2:40" ht="21" customHeight="1" x14ac:dyDescent="0.2">
      <c r="B21" s="20">
        <f t="shared" si="17"/>
        <v>46273</v>
      </c>
      <c r="C21" s="3"/>
      <c r="D21" s="3"/>
      <c r="E21" s="3"/>
      <c r="F21" s="3"/>
      <c r="G21" s="4" t="str">
        <f t="shared" ca="1" si="0"/>
        <v/>
      </c>
      <c r="H21" s="5"/>
      <c r="I21" s="60" t="str">
        <f t="shared" si="18"/>
        <v/>
      </c>
      <c r="J21" s="60" t="str">
        <f t="shared" si="1"/>
        <v/>
      </c>
      <c r="K21" s="60" t="str">
        <f t="shared" si="2"/>
        <v/>
      </c>
      <c r="L21" s="60" t="str">
        <f t="shared" si="3"/>
        <v/>
      </c>
      <c r="M21" s="60" t="str">
        <f t="shared" si="4"/>
        <v/>
      </c>
      <c r="N21" s="60" t="str">
        <f t="shared" si="5"/>
        <v/>
      </c>
      <c r="P21" s="63">
        <f t="shared" si="19"/>
        <v>0</v>
      </c>
      <c r="Q21" s="63">
        <f t="shared" si="20"/>
        <v>1</v>
      </c>
      <c r="R21" s="64">
        <f t="shared" si="6"/>
        <v>0</v>
      </c>
      <c r="S21" s="64">
        <f t="shared" si="21"/>
        <v>0</v>
      </c>
      <c r="T21" s="64">
        <f t="shared" si="22"/>
        <v>0</v>
      </c>
      <c r="U21" s="64">
        <f t="shared" si="23"/>
        <v>0</v>
      </c>
      <c r="V21" s="63">
        <f t="shared" si="7"/>
        <v>0</v>
      </c>
      <c r="W21" s="65">
        <f t="shared" si="8"/>
        <v>0</v>
      </c>
      <c r="X21" s="65">
        <f t="shared" si="9"/>
        <v>0</v>
      </c>
      <c r="Y21" s="65">
        <f t="shared" si="10"/>
        <v>0</v>
      </c>
      <c r="Z21" s="65">
        <f t="shared" si="11"/>
        <v>0</v>
      </c>
      <c r="AA21" s="65">
        <f t="shared" si="12"/>
        <v>0</v>
      </c>
      <c r="AB21" s="65">
        <f t="shared" si="13"/>
        <v>0</v>
      </c>
      <c r="AC21" s="66">
        <f t="shared" si="14"/>
        <v>0</v>
      </c>
      <c r="AD21" s="66">
        <f t="shared" si="15"/>
        <v>0</v>
      </c>
      <c r="AE21" s="66">
        <f t="shared" si="16"/>
        <v>0</v>
      </c>
      <c r="AG21" s="53"/>
      <c r="AH21" s="54"/>
      <c r="AL21" s="35" t="s">
        <v>47</v>
      </c>
      <c r="AM21" s="36">
        <f>DATE(AM12,12,24)</f>
        <v>46380</v>
      </c>
      <c r="AN21" s="34">
        <v>150</v>
      </c>
    </row>
    <row r="22" spans="2:40" ht="21" customHeight="1" x14ac:dyDescent="0.2">
      <c r="B22" s="20">
        <f t="shared" si="17"/>
        <v>46274</v>
      </c>
      <c r="C22" s="3"/>
      <c r="D22" s="3"/>
      <c r="E22" s="3"/>
      <c r="F22" s="3"/>
      <c r="G22" s="4" t="str">
        <f t="shared" ca="1" si="0"/>
        <v/>
      </c>
      <c r="H22" s="5"/>
      <c r="I22" s="60" t="str">
        <f t="shared" si="18"/>
        <v/>
      </c>
      <c r="J22" s="60" t="str">
        <f t="shared" si="1"/>
        <v/>
      </c>
      <c r="K22" s="60" t="str">
        <f t="shared" si="2"/>
        <v/>
      </c>
      <c r="L22" s="60" t="str">
        <f t="shared" si="3"/>
        <v/>
      </c>
      <c r="M22" s="60" t="str">
        <f t="shared" si="4"/>
        <v/>
      </c>
      <c r="N22" s="60" t="str">
        <f t="shared" si="5"/>
        <v/>
      </c>
      <c r="P22" s="63">
        <f t="shared" si="19"/>
        <v>0</v>
      </c>
      <c r="Q22" s="63">
        <f t="shared" si="20"/>
        <v>1</v>
      </c>
      <c r="R22" s="64">
        <f t="shared" si="6"/>
        <v>0</v>
      </c>
      <c r="S22" s="64">
        <f t="shared" si="21"/>
        <v>0</v>
      </c>
      <c r="T22" s="64">
        <f t="shared" si="22"/>
        <v>0</v>
      </c>
      <c r="U22" s="64">
        <f t="shared" si="23"/>
        <v>0</v>
      </c>
      <c r="V22" s="63">
        <f t="shared" si="7"/>
        <v>0</v>
      </c>
      <c r="W22" s="65">
        <f t="shared" si="8"/>
        <v>0</v>
      </c>
      <c r="X22" s="65">
        <f t="shared" si="9"/>
        <v>0</v>
      </c>
      <c r="Y22" s="65">
        <f t="shared" si="10"/>
        <v>0</v>
      </c>
      <c r="Z22" s="65">
        <f t="shared" si="11"/>
        <v>0</v>
      </c>
      <c r="AA22" s="65">
        <f t="shared" si="12"/>
        <v>0</v>
      </c>
      <c r="AB22" s="65">
        <f t="shared" si="13"/>
        <v>0</v>
      </c>
      <c r="AC22" s="66">
        <f t="shared" si="14"/>
        <v>0</v>
      </c>
      <c r="AD22" s="66">
        <f t="shared" si="15"/>
        <v>0</v>
      </c>
      <c r="AE22" s="66">
        <f t="shared" si="16"/>
        <v>0</v>
      </c>
      <c r="AG22" s="55"/>
      <c r="AH22" s="56"/>
      <c r="AL22" s="32" t="s">
        <v>48</v>
      </c>
      <c r="AM22" s="33">
        <f>DATE(AM12,12,25)</f>
        <v>46381</v>
      </c>
      <c r="AN22" s="34">
        <v>150</v>
      </c>
    </row>
    <row r="23" spans="2:40" ht="21" customHeight="1" x14ac:dyDescent="0.2">
      <c r="B23" s="20">
        <f t="shared" si="17"/>
        <v>46275</v>
      </c>
      <c r="C23" s="3"/>
      <c r="D23" s="3"/>
      <c r="E23" s="3"/>
      <c r="F23" s="3"/>
      <c r="G23" s="4" t="str">
        <f t="shared" ca="1" si="0"/>
        <v/>
      </c>
      <c r="H23" s="5"/>
      <c r="I23" s="60" t="str">
        <f t="shared" si="18"/>
        <v/>
      </c>
      <c r="J23" s="60" t="str">
        <f t="shared" si="1"/>
        <v/>
      </c>
      <c r="K23" s="60" t="str">
        <f t="shared" si="2"/>
        <v/>
      </c>
      <c r="L23" s="60" t="str">
        <f t="shared" si="3"/>
        <v/>
      </c>
      <c r="M23" s="60" t="str">
        <f t="shared" si="4"/>
        <v/>
      </c>
      <c r="N23" s="60" t="str">
        <f t="shared" si="5"/>
        <v/>
      </c>
      <c r="P23" s="63">
        <f t="shared" si="19"/>
        <v>0</v>
      </c>
      <c r="Q23" s="63">
        <f t="shared" si="20"/>
        <v>1</v>
      </c>
      <c r="R23" s="64">
        <f t="shared" si="6"/>
        <v>0</v>
      </c>
      <c r="S23" s="64">
        <f t="shared" si="21"/>
        <v>0</v>
      </c>
      <c r="T23" s="64">
        <f t="shared" si="22"/>
        <v>0</v>
      </c>
      <c r="U23" s="64">
        <f t="shared" si="23"/>
        <v>0</v>
      </c>
      <c r="V23" s="63">
        <f t="shared" si="7"/>
        <v>0</v>
      </c>
      <c r="W23" s="65">
        <f t="shared" si="8"/>
        <v>0</v>
      </c>
      <c r="X23" s="65">
        <f t="shared" si="9"/>
        <v>0</v>
      </c>
      <c r="Y23" s="65">
        <f t="shared" si="10"/>
        <v>0</v>
      </c>
      <c r="Z23" s="65">
        <f t="shared" si="11"/>
        <v>0</v>
      </c>
      <c r="AA23" s="65">
        <f t="shared" si="12"/>
        <v>0</v>
      </c>
      <c r="AB23" s="65">
        <f t="shared" si="13"/>
        <v>0</v>
      </c>
      <c r="AC23" s="66">
        <f t="shared" si="14"/>
        <v>0</v>
      </c>
      <c r="AD23" s="66">
        <f t="shared" si="15"/>
        <v>0</v>
      </c>
      <c r="AE23" s="66">
        <f t="shared" si="16"/>
        <v>0</v>
      </c>
      <c r="AG23" s="55"/>
      <c r="AH23" s="56"/>
      <c r="AL23" s="32" t="s">
        <v>49</v>
      </c>
      <c r="AM23" s="33">
        <f>DATE(AM12,12,26)</f>
        <v>46382</v>
      </c>
      <c r="AN23" s="34">
        <v>150</v>
      </c>
    </row>
    <row r="24" spans="2:40" ht="21" customHeight="1" x14ac:dyDescent="0.2">
      <c r="B24" s="20">
        <f t="shared" si="17"/>
        <v>46276</v>
      </c>
      <c r="C24" s="3"/>
      <c r="D24" s="3"/>
      <c r="E24" s="3"/>
      <c r="F24" s="3"/>
      <c r="G24" s="4" t="str">
        <f t="shared" ca="1" si="0"/>
        <v/>
      </c>
      <c r="H24" s="5"/>
      <c r="I24" s="60" t="str">
        <f t="shared" si="18"/>
        <v/>
      </c>
      <c r="J24" s="60" t="str">
        <f t="shared" si="1"/>
        <v/>
      </c>
      <c r="K24" s="60" t="str">
        <f t="shared" si="2"/>
        <v/>
      </c>
      <c r="L24" s="60" t="str">
        <f t="shared" si="3"/>
        <v/>
      </c>
      <c r="M24" s="60" t="str">
        <f t="shared" si="4"/>
        <v/>
      </c>
      <c r="N24" s="60" t="str">
        <f t="shared" si="5"/>
        <v/>
      </c>
      <c r="P24" s="63">
        <f t="shared" si="19"/>
        <v>0</v>
      </c>
      <c r="Q24" s="63">
        <f t="shared" si="20"/>
        <v>1</v>
      </c>
      <c r="R24" s="64">
        <f t="shared" si="6"/>
        <v>0</v>
      </c>
      <c r="S24" s="64">
        <f t="shared" si="21"/>
        <v>0</v>
      </c>
      <c r="T24" s="64">
        <f t="shared" si="22"/>
        <v>0</v>
      </c>
      <c r="U24" s="64">
        <f t="shared" si="23"/>
        <v>0</v>
      </c>
      <c r="V24" s="63">
        <f t="shared" si="7"/>
        <v>0</v>
      </c>
      <c r="W24" s="65">
        <f t="shared" si="8"/>
        <v>0</v>
      </c>
      <c r="X24" s="65">
        <f t="shared" si="9"/>
        <v>0</v>
      </c>
      <c r="Y24" s="65">
        <f t="shared" si="10"/>
        <v>0</v>
      </c>
      <c r="Z24" s="65">
        <f t="shared" si="11"/>
        <v>0</v>
      </c>
      <c r="AA24" s="65">
        <f t="shared" si="12"/>
        <v>0</v>
      </c>
      <c r="AB24" s="65">
        <f t="shared" si="13"/>
        <v>0</v>
      </c>
      <c r="AC24" s="66">
        <f t="shared" si="14"/>
        <v>0</v>
      </c>
      <c r="AD24" s="66">
        <f t="shared" si="15"/>
        <v>0</v>
      </c>
      <c r="AE24" s="66">
        <f t="shared" si="16"/>
        <v>0</v>
      </c>
      <c r="AG24" s="55"/>
      <c r="AH24" s="56"/>
      <c r="AL24" s="37" t="s">
        <v>50</v>
      </c>
      <c r="AM24" s="38">
        <f>DATE(AM12,12,31)</f>
        <v>46387</v>
      </c>
      <c r="AN24" s="39">
        <v>125</v>
      </c>
    </row>
    <row r="25" spans="2:40" ht="21" customHeight="1" x14ac:dyDescent="0.2">
      <c r="B25" s="20">
        <f t="shared" si="17"/>
        <v>46277</v>
      </c>
      <c r="C25" s="3"/>
      <c r="D25" s="3"/>
      <c r="E25" s="3"/>
      <c r="F25" s="3"/>
      <c r="G25" s="4" t="str">
        <f t="shared" ca="1" si="0"/>
        <v/>
      </c>
      <c r="H25" s="5"/>
      <c r="I25" s="60" t="str">
        <f t="shared" si="18"/>
        <v/>
      </c>
      <c r="J25" s="60" t="str">
        <f t="shared" si="1"/>
        <v/>
      </c>
      <c r="K25" s="60" t="str">
        <f t="shared" si="2"/>
        <v/>
      </c>
      <c r="L25" s="60" t="str">
        <f t="shared" si="3"/>
        <v/>
      </c>
      <c r="M25" s="60" t="str">
        <f t="shared" si="4"/>
        <v/>
      </c>
      <c r="N25" s="60" t="str">
        <f t="shared" si="5"/>
        <v/>
      </c>
      <c r="P25" s="63">
        <f t="shared" si="19"/>
        <v>0</v>
      </c>
      <c r="Q25" s="63">
        <f t="shared" si="20"/>
        <v>1</v>
      </c>
      <c r="R25" s="64">
        <f t="shared" si="6"/>
        <v>0</v>
      </c>
      <c r="S25" s="64">
        <f t="shared" si="21"/>
        <v>0</v>
      </c>
      <c r="T25" s="64">
        <f t="shared" si="22"/>
        <v>0</v>
      </c>
      <c r="U25" s="64">
        <f t="shared" si="23"/>
        <v>0</v>
      </c>
      <c r="V25" s="63">
        <f t="shared" si="7"/>
        <v>0</v>
      </c>
      <c r="W25" s="65">
        <f t="shared" si="8"/>
        <v>0</v>
      </c>
      <c r="X25" s="65">
        <f t="shared" si="9"/>
        <v>0</v>
      </c>
      <c r="Y25" s="65">
        <f t="shared" si="10"/>
        <v>0</v>
      </c>
      <c r="Z25" s="65">
        <f t="shared" si="11"/>
        <v>0</v>
      </c>
      <c r="AA25" s="65">
        <f t="shared" si="12"/>
        <v>1</v>
      </c>
      <c r="AB25" s="65">
        <f t="shared" si="13"/>
        <v>0</v>
      </c>
      <c r="AC25" s="66">
        <f t="shared" si="14"/>
        <v>0</v>
      </c>
      <c r="AD25" s="66">
        <f t="shared" si="15"/>
        <v>0</v>
      </c>
      <c r="AE25" s="66">
        <f t="shared" si="16"/>
        <v>0</v>
      </c>
      <c r="AG25" s="55"/>
      <c r="AH25" s="56"/>
    </row>
    <row r="26" spans="2:40" ht="21" customHeight="1" x14ac:dyDescent="0.2">
      <c r="B26" s="20">
        <f t="shared" si="17"/>
        <v>46278</v>
      </c>
      <c r="C26" s="3"/>
      <c r="D26" s="3"/>
      <c r="E26" s="3"/>
      <c r="F26" s="3"/>
      <c r="G26" s="4" t="str">
        <f t="shared" ca="1" si="0"/>
        <v/>
      </c>
      <c r="H26" s="5"/>
      <c r="I26" s="60" t="str">
        <f t="shared" si="18"/>
        <v/>
      </c>
      <c r="J26" s="60" t="str">
        <f t="shared" si="1"/>
        <v/>
      </c>
      <c r="K26" s="60" t="str">
        <f t="shared" si="2"/>
        <v/>
      </c>
      <c r="L26" s="60" t="str">
        <f t="shared" si="3"/>
        <v/>
      </c>
      <c r="M26" s="60" t="str">
        <f t="shared" si="4"/>
        <v/>
      </c>
      <c r="N26" s="60" t="str">
        <f t="shared" si="5"/>
        <v/>
      </c>
      <c r="P26" s="63">
        <f t="shared" si="19"/>
        <v>0</v>
      </c>
      <c r="Q26" s="63">
        <f t="shared" si="20"/>
        <v>1</v>
      </c>
      <c r="R26" s="64">
        <f t="shared" si="6"/>
        <v>0</v>
      </c>
      <c r="S26" s="64">
        <f t="shared" si="21"/>
        <v>0</v>
      </c>
      <c r="T26" s="64">
        <f t="shared" si="22"/>
        <v>0</v>
      </c>
      <c r="U26" s="64">
        <f t="shared" si="23"/>
        <v>0</v>
      </c>
      <c r="V26" s="63">
        <f t="shared" si="7"/>
        <v>1</v>
      </c>
      <c r="W26" s="65">
        <f t="shared" si="8"/>
        <v>0</v>
      </c>
      <c r="X26" s="65">
        <f t="shared" si="9"/>
        <v>0</v>
      </c>
      <c r="Y26" s="65">
        <f t="shared" si="10"/>
        <v>0</v>
      </c>
      <c r="Z26" s="65">
        <f t="shared" si="11"/>
        <v>0</v>
      </c>
      <c r="AA26" s="65">
        <f t="shared" si="12"/>
        <v>0</v>
      </c>
      <c r="AB26" s="65">
        <f t="shared" si="13"/>
        <v>0</v>
      </c>
      <c r="AC26" s="66">
        <f t="shared" si="14"/>
        <v>0</v>
      </c>
      <c r="AD26" s="66">
        <f t="shared" si="15"/>
        <v>0</v>
      </c>
      <c r="AE26" s="66">
        <f t="shared" si="16"/>
        <v>0</v>
      </c>
      <c r="AG26" s="55"/>
      <c r="AH26" s="56"/>
      <c r="AL26" s="40" t="s">
        <v>51</v>
      </c>
      <c r="AM26" s="41">
        <f>YEAR(Beginndatum_1)</f>
        <v>2026</v>
      </c>
      <c r="AN26" s="42" t="s">
        <v>39</v>
      </c>
    </row>
    <row r="27" spans="2:40" ht="21" customHeight="1" x14ac:dyDescent="0.2">
      <c r="B27" s="20">
        <f t="shared" si="17"/>
        <v>46279</v>
      </c>
      <c r="C27" s="3"/>
      <c r="D27" s="3"/>
      <c r="E27" s="3"/>
      <c r="F27" s="3"/>
      <c r="G27" s="4" t="str">
        <f t="shared" ca="1" si="0"/>
        <v/>
      </c>
      <c r="H27" s="5"/>
      <c r="I27" s="60" t="str">
        <f t="shared" si="18"/>
        <v/>
      </c>
      <c r="J27" s="60" t="str">
        <f t="shared" si="1"/>
        <v/>
      </c>
      <c r="K27" s="60" t="str">
        <f t="shared" si="2"/>
        <v/>
      </c>
      <c r="L27" s="60" t="str">
        <f t="shared" si="3"/>
        <v/>
      </c>
      <c r="M27" s="60" t="str">
        <f t="shared" si="4"/>
        <v/>
      </c>
      <c r="N27" s="60" t="str">
        <f t="shared" si="5"/>
        <v/>
      </c>
      <c r="P27" s="63">
        <f t="shared" si="19"/>
        <v>0</v>
      </c>
      <c r="Q27" s="63">
        <f t="shared" si="20"/>
        <v>1</v>
      </c>
      <c r="R27" s="64">
        <f t="shared" si="6"/>
        <v>0</v>
      </c>
      <c r="S27" s="64">
        <f t="shared" si="21"/>
        <v>0</v>
      </c>
      <c r="T27" s="64">
        <f t="shared" si="22"/>
        <v>0</v>
      </c>
      <c r="U27" s="64">
        <f t="shared" si="23"/>
        <v>0</v>
      </c>
      <c r="V27" s="63">
        <f t="shared" si="7"/>
        <v>0</v>
      </c>
      <c r="W27" s="65">
        <f t="shared" si="8"/>
        <v>0</v>
      </c>
      <c r="X27" s="65">
        <f t="shared" si="9"/>
        <v>0</v>
      </c>
      <c r="Y27" s="65">
        <f t="shared" si="10"/>
        <v>0</v>
      </c>
      <c r="Z27" s="65">
        <f t="shared" si="11"/>
        <v>0</v>
      </c>
      <c r="AA27" s="65">
        <f t="shared" si="12"/>
        <v>0</v>
      </c>
      <c r="AB27" s="65">
        <f t="shared" si="13"/>
        <v>0</v>
      </c>
      <c r="AC27" s="66">
        <f t="shared" si="14"/>
        <v>0</v>
      </c>
      <c r="AD27" s="66">
        <f t="shared" si="15"/>
        <v>0</v>
      </c>
      <c r="AE27" s="66">
        <f t="shared" si="16"/>
        <v>0</v>
      </c>
      <c r="AG27" s="55"/>
      <c r="AH27" s="56"/>
      <c r="AL27" s="83" t="s">
        <v>60</v>
      </c>
      <c r="AM27" s="84"/>
      <c r="AN27" s="85"/>
    </row>
    <row r="28" spans="2:40" ht="21" customHeight="1" x14ac:dyDescent="0.2">
      <c r="B28" s="20">
        <f t="shared" si="17"/>
        <v>46280</v>
      </c>
      <c r="C28" s="3"/>
      <c r="D28" s="3"/>
      <c r="E28" s="3"/>
      <c r="F28" s="3"/>
      <c r="G28" s="4" t="str">
        <f t="shared" ca="1" si="0"/>
        <v/>
      </c>
      <c r="H28" s="5"/>
      <c r="I28" s="60" t="str">
        <f t="shared" si="18"/>
        <v/>
      </c>
      <c r="J28" s="60" t="str">
        <f t="shared" si="1"/>
        <v/>
      </c>
      <c r="K28" s="60" t="str">
        <f t="shared" si="2"/>
        <v/>
      </c>
      <c r="L28" s="60" t="str">
        <f t="shared" si="3"/>
        <v/>
      </c>
      <c r="M28" s="60" t="str">
        <f t="shared" si="4"/>
        <v/>
      </c>
      <c r="N28" s="60" t="str">
        <f t="shared" si="5"/>
        <v/>
      </c>
      <c r="P28" s="63">
        <f t="shared" si="19"/>
        <v>0</v>
      </c>
      <c r="Q28" s="63">
        <f t="shared" si="20"/>
        <v>1</v>
      </c>
      <c r="R28" s="64">
        <f t="shared" si="6"/>
        <v>0</v>
      </c>
      <c r="S28" s="64">
        <f t="shared" si="21"/>
        <v>0</v>
      </c>
      <c r="T28" s="64">
        <f t="shared" si="22"/>
        <v>0</v>
      </c>
      <c r="U28" s="64">
        <f t="shared" si="23"/>
        <v>0</v>
      </c>
      <c r="V28" s="63">
        <f t="shared" si="7"/>
        <v>0</v>
      </c>
      <c r="W28" s="65">
        <f t="shared" si="8"/>
        <v>0</v>
      </c>
      <c r="X28" s="65">
        <f t="shared" si="9"/>
        <v>0</v>
      </c>
      <c r="Y28" s="65">
        <f t="shared" si="10"/>
        <v>0</v>
      </c>
      <c r="Z28" s="65">
        <f t="shared" si="11"/>
        <v>0</v>
      </c>
      <c r="AA28" s="65">
        <f t="shared" si="12"/>
        <v>0</v>
      </c>
      <c r="AB28" s="65">
        <f t="shared" si="13"/>
        <v>0</v>
      </c>
      <c r="AC28" s="66">
        <f t="shared" si="14"/>
        <v>0</v>
      </c>
      <c r="AD28" s="66">
        <f t="shared" si="15"/>
        <v>0</v>
      </c>
      <c r="AE28" s="66">
        <f t="shared" si="16"/>
        <v>0</v>
      </c>
      <c r="AG28" s="55"/>
      <c r="AH28" s="56"/>
      <c r="AL28" s="86"/>
      <c r="AM28" s="87"/>
      <c r="AN28" s="88"/>
    </row>
    <row r="29" spans="2:40" ht="21" customHeight="1" x14ac:dyDescent="0.2">
      <c r="B29" s="20">
        <f t="shared" si="17"/>
        <v>46281</v>
      </c>
      <c r="C29" s="3"/>
      <c r="D29" s="3"/>
      <c r="E29" s="3"/>
      <c r="F29" s="3"/>
      <c r="G29" s="4" t="str">
        <f t="shared" ca="1" si="0"/>
        <v/>
      </c>
      <c r="H29" s="5"/>
      <c r="I29" s="60" t="str">
        <f t="shared" si="18"/>
        <v/>
      </c>
      <c r="J29" s="60" t="str">
        <f t="shared" si="1"/>
        <v/>
      </c>
      <c r="K29" s="60" t="str">
        <f t="shared" si="2"/>
        <v/>
      </c>
      <c r="L29" s="60" t="str">
        <f t="shared" si="3"/>
        <v/>
      </c>
      <c r="M29" s="60" t="str">
        <f t="shared" si="4"/>
        <v/>
      </c>
      <c r="N29" s="60" t="str">
        <f t="shared" si="5"/>
        <v/>
      </c>
      <c r="P29" s="63">
        <f t="shared" si="19"/>
        <v>0</v>
      </c>
      <c r="Q29" s="63">
        <f t="shared" si="20"/>
        <v>1</v>
      </c>
      <c r="R29" s="64">
        <f t="shared" si="6"/>
        <v>0</v>
      </c>
      <c r="S29" s="64">
        <f t="shared" si="21"/>
        <v>0</v>
      </c>
      <c r="T29" s="64">
        <f t="shared" si="22"/>
        <v>0</v>
      </c>
      <c r="U29" s="64">
        <f t="shared" si="23"/>
        <v>0</v>
      </c>
      <c r="V29" s="63">
        <f t="shared" si="7"/>
        <v>0</v>
      </c>
      <c r="W29" s="65">
        <f t="shared" si="8"/>
        <v>0</v>
      </c>
      <c r="X29" s="65">
        <f t="shared" si="9"/>
        <v>0</v>
      </c>
      <c r="Y29" s="65">
        <f t="shared" si="10"/>
        <v>0</v>
      </c>
      <c r="Z29" s="65">
        <f t="shared" si="11"/>
        <v>0</v>
      </c>
      <c r="AA29" s="65">
        <f t="shared" si="12"/>
        <v>0</v>
      </c>
      <c r="AB29" s="65">
        <f t="shared" si="13"/>
        <v>0</v>
      </c>
      <c r="AC29" s="66">
        <f t="shared" si="14"/>
        <v>0</v>
      </c>
      <c r="AD29" s="66">
        <f t="shared" si="15"/>
        <v>0</v>
      </c>
      <c r="AE29" s="66">
        <f t="shared" si="16"/>
        <v>0</v>
      </c>
      <c r="AG29" s="55"/>
      <c r="AH29" s="56"/>
      <c r="AL29" s="89" t="s">
        <v>61</v>
      </c>
      <c r="AM29" s="90"/>
      <c r="AN29" s="91"/>
    </row>
    <row r="30" spans="2:40" ht="21" customHeight="1" x14ac:dyDescent="0.2">
      <c r="B30" s="20">
        <f t="shared" si="17"/>
        <v>46282</v>
      </c>
      <c r="C30" s="3"/>
      <c r="D30" s="3"/>
      <c r="E30" s="3"/>
      <c r="F30" s="3"/>
      <c r="G30" s="4" t="str">
        <f t="shared" ca="1" si="0"/>
        <v/>
      </c>
      <c r="H30" s="5"/>
      <c r="I30" s="60" t="str">
        <f t="shared" si="18"/>
        <v/>
      </c>
      <c r="J30" s="60" t="str">
        <f t="shared" si="1"/>
        <v/>
      </c>
      <c r="K30" s="60" t="str">
        <f t="shared" si="2"/>
        <v/>
      </c>
      <c r="L30" s="60" t="str">
        <f t="shared" si="3"/>
        <v/>
      </c>
      <c r="M30" s="60" t="str">
        <f t="shared" si="4"/>
        <v/>
      </c>
      <c r="N30" s="60" t="str">
        <f t="shared" si="5"/>
        <v/>
      </c>
      <c r="P30" s="63">
        <f t="shared" si="19"/>
        <v>0</v>
      </c>
      <c r="Q30" s="63">
        <f t="shared" si="20"/>
        <v>1</v>
      </c>
      <c r="R30" s="64">
        <f t="shared" si="6"/>
        <v>0</v>
      </c>
      <c r="S30" s="64">
        <f t="shared" si="21"/>
        <v>0</v>
      </c>
      <c r="T30" s="64">
        <f t="shared" si="22"/>
        <v>0</v>
      </c>
      <c r="U30" s="64">
        <f t="shared" si="23"/>
        <v>0</v>
      </c>
      <c r="V30" s="63">
        <f t="shared" si="7"/>
        <v>0</v>
      </c>
      <c r="W30" s="65">
        <f t="shared" si="8"/>
        <v>0</v>
      </c>
      <c r="X30" s="65">
        <f t="shared" si="9"/>
        <v>0</v>
      </c>
      <c r="Y30" s="65">
        <f t="shared" si="10"/>
        <v>0</v>
      </c>
      <c r="Z30" s="65">
        <f t="shared" si="11"/>
        <v>0</v>
      </c>
      <c r="AA30" s="65">
        <f t="shared" si="12"/>
        <v>0</v>
      </c>
      <c r="AB30" s="65">
        <f t="shared" si="13"/>
        <v>0</v>
      </c>
      <c r="AC30" s="66">
        <f t="shared" si="14"/>
        <v>0</v>
      </c>
      <c r="AD30" s="66">
        <f t="shared" si="15"/>
        <v>0</v>
      </c>
      <c r="AE30" s="66">
        <f t="shared" si="16"/>
        <v>0</v>
      </c>
      <c r="AG30" s="55"/>
      <c r="AH30" s="56"/>
      <c r="AL30" s="92"/>
      <c r="AM30" s="93"/>
      <c r="AN30" s="94"/>
    </row>
    <row r="31" spans="2:40" ht="21" customHeight="1" x14ac:dyDescent="0.2">
      <c r="B31" s="20">
        <f t="shared" si="17"/>
        <v>46283</v>
      </c>
      <c r="C31" s="3"/>
      <c r="D31" s="3"/>
      <c r="E31" s="3"/>
      <c r="F31" s="3"/>
      <c r="G31" s="4" t="str">
        <f t="shared" ca="1" si="0"/>
        <v/>
      </c>
      <c r="H31" s="5"/>
      <c r="I31" s="60" t="str">
        <f t="shared" si="18"/>
        <v/>
      </c>
      <c r="J31" s="60" t="str">
        <f t="shared" si="1"/>
        <v/>
      </c>
      <c r="K31" s="60" t="str">
        <f t="shared" si="2"/>
        <v/>
      </c>
      <c r="L31" s="60" t="str">
        <f t="shared" si="3"/>
        <v/>
      </c>
      <c r="M31" s="60" t="str">
        <f t="shared" si="4"/>
        <v/>
      </c>
      <c r="N31" s="60" t="str">
        <f t="shared" si="5"/>
        <v/>
      </c>
      <c r="P31" s="63">
        <f t="shared" si="19"/>
        <v>0</v>
      </c>
      <c r="Q31" s="63">
        <f t="shared" si="20"/>
        <v>1</v>
      </c>
      <c r="R31" s="64">
        <f t="shared" si="6"/>
        <v>0</v>
      </c>
      <c r="S31" s="64">
        <f t="shared" si="21"/>
        <v>0</v>
      </c>
      <c r="T31" s="64">
        <f t="shared" si="22"/>
        <v>0</v>
      </c>
      <c r="U31" s="64">
        <f t="shared" si="23"/>
        <v>0</v>
      </c>
      <c r="V31" s="63">
        <f t="shared" si="7"/>
        <v>0</v>
      </c>
      <c r="W31" s="65">
        <f t="shared" si="8"/>
        <v>0</v>
      </c>
      <c r="X31" s="65">
        <f t="shared" si="9"/>
        <v>0</v>
      </c>
      <c r="Y31" s="65">
        <f t="shared" si="10"/>
        <v>0</v>
      </c>
      <c r="Z31" s="65">
        <f t="shared" si="11"/>
        <v>0</v>
      </c>
      <c r="AA31" s="65">
        <f t="shared" si="12"/>
        <v>0</v>
      </c>
      <c r="AB31" s="65">
        <f t="shared" si="13"/>
        <v>0</v>
      </c>
      <c r="AC31" s="66">
        <f t="shared" si="14"/>
        <v>0</v>
      </c>
      <c r="AD31" s="66">
        <f t="shared" si="15"/>
        <v>0</v>
      </c>
      <c r="AE31" s="66">
        <f t="shared" si="16"/>
        <v>0</v>
      </c>
      <c r="AG31" s="55"/>
      <c r="AH31" s="56"/>
      <c r="AL31" s="43" t="s">
        <v>52</v>
      </c>
      <c r="AM31" s="44">
        <f>IF([0]!HL_3_Koenige&lt;&gt;"",[0]!HL_3_Koenige," ")</f>
        <v>46028</v>
      </c>
      <c r="AN31" s="31">
        <v>125</v>
      </c>
    </row>
    <row r="32" spans="2:40" ht="21" customHeight="1" x14ac:dyDescent="0.2">
      <c r="B32" s="20">
        <f t="shared" si="17"/>
        <v>46284</v>
      </c>
      <c r="C32" s="3"/>
      <c r="D32" s="3"/>
      <c r="E32" s="3"/>
      <c r="F32" s="3"/>
      <c r="G32" s="4" t="str">
        <f t="shared" ca="1" si="0"/>
        <v/>
      </c>
      <c r="H32" s="5"/>
      <c r="I32" s="60" t="str">
        <f t="shared" si="18"/>
        <v/>
      </c>
      <c r="J32" s="60" t="str">
        <f t="shared" si="1"/>
        <v/>
      </c>
      <c r="K32" s="60" t="str">
        <f t="shared" si="2"/>
        <v/>
      </c>
      <c r="L32" s="60" t="str">
        <f t="shared" si="3"/>
        <v/>
      </c>
      <c r="M32" s="60" t="str">
        <f t="shared" si="4"/>
        <v/>
      </c>
      <c r="N32" s="60" t="str">
        <f t="shared" si="5"/>
        <v/>
      </c>
      <c r="P32" s="63">
        <f t="shared" si="19"/>
        <v>0</v>
      </c>
      <c r="Q32" s="63">
        <f t="shared" si="20"/>
        <v>1</v>
      </c>
      <c r="R32" s="64">
        <f t="shared" si="6"/>
        <v>0</v>
      </c>
      <c r="S32" s="64">
        <f t="shared" si="21"/>
        <v>0</v>
      </c>
      <c r="T32" s="64">
        <f t="shared" si="22"/>
        <v>0</v>
      </c>
      <c r="U32" s="64">
        <f t="shared" si="23"/>
        <v>0</v>
      </c>
      <c r="V32" s="63">
        <f t="shared" si="7"/>
        <v>0</v>
      </c>
      <c r="W32" s="65">
        <f t="shared" si="8"/>
        <v>0</v>
      </c>
      <c r="X32" s="65">
        <f t="shared" si="9"/>
        <v>0</v>
      </c>
      <c r="Y32" s="65">
        <f t="shared" si="10"/>
        <v>0</v>
      </c>
      <c r="Z32" s="65">
        <f t="shared" si="11"/>
        <v>0</v>
      </c>
      <c r="AA32" s="65">
        <f t="shared" si="12"/>
        <v>1</v>
      </c>
      <c r="AB32" s="65">
        <f t="shared" si="13"/>
        <v>0</v>
      </c>
      <c r="AC32" s="66">
        <f t="shared" si="14"/>
        <v>0</v>
      </c>
      <c r="AD32" s="66">
        <f t="shared" si="15"/>
        <v>0</v>
      </c>
      <c r="AE32" s="66">
        <f t="shared" si="16"/>
        <v>0</v>
      </c>
      <c r="AG32" s="55"/>
      <c r="AH32" s="56"/>
      <c r="AL32" s="35" t="s">
        <v>53</v>
      </c>
      <c r="AM32" s="36">
        <f>IF([0]!Fronleichnam_1&lt;&gt;"",[0]!Fronleichnam_1," ")</f>
        <v>46177</v>
      </c>
      <c r="AN32" s="34">
        <v>125</v>
      </c>
    </row>
    <row r="33" spans="2:40" ht="21" customHeight="1" x14ac:dyDescent="0.2">
      <c r="B33" s="20">
        <f t="shared" si="17"/>
        <v>46285</v>
      </c>
      <c r="C33" s="3"/>
      <c r="D33" s="3"/>
      <c r="E33" s="3"/>
      <c r="F33" s="3"/>
      <c r="G33" s="4" t="str">
        <f t="shared" ca="1" si="0"/>
        <v/>
      </c>
      <c r="H33" s="5"/>
      <c r="I33" s="60" t="str">
        <f t="shared" si="18"/>
        <v/>
      </c>
      <c r="J33" s="60" t="str">
        <f t="shared" si="1"/>
        <v/>
      </c>
      <c r="K33" s="60" t="str">
        <f t="shared" si="2"/>
        <v/>
      </c>
      <c r="L33" s="60" t="str">
        <f t="shared" si="3"/>
        <v/>
      </c>
      <c r="M33" s="60" t="str">
        <f t="shared" si="4"/>
        <v/>
      </c>
      <c r="N33" s="60" t="str">
        <f t="shared" si="5"/>
        <v/>
      </c>
      <c r="P33" s="63">
        <f t="shared" si="19"/>
        <v>0</v>
      </c>
      <c r="Q33" s="63">
        <f t="shared" si="20"/>
        <v>1</v>
      </c>
      <c r="R33" s="64">
        <f t="shared" si="6"/>
        <v>0</v>
      </c>
      <c r="S33" s="64">
        <f t="shared" si="21"/>
        <v>0</v>
      </c>
      <c r="T33" s="64">
        <f t="shared" si="22"/>
        <v>0</v>
      </c>
      <c r="U33" s="64">
        <f t="shared" si="23"/>
        <v>0</v>
      </c>
      <c r="V33" s="63">
        <f t="shared" si="7"/>
        <v>1</v>
      </c>
      <c r="W33" s="65">
        <f t="shared" si="8"/>
        <v>0</v>
      </c>
      <c r="X33" s="65">
        <f t="shared" si="9"/>
        <v>0</v>
      </c>
      <c r="Y33" s="65">
        <f t="shared" si="10"/>
        <v>0</v>
      </c>
      <c r="Z33" s="65">
        <f t="shared" si="11"/>
        <v>0</v>
      </c>
      <c r="AA33" s="65">
        <f t="shared" si="12"/>
        <v>0</v>
      </c>
      <c r="AB33" s="65">
        <f t="shared" si="13"/>
        <v>0</v>
      </c>
      <c r="AC33" s="66">
        <f t="shared" si="14"/>
        <v>0</v>
      </c>
      <c r="AD33" s="66">
        <f t="shared" si="15"/>
        <v>0</v>
      </c>
      <c r="AE33" s="66">
        <f t="shared" si="16"/>
        <v>0</v>
      </c>
      <c r="AG33" s="55"/>
      <c r="AH33" s="56"/>
      <c r="AL33" s="35" t="s">
        <v>54</v>
      </c>
      <c r="AM33" s="36">
        <f>IF([0]!Friedensfest_1&lt;&gt;"",[0]!Friedensfest_1," ")</f>
        <v>46242</v>
      </c>
      <c r="AN33" s="34">
        <v>125</v>
      </c>
    </row>
    <row r="34" spans="2:40" ht="21" customHeight="1" x14ac:dyDescent="0.2">
      <c r="B34" s="20">
        <f t="shared" si="17"/>
        <v>46286</v>
      </c>
      <c r="C34" s="3"/>
      <c r="D34" s="3"/>
      <c r="E34" s="3"/>
      <c r="F34" s="3"/>
      <c r="G34" s="4" t="str">
        <f t="shared" ca="1" si="0"/>
        <v/>
      </c>
      <c r="H34" s="5"/>
      <c r="I34" s="60" t="str">
        <f t="shared" si="18"/>
        <v/>
      </c>
      <c r="J34" s="60" t="str">
        <f t="shared" si="1"/>
        <v/>
      </c>
      <c r="K34" s="60" t="str">
        <f t="shared" si="2"/>
        <v/>
      </c>
      <c r="L34" s="60" t="str">
        <f t="shared" si="3"/>
        <v/>
      </c>
      <c r="M34" s="60" t="str">
        <f t="shared" si="4"/>
        <v/>
      </c>
      <c r="N34" s="60" t="str">
        <f t="shared" si="5"/>
        <v/>
      </c>
      <c r="P34" s="63">
        <f t="shared" si="19"/>
        <v>0</v>
      </c>
      <c r="Q34" s="63">
        <f t="shared" si="20"/>
        <v>1</v>
      </c>
      <c r="R34" s="64">
        <f t="shared" si="6"/>
        <v>0</v>
      </c>
      <c r="S34" s="64">
        <f t="shared" si="21"/>
        <v>0</v>
      </c>
      <c r="T34" s="64">
        <f t="shared" si="22"/>
        <v>0</v>
      </c>
      <c r="U34" s="64">
        <f t="shared" si="23"/>
        <v>0</v>
      </c>
      <c r="V34" s="63">
        <f t="shared" si="7"/>
        <v>0</v>
      </c>
      <c r="W34" s="65">
        <f t="shared" si="8"/>
        <v>0</v>
      </c>
      <c r="X34" s="65">
        <f t="shared" si="9"/>
        <v>0</v>
      </c>
      <c r="Y34" s="65">
        <f t="shared" si="10"/>
        <v>0</v>
      </c>
      <c r="Z34" s="65">
        <f t="shared" si="11"/>
        <v>0</v>
      </c>
      <c r="AA34" s="65">
        <f t="shared" si="12"/>
        <v>0</v>
      </c>
      <c r="AB34" s="65">
        <f t="shared" si="13"/>
        <v>0</v>
      </c>
      <c r="AC34" s="66">
        <f t="shared" si="14"/>
        <v>0</v>
      </c>
      <c r="AD34" s="66">
        <f t="shared" si="15"/>
        <v>0</v>
      </c>
      <c r="AE34" s="66">
        <f t="shared" si="16"/>
        <v>0</v>
      </c>
      <c r="AG34" s="55"/>
      <c r="AH34" s="56"/>
      <c r="AL34" s="35" t="s">
        <v>55</v>
      </c>
      <c r="AM34" s="36">
        <f>IF([0]!Maria_Himmelfahrt_1&lt;&gt;"",[0]!Maria_Himmelfahrt_1," ")</f>
        <v>46249</v>
      </c>
      <c r="AN34" s="34">
        <v>125</v>
      </c>
    </row>
    <row r="35" spans="2:40" ht="21" customHeight="1" x14ac:dyDescent="0.2">
      <c r="B35" s="20">
        <f t="shared" si="17"/>
        <v>46287</v>
      </c>
      <c r="C35" s="3"/>
      <c r="D35" s="3"/>
      <c r="E35" s="3"/>
      <c r="F35" s="3"/>
      <c r="G35" s="4" t="str">
        <f t="shared" ca="1" si="0"/>
        <v/>
      </c>
      <c r="H35" s="5"/>
      <c r="I35" s="60" t="str">
        <f t="shared" si="18"/>
        <v/>
      </c>
      <c r="J35" s="60" t="str">
        <f t="shared" si="1"/>
        <v/>
      </c>
      <c r="K35" s="60" t="str">
        <f t="shared" si="2"/>
        <v/>
      </c>
      <c r="L35" s="60" t="str">
        <f t="shared" si="3"/>
        <v/>
      </c>
      <c r="M35" s="60" t="str">
        <f t="shared" si="4"/>
        <v/>
      </c>
      <c r="N35" s="60" t="str">
        <f t="shared" si="5"/>
        <v/>
      </c>
      <c r="P35" s="63">
        <f t="shared" si="19"/>
        <v>0</v>
      </c>
      <c r="Q35" s="63">
        <f t="shared" si="20"/>
        <v>1</v>
      </c>
      <c r="R35" s="64">
        <f t="shared" si="6"/>
        <v>0</v>
      </c>
      <c r="S35" s="64">
        <f t="shared" si="21"/>
        <v>0</v>
      </c>
      <c r="T35" s="64">
        <f t="shared" si="22"/>
        <v>0</v>
      </c>
      <c r="U35" s="64">
        <f t="shared" si="23"/>
        <v>0</v>
      </c>
      <c r="V35" s="63">
        <f t="shared" si="7"/>
        <v>0</v>
      </c>
      <c r="W35" s="65">
        <f t="shared" si="8"/>
        <v>0</v>
      </c>
      <c r="X35" s="65">
        <f t="shared" si="9"/>
        <v>0</v>
      </c>
      <c r="Y35" s="65">
        <f t="shared" si="10"/>
        <v>0</v>
      </c>
      <c r="Z35" s="65">
        <f t="shared" si="11"/>
        <v>0</v>
      </c>
      <c r="AA35" s="65">
        <f t="shared" si="12"/>
        <v>0</v>
      </c>
      <c r="AB35" s="65">
        <f t="shared" si="13"/>
        <v>0</v>
      </c>
      <c r="AC35" s="66">
        <f t="shared" si="14"/>
        <v>0</v>
      </c>
      <c r="AD35" s="66">
        <f t="shared" si="15"/>
        <v>0</v>
      </c>
      <c r="AE35" s="66">
        <f t="shared" si="16"/>
        <v>0</v>
      </c>
      <c r="AG35" s="55"/>
      <c r="AH35" s="56"/>
      <c r="AL35" s="35" t="s">
        <v>56</v>
      </c>
      <c r="AM35" s="36" cm="1">
        <f t="array" ref="AM35">IF([0]!Reformationstag_1&lt;&gt;"",[0]!Reformationstag_1," ")</f>
        <v>46326</v>
      </c>
      <c r="AN35" s="34">
        <v>125</v>
      </c>
    </row>
    <row r="36" spans="2:40" ht="21" customHeight="1" x14ac:dyDescent="0.2">
      <c r="B36" s="20">
        <f t="shared" si="17"/>
        <v>46288</v>
      </c>
      <c r="C36" s="3"/>
      <c r="D36" s="3"/>
      <c r="E36" s="3"/>
      <c r="F36" s="3"/>
      <c r="G36" s="4" t="str">
        <f t="shared" ca="1" si="0"/>
        <v/>
      </c>
      <c r="H36" s="5"/>
      <c r="I36" s="60" t="str">
        <f t="shared" si="18"/>
        <v/>
      </c>
      <c r="J36" s="60" t="str">
        <f t="shared" si="1"/>
        <v/>
      </c>
      <c r="K36" s="60" t="str">
        <f t="shared" si="2"/>
        <v/>
      </c>
      <c r="L36" s="60" t="str">
        <f t="shared" si="3"/>
        <v/>
      </c>
      <c r="M36" s="60" t="str">
        <f t="shared" si="4"/>
        <v/>
      </c>
      <c r="N36" s="60" t="str">
        <f t="shared" si="5"/>
        <v/>
      </c>
      <c r="P36" s="63">
        <f t="shared" si="19"/>
        <v>0</v>
      </c>
      <c r="Q36" s="63">
        <f t="shared" si="20"/>
        <v>1</v>
      </c>
      <c r="R36" s="64">
        <f t="shared" si="6"/>
        <v>0</v>
      </c>
      <c r="S36" s="64">
        <f t="shared" si="21"/>
        <v>0</v>
      </c>
      <c r="T36" s="64">
        <f t="shared" si="22"/>
        <v>0</v>
      </c>
      <c r="U36" s="64">
        <f t="shared" si="23"/>
        <v>0</v>
      </c>
      <c r="V36" s="63">
        <f t="shared" si="7"/>
        <v>0</v>
      </c>
      <c r="W36" s="65">
        <f t="shared" si="8"/>
        <v>0</v>
      </c>
      <c r="X36" s="65">
        <f t="shared" si="9"/>
        <v>0</v>
      </c>
      <c r="Y36" s="65">
        <f t="shared" si="10"/>
        <v>0</v>
      </c>
      <c r="Z36" s="65">
        <f t="shared" si="11"/>
        <v>0</v>
      </c>
      <c r="AA36" s="65">
        <f t="shared" si="12"/>
        <v>0</v>
      </c>
      <c r="AB36" s="65">
        <f t="shared" si="13"/>
        <v>0</v>
      </c>
      <c r="AC36" s="66">
        <f t="shared" si="14"/>
        <v>0</v>
      </c>
      <c r="AD36" s="66">
        <f t="shared" si="15"/>
        <v>0</v>
      </c>
      <c r="AE36" s="66">
        <f t="shared" si="16"/>
        <v>0</v>
      </c>
      <c r="AG36" s="57"/>
      <c r="AH36" s="56"/>
      <c r="AL36" s="35" t="s">
        <v>57</v>
      </c>
      <c r="AM36" s="36">
        <f>IF([0]!Allerheiligen_1&lt;&gt;"",[0]!Allerheiligen_1," ")</f>
        <v>46327</v>
      </c>
      <c r="AN36" s="34">
        <v>125</v>
      </c>
    </row>
    <row r="37" spans="2:40" ht="21" customHeight="1" x14ac:dyDescent="0.2">
      <c r="B37" s="20">
        <f t="shared" si="17"/>
        <v>46289</v>
      </c>
      <c r="C37" s="3"/>
      <c r="D37" s="3"/>
      <c r="E37" s="3"/>
      <c r="F37" s="3"/>
      <c r="G37" s="4" t="str">
        <f t="shared" ca="1" si="0"/>
        <v/>
      </c>
      <c r="H37" s="5"/>
      <c r="I37" s="60" t="str">
        <f t="shared" si="18"/>
        <v/>
      </c>
      <c r="J37" s="60" t="str">
        <f t="shared" si="1"/>
        <v/>
      </c>
      <c r="K37" s="60" t="str">
        <f t="shared" si="2"/>
        <v/>
      </c>
      <c r="L37" s="60" t="str">
        <f t="shared" si="3"/>
        <v/>
      </c>
      <c r="M37" s="60" t="str">
        <f t="shared" si="4"/>
        <v/>
      </c>
      <c r="N37" s="60" t="str">
        <f t="shared" si="5"/>
        <v/>
      </c>
      <c r="P37" s="63">
        <f t="shared" si="19"/>
        <v>0</v>
      </c>
      <c r="Q37" s="63">
        <f t="shared" si="20"/>
        <v>1</v>
      </c>
      <c r="R37" s="64">
        <f t="shared" si="6"/>
        <v>0</v>
      </c>
      <c r="S37" s="64">
        <f t="shared" si="21"/>
        <v>0</v>
      </c>
      <c r="T37" s="64">
        <f t="shared" si="22"/>
        <v>0</v>
      </c>
      <c r="U37" s="64">
        <f t="shared" si="23"/>
        <v>0</v>
      </c>
      <c r="V37" s="63">
        <f t="shared" si="7"/>
        <v>0</v>
      </c>
      <c r="W37" s="65">
        <f t="shared" si="8"/>
        <v>0</v>
      </c>
      <c r="X37" s="65">
        <f t="shared" si="9"/>
        <v>0</v>
      </c>
      <c r="Y37" s="65">
        <f t="shared" si="10"/>
        <v>0</v>
      </c>
      <c r="Z37" s="65">
        <f t="shared" si="11"/>
        <v>0</v>
      </c>
      <c r="AA37" s="65">
        <f t="shared" si="12"/>
        <v>0</v>
      </c>
      <c r="AB37" s="65">
        <f t="shared" si="13"/>
        <v>0</v>
      </c>
      <c r="AC37" s="66">
        <f t="shared" si="14"/>
        <v>0</v>
      </c>
      <c r="AD37" s="66">
        <f t="shared" si="15"/>
        <v>0</v>
      </c>
      <c r="AE37" s="66">
        <f t="shared" si="16"/>
        <v>0</v>
      </c>
      <c r="AG37" s="57"/>
      <c r="AH37" s="56"/>
      <c r="AL37" s="37" t="s">
        <v>58</v>
      </c>
      <c r="AM37" s="38">
        <f>IF([0]!Buss_Bettag_1&lt;&gt;"",[0]!Buss_Bettag_1," ")</f>
        <v>46344</v>
      </c>
      <c r="AN37" s="39">
        <v>125</v>
      </c>
    </row>
    <row r="38" spans="2:40" ht="21" customHeight="1" x14ac:dyDescent="0.2">
      <c r="B38" s="20">
        <f t="shared" si="17"/>
        <v>46290</v>
      </c>
      <c r="C38" s="3"/>
      <c r="D38" s="3"/>
      <c r="E38" s="3"/>
      <c r="F38" s="3"/>
      <c r="G38" s="4" t="str">
        <f t="shared" ca="1" si="0"/>
        <v/>
      </c>
      <c r="H38" s="5"/>
      <c r="I38" s="60" t="str">
        <f t="shared" si="18"/>
        <v/>
      </c>
      <c r="J38" s="60" t="str">
        <f t="shared" si="1"/>
        <v/>
      </c>
      <c r="K38" s="60" t="str">
        <f t="shared" si="2"/>
        <v/>
      </c>
      <c r="L38" s="60" t="str">
        <f t="shared" si="3"/>
        <v/>
      </c>
      <c r="M38" s="60" t="str">
        <f t="shared" si="4"/>
        <v/>
      </c>
      <c r="N38" s="60" t="str">
        <f t="shared" si="5"/>
        <v/>
      </c>
      <c r="P38" s="63">
        <f t="shared" si="19"/>
        <v>0</v>
      </c>
      <c r="Q38" s="63">
        <f t="shared" si="20"/>
        <v>1</v>
      </c>
      <c r="R38" s="64">
        <f t="shared" si="6"/>
        <v>0</v>
      </c>
      <c r="S38" s="64">
        <f t="shared" si="21"/>
        <v>0</v>
      </c>
      <c r="T38" s="64">
        <f t="shared" si="22"/>
        <v>0</v>
      </c>
      <c r="U38" s="64">
        <f t="shared" si="23"/>
        <v>0</v>
      </c>
      <c r="V38" s="63">
        <f t="shared" si="7"/>
        <v>0</v>
      </c>
      <c r="W38" s="65">
        <f t="shared" si="8"/>
        <v>0</v>
      </c>
      <c r="X38" s="65">
        <f t="shared" si="9"/>
        <v>0</v>
      </c>
      <c r="Y38" s="65">
        <f t="shared" si="10"/>
        <v>0</v>
      </c>
      <c r="Z38" s="65">
        <f t="shared" si="11"/>
        <v>0</v>
      </c>
      <c r="AA38" s="65">
        <f t="shared" si="12"/>
        <v>0</v>
      </c>
      <c r="AB38" s="65">
        <f t="shared" si="13"/>
        <v>0</v>
      </c>
      <c r="AC38" s="66">
        <f t="shared" si="14"/>
        <v>0</v>
      </c>
      <c r="AD38" s="66">
        <f t="shared" si="15"/>
        <v>0</v>
      </c>
      <c r="AE38" s="66">
        <f t="shared" si="16"/>
        <v>0</v>
      </c>
      <c r="AG38" s="57"/>
      <c r="AH38" s="56"/>
      <c r="AM38" s="45">
        <f>DATE(AM12,3,1)+MOD((255-11*MOD(AM12,19)-21),30)+21+(MOD((255-11*MOD(AM12,19)-21),30) + 21&gt;48)+6-MOD(AM12+INT(AM12/4)+MOD((255- 11*MOD(AM12,19)- 21),30)+21+(MOD((255-11*MOD(AM12,19)-21),30)+21&gt;48)+1,7)</f>
        <v>46117</v>
      </c>
    </row>
    <row r="39" spans="2:40" ht="21" customHeight="1" x14ac:dyDescent="0.2">
      <c r="B39" s="20">
        <f t="shared" si="17"/>
        <v>46291</v>
      </c>
      <c r="C39" s="3"/>
      <c r="D39" s="3"/>
      <c r="E39" s="3"/>
      <c r="F39" s="3"/>
      <c r="G39" s="4" t="str">
        <f t="shared" ca="1" si="0"/>
        <v/>
      </c>
      <c r="H39" s="5"/>
      <c r="I39" s="60" t="str">
        <f t="shared" si="18"/>
        <v/>
      </c>
      <c r="J39" s="60" t="str">
        <f t="shared" si="1"/>
        <v/>
      </c>
      <c r="K39" s="60" t="str">
        <f t="shared" si="2"/>
        <v/>
      </c>
      <c r="L39" s="60" t="str">
        <f t="shared" si="3"/>
        <v/>
      </c>
      <c r="M39" s="60" t="str">
        <f t="shared" si="4"/>
        <v/>
      </c>
      <c r="N39" s="60" t="str">
        <f t="shared" si="5"/>
        <v/>
      </c>
      <c r="P39" s="63">
        <f t="shared" si="19"/>
        <v>0</v>
      </c>
      <c r="Q39" s="63">
        <f t="shared" si="20"/>
        <v>1</v>
      </c>
      <c r="R39" s="64">
        <f t="shared" si="6"/>
        <v>0</v>
      </c>
      <c r="S39" s="64">
        <f t="shared" si="21"/>
        <v>0</v>
      </c>
      <c r="T39" s="64">
        <f t="shared" si="22"/>
        <v>0</v>
      </c>
      <c r="U39" s="64">
        <f t="shared" si="23"/>
        <v>0</v>
      </c>
      <c r="V39" s="63">
        <f t="shared" si="7"/>
        <v>0</v>
      </c>
      <c r="W39" s="65">
        <f t="shared" si="8"/>
        <v>0</v>
      </c>
      <c r="X39" s="65">
        <f t="shared" si="9"/>
        <v>0</v>
      </c>
      <c r="Y39" s="65">
        <f t="shared" si="10"/>
        <v>0</v>
      </c>
      <c r="Z39" s="65">
        <f t="shared" si="11"/>
        <v>0</v>
      </c>
      <c r="AA39" s="65">
        <f t="shared" si="12"/>
        <v>1</v>
      </c>
      <c r="AB39" s="65">
        <f t="shared" si="13"/>
        <v>0</v>
      </c>
      <c r="AC39" s="66">
        <f t="shared" si="14"/>
        <v>0</v>
      </c>
      <c r="AD39" s="66">
        <f t="shared" si="15"/>
        <v>0</v>
      </c>
      <c r="AE39" s="66">
        <f t="shared" si="16"/>
        <v>0</v>
      </c>
      <c r="AG39" s="55"/>
      <c r="AH39" s="56"/>
      <c r="AM39" s="46">
        <f>AM38+49</f>
        <v>46166</v>
      </c>
    </row>
    <row r="40" spans="2:40" ht="21" customHeight="1" x14ac:dyDescent="0.2">
      <c r="B40" s="20">
        <f t="shared" si="17"/>
        <v>46292</v>
      </c>
      <c r="C40" s="3"/>
      <c r="D40" s="3"/>
      <c r="E40" s="3"/>
      <c r="F40" s="3"/>
      <c r="G40" s="4" t="str">
        <f t="shared" ca="1" si="0"/>
        <v/>
      </c>
      <c r="H40" s="5"/>
      <c r="I40" s="60" t="str">
        <f t="shared" si="18"/>
        <v/>
      </c>
      <c r="J40" s="60" t="str">
        <f t="shared" si="1"/>
        <v/>
      </c>
      <c r="K40" s="60" t="str">
        <f t="shared" si="2"/>
        <v/>
      </c>
      <c r="L40" s="60" t="str">
        <f t="shared" si="3"/>
        <v/>
      </c>
      <c r="M40" s="60" t="str">
        <f t="shared" si="4"/>
        <v/>
      </c>
      <c r="N40" s="60" t="str">
        <f t="shared" si="5"/>
        <v/>
      </c>
      <c r="P40" s="63">
        <f t="shared" si="19"/>
        <v>0</v>
      </c>
      <c r="Q40" s="63">
        <f t="shared" si="20"/>
        <v>1</v>
      </c>
      <c r="R40" s="64">
        <f t="shared" si="6"/>
        <v>0</v>
      </c>
      <c r="S40" s="64">
        <f t="shared" si="21"/>
        <v>0</v>
      </c>
      <c r="T40" s="64">
        <f t="shared" si="22"/>
        <v>0</v>
      </c>
      <c r="U40" s="64">
        <f t="shared" si="23"/>
        <v>0</v>
      </c>
      <c r="V40" s="63">
        <f t="shared" si="7"/>
        <v>1</v>
      </c>
      <c r="W40" s="65">
        <f t="shared" si="8"/>
        <v>0</v>
      </c>
      <c r="X40" s="65">
        <f t="shared" si="9"/>
        <v>0</v>
      </c>
      <c r="Y40" s="65">
        <f t="shared" si="10"/>
        <v>0</v>
      </c>
      <c r="Z40" s="65">
        <f t="shared" si="11"/>
        <v>0</v>
      </c>
      <c r="AA40" s="65">
        <f t="shared" si="12"/>
        <v>0</v>
      </c>
      <c r="AB40" s="65">
        <f t="shared" si="13"/>
        <v>0</v>
      </c>
      <c r="AC40" s="66">
        <f t="shared" si="14"/>
        <v>0</v>
      </c>
      <c r="AD40" s="66">
        <f t="shared" si="15"/>
        <v>0</v>
      </c>
      <c r="AE40" s="66">
        <f t="shared" si="16"/>
        <v>0</v>
      </c>
      <c r="AG40" s="55"/>
      <c r="AH40" s="56"/>
    </row>
    <row r="41" spans="2:40" ht="21" customHeight="1" x14ac:dyDescent="0.2">
      <c r="B41" s="20">
        <f t="shared" si="17"/>
        <v>46293</v>
      </c>
      <c r="C41" s="3"/>
      <c r="D41" s="3"/>
      <c r="E41" s="3"/>
      <c r="F41" s="3"/>
      <c r="G41" s="4" t="str">
        <f t="shared" ca="1" si="0"/>
        <v/>
      </c>
      <c r="H41" s="5"/>
      <c r="I41" s="60" t="str">
        <f t="shared" si="18"/>
        <v/>
      </c>
      <c r="J41" s="60" t="str">
        <f t="shared" si="1"/>
        <v/>
      </c>
      <c r="K41" s="60" t="str">
        <f t="shared" si="2"/>
        <v/>
      </c>
      <c r="L41" s="60" t="str">
        <f t="shared" si="3"/>
        <v/>
      </c>
      <c r="M41" s="60" t="str">
        <f t="shared" si="4"/>
        <v/>
      </c>
      <c r="N41" s="60" t="str">
        <f t="shared" si="5"/>
        <v/>
      </c>
      <c r="P41" s="63">
        <f t="shared" si="19"/>
        <v>0</v>
      </c>
      <c r="Q41" s="63">
        <f t="shared" si="20"/>
        <v>1</v>
      </c>
      <c r="R41" s="64">
        <f t="shared" si="6"/>
        <v>0</v>
      </c>
      <c r="S41" s="64">
        <f t="shared" si="21"/>
        <v>0</v>
      </c>
      <c r="T41" s="64">
        <f t="shared" si="22"/>
        <v>0</v>
      </c>
      <c r="U41" s="64">
        <f t="shared" si="23"/>
        <v>0</v>
      </c>
      <c r="V41" s="63">
        <f t="shared" si="7"/>
        <v>0</v>
      </c>
      <c r="W41" s="65">
        <f t="shared" si="8"/>
        <v>0</v>
      </c>
      <c r="X41" s="65">
        <f t="shared" si="9"/>
        <v>0</v>
      </c>
      <c r="Y41" s="65">
        <f t="shared" si="10"/>
        <v>0</v>
      </c>
      <c r="Z41" s="65">
        <f t="shared" si="11"/>
        <v>0</v>
      </c>
      <c r="AA41" s="65">
        <f t="shared" si="12"/>
        <v>0</v>
      </c>
      <c r="AB41" s="65">
        <f t="shared" si="13"/>
        <v>0</v>
      </c>
      <c r="AC41" s="66">
        <f t="shared" si="14"/>
        <v>0</v>
      </c>
      <c r="AD41" s="66">
        <f t="shared" si="15"/>
        <v>0</v>
      </c>
      <c r="AE41" s="66">
        <f t="shared" si="16"/>
        <v>0</v>
      </c>
      <c r="AG41" s="55"/>
      <c r="AH41" s="56"/>
      <c r="AM41" s="67"/>
    </row>
    <row r="42" spans="2:40" ht="21" customHeight="1" x14ac:dyDescent="0.2">
      <c r="B42" s="20">
        <f t="shared" si="17"/>
        <v>46294</v>
      </c>
      <c r="C42" s="3"/>
      <c r="D42" s="3"/>
      <c r="E42" s="3"/>
      <c r="F42" s="3"/>
      <c r="G42" s="4" t="str">
        <f t="shared" ca="1" si="0"/>
        <v/>
      </c>
      <c r="H42" s="5"/>
      <c r="I42" s="60" t="str">
        <f t="shared" si="18"/>
        <v/>
      </c>
      <c r="J42" s="60" t="str">
        <f t="shared" si="1"/>
        <v/>
      </c>
      <c r="K42" s="60" t="str">
        <f t="shared" si="2"/>
        <v/>
      </c>
      <c r="L42" s="60" t="str">
        <f t="shared" si="3"/>
        <v/>
      </c>
      <c r="M42" s="60" t="str">
        <f t="shared" si="4"/>
        <v/>
      </c>
      <c r="N42" s="60" t="str">
        <f t="shared" si="5"/>
        <v/>
      </c>
      <c r="P42" s="63">
        <f t="shared" si="19"/>
        <v>0</v>
      </c>
      <c r="Q42" s="63">
        <f t="shared" si="20"/>
        <v>1</v>
      </c>
      <c r="R42" s="64">
        <f t="shared" si="6"/>
        <v>0</v>
      </c>
      <c r="S42" s="64">
        <f t="shared" si="21"/>
        <v>0</v>
      </c>
      <c r="T42" s="64">
        <f t="shared" si="22"/>
        <v>0</v>
      </c>
      <c r="U42" s="64">
        <f t="shared" si="23"/>
        <v>0</v>
      </c>
      <c r="V42" s="63">
        <f t="shared" si="7"/>
        <v>0</v>
      </c>
      <c r="W42" s="65">
        <f t="shared" si="8"/>
        <v>0</v>
      </c>
      <c r="X42" s="65">
        <f t="shared" si="9"/>
        <v>0</v>
      </c>
      <c r="Y42" s="65">
        <f t="shared" si="10"/>
        <v>0</v>
      </c>
      <c r="Z42" s="65">
        <f t="shared" si="11"/>
        <v>0</v>
      </c>
      <c r="AA42" s="65">
        <f t="shared" si="12"/>
        <v>0</v>
      </c>
      <c r="AB42" s="65">
        <f t="shared" si="13"/>
        <v>0</v>
      </c>
      <c r="AC42" s="66">
        <f t="shared" si="14"/>
        <v>0</v>
      </c>
      <c r="AD42" s="66">
        <f t="shared" si="15"/>
        <v>0</v>
      </c>
      <c r="AE42" s="66">
        <f t="shared" si="16"/>
        <v>0</v>
      </c>
      <c r="AG42" s="55"/>
      <c r="AH42" s="56"/>
    </row>
    <row r="43" spans="2:40" ht="21" customHeight="1" x14ac:dyDescent="0.2">
      <c r="B43" s="20">
        <f t="shared" si="17"/>
        <v>46295</v>
      </c>
      <c r="C43" s="3"/>
      <c r="D43" s="3"/>
      <c r="E43" s="3"/>
      <c r="F43" s="3"/>
      <c r="G43" s="4" t="str">
        <f t="shared" ca="1" si="0"/>
        <v/>
      </c>
      <c r="H43" s="5"/>
      <c r="I43" s="60" t="str">
        <f t="shared" si="18"/>
        <v/>
      </c>
      <c r="J43" s="60" t="str">
        <f t="shared" si="1"/>
        <v/>
      </c>
      <c r="K43" s="60" t="str">
        <f t="shared" si="2"/>
        <v/>
      </c>
      <c r="L43" s="60" t="str">
        <f t="shared" si="3"/>
        <v/>
      </c>
      <c r="M43" s="60" t="str">
        <f t="shared" si="4"/>
        <v/>
      </c>
      <c r="N43" s="60" t="str">
        <f t="shared" si="5"/>
        <v/>
      </c>
      <c r="P43" s="63">
        <f t="shared" si="19"/>
        <v>0</v>
      </c>
      <c r="Q43" s="63">
        <f t="shared" si="20"/>
        <v>1</v>
      </c>
      <c r="R43" s="64">
        <f t="shared" si="6"/>
        <v>0</v>
      </c>
      <c r="S43" s="64">
        <f t="shared" si="21"/>
        <v>0</v>
      </c>
      <c r="T43" s="64">
        <f t="shared" si="22"/>
        <v>0</v>
      </c>
      <c r="U43" s="64">
        <f t="shared" si="23"/>
        <v>0</v>
      </c>
      <c r="V43" s="63">
        <f t="shared" si="7"/>
        <v>0</v>
      </c>
      <c r="W43" s="65">
        <f t="shared" si="8"/>
        <v>0</v>
      </c>
      <c r="X43" s="65">
        <f t="shared" si="9"/>
        <v>0</v>
      </c>
      <c r="Y43" s="65">
        <f t="shared" si="10"/>
        <v>0</v>
      </c>
      <c r="Z43" s="65">
        <f t="shared" si="11"/>
        <v>0</v>
      </c>
      <c r="AA43" s="65">
        <f t="shared" si="12"/>
        <v>0</v>
      </c>
      <c r="AB43" s="65">
        <f t="shared" si="13"/>
        <v>0</v>
      </c>
      <c r="AC43" s="66">
        <f t="shared" si="14"/>
        <v>0</v>
      </c>
      <c r="AD43" s="66">
        <f t="shared" si="15"/>
        <v>0</v>
      </c>
      <c r="AE43" s="66">
        <f t="shared" si="16"/>
        <v>0</v>
      </c>
      <c r="AG43" s="55"/>
      <c r="AH43" s="56"/>
    </row>
    <row r="44" spans="2:40" ht="21" customHeight="1" x14ac:dyDescent="0.2">
      <c r="B44" s="21" t="str">
        <f t="shared" si="17"/>
        <v/>
      </c>
      <c r="C44" s="6"/>
      <c r="D44" s="6"/>
      <c r="E44" s="6"/>
      <c r="F44" s="6"/>
      <c r="G44" s="7" t="str">
        <f t="shared" ca="1" si="0"/>
        <v/>
      </c>
      <c r="H44" s="8"/>
      <c r="I44" s="61" t="str">
        <f t="shared" si="18"/>
        <v/>
      </c>
      <c r="J44" s="61" t="str">
        <f t="shared" si="1"/>
        <v/>
      </c>
      <c r="K44" s="61" t="str">
        <f t="shared" si="2"/>
        <v/>
      </c>
      <c r="L44" s="61" t="str">
        <f t="shared" si="3"/>
        <v/>
      </c>
      <c r="M44" s="61" t="str">
        <f t="shared" si="4"/>
        <v/>
      </c>
      <c r="N44" s="61" t="str">
        <f t="shared" si="5"/>
        <v/>
      </c>
      <c r="P44" s="63">
        <f t="shared" si="19"/>
        <v>0</v>
      </c>
      <c r="Q44" s="63">
        <f t="shared" si="20"/>
        <v>1</v>
      </c>
      <c r="R44" s="64">
        <f t="shared" si="6"/>
        <v>0</v>
      </c>
      <c r="S44" s="64">
        <f t="shared" si="21"/>
        <v>0</v>
      </c>
      <c r="T44" s="64">
        <f t="shared" si="22"/>
        <v>0</v>
      </c>
      <c r="U44" s="64">
        <f t="shared" si="23"/>
        <v>0</v>
      </c>
      <c r="V44" s="63">
        <f t="shared" si="7"/>
        <v>0</v>
      </c>
      <c r="W44" s="65">
        <f t="shared" si="8"/>
        <v>0</v>
      </c>
      <c r="X44" s="65">
        <f t="shared" si="9"/>
        <v>0</v>
      </c>
      <c r="Y44" s="65">
        <f t="shared" si="10"/>
        <v>0</v>
      </c>
      <c r="Z44" s="65">
        <f t="shared" si="11"/>
        <v>0</v>
      </c>
      <c r="AA44" s="65">
        <f t="shared" si="12"/>
        <v>0</v>
      </c>
      <c r="AB44" s="65">
        <f t="shared" si="13"/>
        <v>0</v>
      </c>
      <c r="AC44" s="66">
        <f t="shared" si="14"/>
        <v>0</v>
      </c>
      <c r="AD44" s="66">
        <f t="shared" si="15"/>
        <v>0</v>
      </c>
      <c r="AE44" s="66">
        <f t="shared" si="16"/>
        <v>0</v>
      </c>
      <c r="AG44" s="58"/>
      <c r="AH44" s="59"/>
    </row>
    <row r="45" spans="2:40" ht="21" customHeight="1" x14ac:dyDescent="0.2">
      <c r="B45" s="22" t="s">
        <v>35</v>
      </c>
      <c r="C45" s="23"/>
      <c r="D45" s="24"/>
      <c r="E45" s="24"/>
      <c r="F45" s="24"/>
      <c r="G45" s="24"/>
      <c r="H45" s="25"/>
      <c r="I45" s="73">
        <f t="shared" ref="I45:N45" si="24">SUM(I14:I44)*24</f>
        <v>0</v>
      </c>
      <c r="J45" s="73">
        <f t="shared" si="24"/>
        <v>0</v>
      </c>
      <c r="K45" s="73">
        <f t="shared" si="24"/>
        <v>0</v>
      </c>
      <c r="L45" s="73">
        <f t="shared" si="24"/>
        <v>0</v>
      </c>
      <c r="M45" s="73">
        <f t="shared" si="24"/>
        <v>0</v>
      </c>
      <c r="N45" s="73">
        <f t="shared" si="24"/>
        <v>0</v>
      </c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G45" s="27" t="s">
        <v>59</v>
      </c>
      <c r="AH45" s="28">
        <f>SUM(AH14:AH44)</f>
        <v>0</v>
      </c>
    </row>
    <row r="46" spans="2:40" ht="12" customHeight="1" x14ac:dyDescent="0.2"/>
    <row r="47" spans="2:40" x14ac:dyDescent="0.2"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  <c r="AK47" s="107"/>
    </row>
    <row r="48" spans="2:40" x14ac:dyDescent="0.2"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  <c r="AK48" s="107"/>
    </row>
    <row r="49" spans="2:37" x14ac:dyDescent="0.2"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</row>
    <row r="50" spans="2:37" x14ac:dyDescent="0.2">
      <c r="B50" s="107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</row>
    <row r="51" spans="2:37" x14ac:dyDescent="0.2"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</row>
    <row r="52" spans="2:37" x14ac:dyDescent="0.2"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  <c r="AK52" s="107"/>
    </row>
    <row r="53" spans="2:37" x14ac:dyDescent="0.2"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</row>
    <row r="54" spans="2:37" x14ac:dyDescent="0.2"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  <c r="AK54" s="107"/>
    </row>
    <row r="55" spans="2:37" x14ac:dyDescent="0.2"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  <c r="AK55" s="107"/>
    </row>
  </sheetData>
  <sheetProtection algorithmName="SHA-512" hashValue="UVUzyZMOfvxP+5BSQh6lmke+xLHLwk1iC6o+i6HbRW/Zn4M+aNh2CSa26xstYrGW0NRjqLuqaghFrArtCctXwA==" saltValue="rJqDjJW/A+6SJiJZfxW61A==" spinCount="100000" sheet="1" selectLockedCells="1"/>
  <mergeCells count="29">
    <mergeCell ref="D5:I5"/>
    <mergeCell ref="K5:M5"/>
    <mergeCell ref="B1:AH1"/>
    <mergeCell ref="B2:AH2"/>
    <mergeCell ref="B3:AH3"/>
    <mergeCell ref="B4:AH4"/>
    <mergeCell ref="B5:C5"/>
    <mergeCell ref="N5:AH10"/>
    <mergeCell ref="B6:C6"/>
    <mergeCell ref="D6:M6"/>
    <mergeCell ref="B7:C7"/>
    <mergeCell ref="D7:M7"/>
    <mergeCell ref="B8:C8"/>
    <mergeCell ref="D8:M8"/>
    <mergeCell ref="B10:C10"/>
    <mergeCell ref="D10:I10"/>
    <mergeCell ref="J10:K10"/>
    <mergeCell ref="L10:M10"/>
    <mergeCell ref="AN12:AN13"/>
    <mergeCell ref="AG14:AH14"/>
    <mergeCell ref="AL27:AN28"/>
    <mergeCell ref="AL29:AN30"/>
    <mergeCell ref="AL12:AL13"/>
    <mergeCell ref="AM12:AM13"/>
    <mergeCell ref="B47:AK55"/>
    <mergeCell ref="B12:B13"/>
    <mergeCell ref="C12:D12"/>
    <mergeCell ref="E12:F12"/>
    <mergeCell ref="AG12:AH13"/>
  </mergeCells>
  <conditionalFormatting sqref="B14:N44">
    <cfRule type="expression" dxfId="3" priority="1">
      <formula>OR(WEEKDAY($B14)=7,WEEKDAY($B14)=1)</formula>
    </cfRule>
  </conditionalFormatting>
  <printOptions horizontalCentered="1" verticalCentered="1"/>
  <pageMargins left="0.19685039370078741" right="0.19685039370078741" top="0.19685039370078741" bottom="0.19685039370078741" header="0.43307086614173229" footer="0.51181102362204722"/>
  <pageSetup paperSize="9" scale="57" orientation="landscape" verticalDpi="0" r:id="rId1"/>
  <headerFooter>
    <oddFooter>&amp;C&amp;P</oddFooter>
  </headerFooter>
  <ignoredErrors>
    <ignoredError sqref="G15:G44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400</vt:i4>
      </vt:variant>
    </vt:vector>
  </HeadingPairs>
  <TitlesOfParts>
    <vt:vector size="412" baseType="lpstr">
      <vt:lpstr>Januar</vt:lpstr>
      <vt:lpstr>Februar</vt:lpstr>
      <vt:lpstr>März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Dezember</vt:lpstr>
      <vt:lpstr>April!actualdate</vt:lpstr>
      <vt:lpstr>August!actualdate</vt:lpstr>
      <vt:lpstr>Dezember!actualdate</vt:lpstr>
      <vt:lpstr>April!Allerheiligen_1</vt:lpstr>
      <vt:lpstr>August!Allerheiligen_1</vt:lpstr>
      <vt:lpstr>Dezember!Allerheiligen_1</vt:lpstr>
      <vt:lpstr>Februar!Allerheiligen_1</vt:lpstr>
      <vt:lpstr>Juli!Allerheiligen_1</vt:lpstr>
      <vt:lpstr>Juni!Allerheiligen_1</vt:lpstr>
      <vt:lpstr>Mai!Allerheiligen_1</vt:lpstr>
      <vt:lpstr>März!Allerheiligen_1</vt:lpstr>
      <vt:lpstr>November!Allerheiligen_1</vt:lpstr>
      <vt:lpstr>Oktober!Allerheiligen_1</vt:lpstr>
      <vt:lpstr>September!Allerheiligen_1</vt:lpstr>
      <vt:lpstr>Allerheiligen_1</vt:lpstr>
      <vt:lpstr>April!Beginndatum</vt:lpstr>
      <vt:lpstr>August!Beginndatum</vt:lpstr>
      <vt:lpstr>Dezember!Beginndatum</vt:lpstr>
      <vt:lpstr>Februar!Beginndatum</vt:lpstr>
      <vt:lpstr>Juli!Beginndatum</vt:lpstr>
      <vt:lpstr>Juni!Beginndatum</vt:lpstr>
      <vt:lpstr>Mai!Beginndatum</vt:lpstr>
      <vt:lpstr>März!Beginndatum</vt:lpstr>
      <vt:lpstr>November!Beginndatum</vt:lpstr>
      <vt:lpstr>Oktober!Beginndatum</vt:lpstr>
      <vt:lpstr>September!Beginndatum</vt:lpstr>
      <vt:lpstr>Beginndatum</vt:lpstr>
      <vt:lpstr>April!Beginndatum_1</vt:lpstr>
      <vt:lpstr>August!Beginndatum_1</vt:lpstr>
      <vt:lpstr>Dezember!Beginndatum_1</vt:lpstr>
      <vt:lpstr>Februar!Beginndatum_1</vt:lpstr>
      <vt:lpstr>Juli!Beginndatum_1</vt:lpstr>
      <vt:lpstr>Juni!Beginndatum_1</vt:lpstr>
      <vt:lpstr>Mai!Beginndatum_1</vt:lpstr>
      <vt:lpstr>März!Beginndatum_1</vt:lpstr>
      <vt:lpstr>November!Beginndatum_1</vt:lpstr>
      <vt:lpstr>Oktober!Beginndatum_1</vt:lpstr>
      <vt:lpstr>September!Beginndatum_1</vt:lpstr>
      <vt:lpstr>Beginndatum_1</vt:lpstr>
      <vt:lpstr>April!Buss_Bettag_1</vt:lpstr>
      <vt:lpstr>August!Buss_Bettag_1</vt:lpstr>
      <vt:lpstr>Dezember!Buss_Bettag_1</vt:lpstr>
      <vt:lpstr>Februar!Buss_Bettag_1</vt:lpstr>
      <vt:lpstr>Juli!Buss_Bettag_1</vt:lpstr>
      <vt:lpstr>Juni!Buss_Bettag_1</vt:lpstr>
      <vt:lpstr>Mai!Buss_Bettag_1</vt:lpstr>
      <vt:lpstr>März!Buss_Bettag_1</vt:lpstr>
      <vt:lpstr>November!Buss_Bettag_1</vt:lpstr>
      <vt:lpstr>Oktober!Buss_Bettag_1</vt:lpstr>
      <vt:lpstr>September!Buss_Bettag_1</vt:lpstr>
      <vt:lpstr>Buss_Bettag_1</vt:lpstr>
      <vt:lpstr>April!Christi_Himmelfahrt_1</vt:lpstr>
      <vt:lpstr>August!Christi_Himmelfahrt_1</vt:lpstr>
      <vt:lpstr>Dezember!Christi_Himmelfahrt_1</vt:lpstr>
      <vt:lpstr>Februar!Christi_Himmelfahrt_1</vt:lpstr>
      <vt:lpstr>Juli!Christi_Himmelfahrt_1</vt:lpstr>
      <vt:lpstr>Juni!Christi_Himmelfahrt_1</vt:lpstr>
      <vt:lpstr>Mai!Christi_Himmelfahrt_1</vt:lpstr>
      <vt:lpstr>März!Christi_Himmelfahrt_1</vt:lpstr>
      <vt:lpstr>November!Christi_Himmelfahrt_1</vt:lpstr>
      <vt:lpstr>Oktober!Christi_Himmelfahrt_1</vt:lpstr>
      <vt:lpstr>September!Christi_Himmelfahrt_1</vt:lpstr>
      <vt:lpstr>Christi_Himmelfahrt_1</vt:lpstr>
      <vt:lpstr>Datum</vt:lpstr>
      <vt:lpstr>April!Druckbereich</vt:lpstr>
      <vt:lpstr>August!Druckbereich</vt:lpstr>
      <vt:lpstr>Dezember!Druckbereich</vt:lpstr>
      <vt:lpstr>Februar!Druckbereich</vt:lpstr>
      <vt:lpstr>Januar!Druckbereich</vt:lpstr>
      <vt:lpstr>Juli!Druckbereich</vt:lpstr>
      <vt:lpstr>Juni!Druckbereich</vt:lpstr>
      <vt:lpstr>Mai!Druckbereich</vt:lpstr>
      <vt:lpstr>März!Druckbereich</vt:lpstr>
      <vt:lpstr>November!Druckbereich</vt:lpstr>
      <vt:lpstr>Oktober!Druckbereich</vt:lpstr>
      <vt:lpstr>September!Druckbereich</vt:lpstr>
      <vt:lpstr>April!Feiertagsstd_125_1</vt:lpstr>
      <vt:lpstr>August!Feiertagsstd_125_1</vt:lpstr>
      <vt:lpstr>Dezember!Feiertagsstd_125_1</vt:lpstr>
      <vt:lpstr>Februar!Feiertagsstd_125_1</vt:lpstr>
      <vt:lpstr>Juli!Feiertagsstd_125_1</vt:lpstr>
      <vt:lpstr>Juni!Feiertagsstd_125_1</vt:lpstr>
      <vt:lpstr>Mai!Feiertagsstd_125_1</vt:lpstr>
      <vt:lpstr>März!Feiertagsstd_125_1</vt:lpstr>
      <vt:lpstr>November!Feiertagsstd_125_1</vt:lpstr>
      <vt:lpstr>Oktober!Feiertagsstd_125_1</vt:lpstr>
      <vt:lpstr>September!Feiertagsstd_125_1</vt:lpstr>
      <vt:lpstr>Feiertagsstd_125_1</vt:lpstr>
      <vt:lpstr>April!Feiertagsstd_150_1</vt:lpstr>
      <vt:lpstr>August!Feiertagsstd_150_1</vt:lpstr>
      <vt:lpstr>Dezember!Feiertagsstd_150_1</vt:lpstr>
      <vt:lpstr>Februar!Feiertagsstd_150_1</vt:lpstr>
      <vt:lpstr>Juli!Feiertagsstd_150_1</vt:lpstr>
      <vt:lpstr>Juni!Feiertagsstd_150_1</vt:lpstr>
      <vt:lpstr>Mai!Feiertagsstd_150_1</vt:lpstr>
      <vt:lpstr>März!Feiertagsstd_150_1</vt:lpstr>
      <vt:lpstr>November!Feiertagsstd_150_1</vt:lpstr>
      <vt:lpstr>Oktober!Feiertagsstd_150_1</vt:lpstr>
      <vt:lpstr>September!Feiertagsstd_150_1</vt:lpstr>
      <vt:lpstr>Feiertagsstd_150_1</vt:lpstr>
      <vt:lpstr>April!Friedensfest_1</vt:lpstr>
      <vt:lpstr>August!Friedensfest_1</vt:lpstr>
      <vt:lpstr>Dezember!Friedensfest_1</vt:lpstr>
      <vt:lpstr>Februar!Friedensfest_1</vt:lpstr>
      <vt:lpstr>Juli!Friedensfest_1</vt:lpstr>
      <vt:lpstr>Juni!Friedensfest_1</vt:lpstr>
      <vt:lpstr>Mai!Friedensfest_1</vt:lpstr>
      <vt:lpstr>März!Friedensfest_1</vt:lpstr>
      <vt:lpstr>November!Friedensfest_1</vt:lpstr>
      <vt:lpstr>Oktober!Friedensfest_1</vt:lpstr>
      <vt:lpstr>September!Friedensfest_1</vt:lpstr>
      <vt:lpstr>Friedensfest_1</vt:lpstr>
      <vt:lpstr>April!Fronleichnam_1</vt:lpstr>
      <vt:lpstr>August!Fronleichnam_1</vt:lpstr>
      <vt:lpstr>Dezember!Fronleichnam_1</vt:lpstr>
      <vt:lpstr>Februar!Fronleichnam_1</vt:lpstr>
      <vt:lpstr>Juli!Fronleichnam_1</vt:lpstr>
      <vt:lpstr>Juni!Fronleichnam_1</vt:lpstr>
      <vt:lpstr>Mai!Fronleichnam_1</vt:lpstr>
      <vt:lpstr>März!Fronleichnam_1</vt:lpstr>
      <vt:lpstr>November!Fronleichnam_1</vt:lpstr>
      <vt:lpstr>Oktober!Fronleichnam_1</vt:lpstr>
      <vt:lpstr>September!Fronleichnam_1</vt:lpstr>
      <vt:lpstr>Fronleichnam_1</vt:lpstr>
      <vt:lpstr>April!Heiligabend_1</vt:lpstr>
      <vt:lpstr>August!Heiligabend_1</vt:lpstr>
      <vt:lpstr>Dezember!Heiligabend_1</vt:lpstr>
      <vt:lpstr>Februar!Heiligabend_1</vt:lpstr>
      <vt:lpstr>Juli!Heiligabend_1</vt:lpstr>
      <vt:lpstr>Juni!Heiligabend_1</vt:lpstr>
      <vt:lpstr>Mai!Heiligabend_1</vt:lpstr>
      <vt:lpstr>März!Heiligabend_1</vt:lpstr>
      <vt:lpstr>November!Heiligabend_1</vt:lpstr>
      <vt:lpstr>Oktober!Heiligabend_1</vt:lpstr>
      <vt:lpstr>September!Heiligabend_1</vt:lpstr>
      <vt:lpstr>Heiligabend_1</vt:lpstr>
      <vt:lpstr>April!HL_3_Koenige</vt:lpstr>
      <vt:lpstr>August!HL_3_Koenige</vt:lpstr>
      <vt:lpstr>Dezember!HL_3_Koenige</vt:lpstr>
      <vt:lpstr>Februar!HL_3_Koenige</vt:lpstr>
      <vt:lpstr>Juli!HL_3_Koenige</vt:lpstr>
      <vt:lpstr>Juni!HL_3_Koenige</vt:lpstr>
      <vt:lpstr>Mai!HL_3_Koenige</vt:lpstr>
      <vt:lpstr>März!HL_3_Koenige</vt:lpstr>
      <vt:lpstr>November!HL_3_Koenige</vt:lpstr>
      <vt:lpstr>Oktober!HL_3_Koenige</vt:lpstr>
      <vt:lpstr>September!HL_3_Koenige</vt:lpstr>
      <vt:lpstr>HL_3_Koenige</vt:lpstr>
      <vt:lpstr>April!Karfreitag_1</vt:lpstr>
      <vt:lpstr>August!Karfreitag_1</vt:lpstr>
      <vt:lpstr>Dezember!Karfreitag_1</vt:lpstr>
      <vt:lpstr>Februar!Karfreitag_1</vt:lpstr>
      <vt:lpstr>Juli!Karfreitag_1</vt:lpstr>
      <vt:lpstr>Juni!Karfreitag_1</vt:lpstr>
      <vt:lpstr>Mai!Karfreitag_1</vt:lpstr>
      <vt:lpstr>März!Karfreitag_1</vt:lpstr>
      <vt:lpstr>November!Karfreitag_1</vt:lpstr>
      <vt:lpstr>Oktober!Karfreitag_1</vt:lpstr>
      <vt:lpstr>September!Karfreitag_1</vt:lpstr>
      <vt:lpstr>Karfreitag_1</vt:lpstr>
      <vt:lpstr>April!Logo_1</vt:lpstr>
      <vt:lpstr>August!Logo_1</vt:lpstr>
      <vt:lpstr>Dezember!Logo_1</vt:lpstr>
      <vt:lpstr>Februar!Logo_1</vt:lpstr>
      <vt:lpstr>Juli!Logo_1</vt:lpstr>
      <vt:lpstr>Juni!Logo_1</vt:lpstr>
      <vt:lpstr>Mai!Logo_1</vt:lpstr>
      <vt:lpstr>März!Logo_1</vt:lpstr>
      <vt:lpstr>November!Logo_1</vt:lpstr>
      <vt:lpstr>Oktober!Logo_1</vt:lpstr>
      <vt:lpstr>September!Logo_1</vt:lpstr>
      <vt:lpstr>Logo_1</vt:lpstr>
      <vt:lpstr>Logo_10</vt:lpstr>
      <vt:lpstr>Logo_11</vt:lpstr>
      <vt:lpstr>Logo_12</vt:lpstr>
      <vt:lpstr>Logo_2</vt:lpstr>
      <vt:lpstr>Logo_3</vt:lpstr>
      <vt:lpstr>Logo_4</vt:lpstr>
      <vt:lpstr>Logo_5</vt:lpstr>
      <vt:lpstr>Logo_6</vt:lpstr>
      <vt:lpstr>Logo_7</vt:lpstr>
      <vt:lpstr>Logo_8</vt:lpstr>
      <vt:lpstr>Logo_9</vt:lpstr>
      <vt:lpstr>April!Maria_Himmelfahrt_1</vt:lpstr>
      <vt:lpstr>August!Maria_Himmelfahrt_1</vt:lpstr>
      <vt:lpstr>Dezember!Maria_Himmelfahrt_1</vt:lpstr>
      <vt:lpstr>Februar!Maria_Himmelfahrt_1</vt:lpstr>
      <vt:lpstr>Juli!Maria_Himmelfahrt_1</vt:lpstr>
      <vt:lpstr>Juni!Maria_Himmelfahrt_1</vt:lpstr>
      <vt:lpstr>Mai!Maria_Himmelfahrt_1</vt:lpstr>
      <vt:lpstr>März!Maria_Himmelfahrt_1</vt:lpstr>
      <vt:lpstr>November!Maria_Himmelfahrt_1</vt:lpstr>
      <vt:lpstr>Oktober!Maria_Himmelfahrt_1</vt:lpstr>
      <vt:lpstr>September!Maria_Himmelfahrt_1</vt:lpstr>
      <vt:lpstr>Maria_Himmelfahrt_1</vt:lpstr>
      <vt:lpstr>April!Nachtstd_25_1</vt:lpstr>
      <vt:lpstr>August!Nachtstd_25_1</vt:lpstr>
      <vt:lpstr>Dezember!Nachtstd_25_1</vt:lpstr>
      <vt:lpstr>Februar!Nachtstd_25_1</vt:lpstr>
      <vt:lpstr>Juli!Nachtstd_25_1</vt:lpstr>
      <vt:lpstr>Juni!Nachtstd_25_1</vt:lpstr>
      <vt:lpstr>Mai!Nachtstd_25_1</vt:lpstr>
      <vt:lpstr>März!Nachtstd_25_1</vt:lpstr>
      <vt:lpstr>November!Nachtstd_25_1</vt:lpstr>
      <vt:lpstr>Oktober!Nachtstd_25_1</vt:lpstr>
      <vt:lpstr>September!Nachtstd_25_1</vt:lpstr>
      <vt:lpstr>Nachtstd_25_1</vt:lpstr>
      <vt:lpstr>April!Nachtstd_40_1</vt:lpstr>
      <vt:lpstr>August!Nachtstd_40_1</vt:lpstr>
      <vt:lpstr>Dezember!Nachtstd_40_1</vt:lpstr>
      <vt:lpstr>Februar!Nachtstd_40_1</vt:lpstr>
      <vt:lpstr>Juli!Nachtstd_40_1</vt:lpstr>
      <vt:lpstr>Juni!Nachtstd_40_1</vt:lpstr>
      <vt:lpstr>Mai!Nachtstd_40_1</vt:lpstr>
      <vt:lpstr>März!Nachtstd_40_1</vt:lpstr>
      <vt:lpstr>November!Nachtstd_40_1</vt:lpstr>
      <vt:lpstr>Oktober!Nachtstd_40_1</vt:lpstr>
      <vt:lpstr>September!Nachtstd_40_1</vt:lpstr>
      <vt:lpstr>Nachtstd_40_1</vt:lpstr>
      <vt:lpstr>April!Neujahr_1</vt:lpstr>
      <vt:lpstr>August!Neujahr_1</vt:lpstr>
      <vt:lpstr>Dezember!Neujahr_1</vt:lpstr>
      <vt:lpstr>Februar!Neujahr_1</vt:lpstr>
      <vt:lpstr>Juli!Neujahr_1</vt:lpstr>
      <vt:lpstr>Juni!Neujahr_1</vt:lpstr>
      <vt:lpstr>Mai!Neujahr_1</vt:lpstr>
      <vt:lpstr>März!Neujahr_1</vt:lpstr>
      <vt:lpstr>November!Neujahr_1</vt:lpstr>
      <vt:lpstr>Oktober!Neujahr_1</vt:lpstr>
      <vt:lpstr>September!Neujahr_1</vt:lpstr>
      <vt:lpstr>Neujahr_1</vt:lpstr>
      <vt:lpstr>April!Ostermontag_1</vt:lpstr>
      <vt:lpstr>August!Ostermontag_1</vt:lpstr>
      <vt:lpstr>Dezember!Ostermontag_1</vt:lpstr>
      <vt:lpstr>Februar!Ostermontag_1</vt:lpstr>
      <vt:lpstr>Juli!Ostermontag_1</vt:lpstr>
      <vt:lpstr>Juni!Ostermontag_1</vt:lpstr>
      <vt:lpstr>Mai!Ostermontag_1</vt:lpstr>
      <vt:lpstr>März!Ostermontag_1</vt:lpstr>
      <vt:lpstr>November!Ostermontag_1</vt:lpstr>
      <vt:lpstr>Oktober!Ostermontag_1</vt:lpstr>
      <vt:lpstr>September!Ostermontag_1</vt:lpstr>
      <vt:lpstr>Ostermontag_1</vt:lpstr>
      <vt:lpstr>April!Ostersonntag_1</vt:lpstr>
      <vt:lpstr>August!Ostersonntag_1</vt:lpstr>
      <vt:lpstr>Dezember!Ostersonntag_1</vt:lpstr>
      <vt:lpstr>Februar!Ostersonntag_1</vt:lpstr>
      <vt:lpstr>Juli!Ostersonntag_1</vt:lpstr>
      <vt:lpstr>Juni!Ostersonntag_1</vt:lpstr>
      <vt:lpstr>Mai!Ostersonntag_1</vt:lpstr>
      <vt:lpstr>März!Ostersonntag_1</vt:lpstr>
      <vt:lpstr>November!Ostersonntag_1</vt:lpstr>
      <vt:lpstr>Oktober!Ostersonntag_1</vt:lpstr>
      <vt:lpstr>September!Ostersonntag_1</vt:lpstr>
      <vt:lpstr>Ostersonntag_1</vt:lpstr>
      <vt:lpstr>April!Pfingstmontag_1</vt:lpstr>
      <vt:lpstr>August!Pfingstmontag_1</vt:lpstr>
      <vt:lpstr>Dezember!Pfingstmontag_1</vt:lpstr>
      <vt:lpstr>Februar!Pfingstmontag_1</vt:lpstr>
      <vt:lpstr>Juli!Pfingstmontag_1</vt:lpstr>
      <vt:lpstr>Juni!Pfingstmontag_1</vt:lpstr>
      <vt:lpstr>Mai!Pfingstmontag_1</vt:lpstr>
      <vt:lpstr>März!Pfingstmontag_1</vt:lpstr>
      <vt:lpstr>November!Pfingstmontag_1</vt:lpstr>
      <vt:lpstr>Oktober!Pfingstmontag_1</vt:lpstr>
      <vt:lpstr>September!Pfingstmontag_1</vt:lpstr>
      <vt:lpstr>Pfingstmontag_1</vt:lpstr>
      <vt:lpstr>April!Pfingstsonntag</vt:lpstr>
      <vt:lpstr>August!Pfingstsonntag</vt:lpstr>
      <vt:lpstr>Dezember!Pfingstsonntag</vt:lpstr>
      <vt:lpstr>Februar!Pfingstsonntag</vt:lpstr>
      <vt:lpstr>Juli!Pfingstsonntag</vt:lpstr>
      <vt:lpstr>Juni!Pfingstsonntag</vt:lpstr>
      <vt:lpstr>Mai!Pfingstsonntag</vt:lpstr>
      <vt:lpstr>März!Pfingstsonntag</vt:lpstr>
      <vt:lpstr>November!Pfingstsonntag</vt:lpstr>
      <vt:lpstr>Oktober!Pfingstsonntag</vt:lpstr>
      <vt:lpstr>September!Pfingstsonntag</vt:lpstr>
      <vt:lpstr>Pfingstsonntag</vt:lpstr>
      <vt:lpstr>April!Pfingstsonntag_1</vt:lpstr>
      <vt:lpstr>August!Pfingstsonntag_1</vt:lpstr>
      <vt:lpstr>Dezember!Pfingstsonntag_1</vt:lpstr>
      <vt:lpstr>Februar!Pfingstsonntag_1</vt:lpstr>
      <vt:lpstr>Juli!Pfingstsonntag_1</vt:lpstr>
      <vt:lpstr>Juni!Pfingstsonntag_1</vt:lpstr>
      <vt:lpstr>Mai!Pfingstsonntag_1</vt:lpstr>
      <vt:lpstr>März!Pfingstsonntag_1</vt:lpstr>
      <vt:lpstr>November!Pfingstsonntag_1</vt:lpstr>
      <vt:lpstr>Oktober!Pfingstsonntag_1</vt:lpstr>
      <vt:lpstr>September!Pfingstsonntag_1</vt:lpstr>
      <vt:lpstr>Pfingstsonntag_1</vt:lpstr>
      <vt:lpstr>April!Refomationstag_1</vt:lpstr>
      <vt:lpstr>August!Refomationstag_1</vt:lpstr>
      <vt:lpstr>Dezember!Refomationstag_1</vt:lpstr>
      <vt:lpstr>Februar!Refomationstag_1</vt:lpstr>
      <vt:lpstr>Juli!Refomationstag_1</vt:lpstr>
      <vt:lpstr>Juni!Refomationstag_1</vt:lpstr>
      <vt:lpstr>Mai!Refomationstag_1</vt:lpstr>
      <vt:lpstr>März!Refomationstag_1</vt:lpstr>
      <vt:lpstr>November!Refomationstag_1</vt:lpstr>
      <vt:lpstr>Oktober!Refomationstag_1</vt:lpstr>
      <vt:lpstr>September!Refomationstag_1</vt:lpstr>
      <vt:lpstr>Refomationstag_1</vt:lpstr>
      <vt:lpstr>Reformationstag_1</vt:lpstr>
      <vt:lpstr>April!Sonntagsstd_1</vt:lpstr>
      <vt:lpstr>August!Sonntagsstd_1</vt:lpstr>
      <vt:lpstr>Dezember!Sonntagsstd_1</vt:lpstr>
      <vt:lpstr>Februar!Sonntagsstd_1</vt:lpstr>
      <vt:lpstr>Juli!Sonntagsstd_1</vt:lpstr>
      <vt:lpstr>Juni!Sonntagsstd_1</vt:lpstr>
      <vt:lpstr>Mai!Sonntagsstd_1</vt:lpstr>
      <vt:lpstr>März!Sonntagsstd_1</vt:lpstr>
      <vt:lpstr>November!Sonntagsstd_1</vt:lpstr>
      <vt:lpstr>Oktober!Sonntagsstd_1</vt:lpstr>
      <vt:lpstr>September!Sonntagsstd_1</vt:lpstr>
      <vt:lpstr>Sonntagsstd_1</vt:lpstr>
      <vt:lpstr>April!Stunden_1</vt:lpstr>
      <vt:lpstr>August!Stunden_1</vt:lpstr>
      <vt:lpstr>Dezember!Stunden_1</vt:lpstr>
      <vt:lpstr>Februar!Stunden_1</vt:lpstr>
      <vt:lpstr>Juli!Stunden_1</vt:lpstr>
      <vt:lpstr>Juni!Stunden_1</vt:lpstr>
      <vt:lpstr>Mai!Stunden_1</vt:lpstr>
      <vt:lpstr>März!Stunden_1</vt:lpstr>
      <vt:lpstr>November!Stunden_1</vt:lpstr>
      <vt:lpstr>Oktober!Stunden_1</vt:lpstr>
      <vt:lpstr>September!Stunden_1</vt:lpstr>
      <vt:lpstr>Stunden_1</vt:lpstr>
      <vt:lpstr>April!Stundenlohn_1</vt:lpstr>
      <vt:lpstr>August!Stundenlohn_1</vt:lpstr>
      <vt:lpstr>Dezember!Stundenlohn_1</vt:lpstr>
      <vt:lpstr>Februar!Stundenlohn_1</vt:lpstr>
      <vt:lpstr>Juli!Stundenlohn_1</vt:lpstr>
      <vt:lpstr>Juni!Stundenlohn_1</vt:lpstr>
      <vt:lpstr>Mai!Stundenlohn_1</vt:lpstr>
      <vt:lpstr>März!Stundenlohn_1</vt:lpstr>
      <vt:lpstr>November!Stundenlohn_1</vt:lpstr>
      <vt:lpstr>Oktober!Stundenlohn_1</vt:lpstr>
      <vt:lpstr>September!Stundenlohn_1</vt:lpstr>
      <vt:lpstr>Stundenlohn_1</vt:lpstr>
      <vt:lpstr>April!Sylvester_1</vt:lpstr>
      <vt:lpstr>August!Sylvester_1</vt:lpstr>
      <vt:lpstr>Dezember!Sylvester_1</vt:lpstr>
      <vt:lpstr>Februar!Sylvester_1</vt:lpstr>
      <vt:lpstr>Juli!Sylvester_1</vt:lpstr>
      <vt:lpstr>Juni!Sylvester_1</vt:lpstr>
      <vt:lpstr>Mai!Sylvester_1</vt:lpstr>
      <vt:lpstr>März!Sylvester_1</vt:lpstr>
      <vt:lpstr>November!Sylvester_1</vt:lpstr>
      <vt:lpstr>Oktober!Sylvester_1</vt:lpstr>
      <vt:lpstr>September!Sylvester_1</vt:lpstr>
      <vt:lpstr>Sylvester_1</vt:lpstr>
      <vt:lpstr>April!Tag_der_Arbeit_1</vt:lpstr>
      <vt:lpstr>August!Tag_der_Arbeit_1</vt:lpstr>
      <vt:lpstr>Dezember!Tag_der_Arbeit_1</vt:lpstr>
      <vt:lpstr>Februar!Tag_der_Arbeit_1</vt:lpstr>
      <vt:lpstr>Juli!Tag_der_Arbeit_1</vt:lpstr>
      <vt:lpstr>Juni!Tag_der_Arbeit_1</vt:lpstr>
      <vt:lpstr>Mai!Tag_der_Arbeit_1</vt:lpstr>
      <vt:lpstr>März!Tag_der_Arbeit_1</vt:lpstr>
      <vt:lpstr>November!Tag_der_Arbeit_1</vt:lpstr>
      <vt:lpstr>Oktober!Tag_der_Arbeit_1</vt:lpstr>
      <vt:lpstr>September!Tag_der_Arbeit_1</vt:lpstr>
      <vt:lpstr>Tag_der_Arbeit_1</vt:lpstr>
      <vt:lpstr>April!Tag_der_Einheit_1</vt:lpstr>
      <vt:lpstr>August!Tag_der_Einheit_1</vt:lpstr>
      <vt:lpstr>Dezember!Tag_der_Einheit_1</vt:lpstr>
      <vt:lpstr>Februar!Tag_der_Einheit_1</vt:lpstr>
      <vt:lpstr>Juli!Tag_der_Einheit_1</vt:lpstr>
      <vt:lpstr>Juni!Tag_der_Einheit_1</vt:lpstr>
      <vt:lpstr>Mai!Tag_der_Einheit_1</vt:lpstr>
      <vt:lpstr>März!Tag_der_Einheit_1</vt:lpstr>
      <vt:lpstr>November!Tag_der_Einheit_1</vt:lpstr>
      <vt:lpstr>Oktober!Tag_der_Einheit_1</vt:lpstr>
      <vt:lpstr>September!Tag_der_Einheit_1</vt:lpstr>
      <vt:lpstr>Tag_der_Einheit_1</vt:lpstr>
      <vt:lpstr>April!Weihnachtstag_1_1</vt:lpstr>
      <vt:lpstr>August!Weihnachtstag_1_1</vt:lpstr>
      <vt:lpstr>Dezember!Weihnachtstag_1_1</vt:lpstr>
      <vt:lpstr>Februar!Weihnachtstag_1_1</vt:lpstr>
      <vt:lpstr>Juli!Weihnachtstag_1_1</vt:lpstr>
      <vt:lpstr>Juni!Weihnachtstag_1_1</vt:lpstr>
      <vt:lpstr>Mai!Weihnachtstag_1_1</vt:lpstr>
      <vt:lpstr>März!Weihnachtstag_1_1</vt:lpstr>
      <vt:lpstr>November!Weihnachtstag_1_1</vt:lpstr>
      <vt:lpstr>Oktober!Weihnachtstag_1_1</vt:lpstr>
      <vt:lpstr>September!Weihnachtstag_1_1</vt:lpstr>
      <vt:lpstr>Weihnachtstag_1_1</vt:lpstr>
      <vt:lpstr>April!Weihnachtstag_2_1</vt:lpstr>
      <vt:lpstr>August!Weihnachtstag_2_1</vt:lpstr>
      <vt:lpstr>Dezember!Weihnachtstag_2_1</vt:lpstr>
      <vt:lpstr>Februar!Weihnachtstag_2_1</vt:lpstr>
      <vt:lpstr>Juli!Weihnachtstag_2_1</vt:lpstr>
      <vt:lpstr>Juni!Weihnachtstag_2_1</vt:lpstr>
      <vt:lpstr>Mai!Weihnachtstag_2_1</vt:lpstr>
      <vt:lpstr>März!Weihnachtstag_2_1</vt:lpstr>
      <vt:lpstr>November!Weihnachtstag_2_1</vt:lpstr>
      <vt:lpstr>Oktober!Weihnachtstag_2_1</vt:lpstr>
      <vt:lpstr>September!Weihnachtstag_2_1</vt:lpstr>
      <vt:lpstr>Weihnachtstag_2_1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 Mayrhofer</dc:creator>
  <cp:lastModifiedBy>Gunhild Reingruber</cp:lastModifiedBy>
  <cp:lastPrinted>2024-10-29T10:41:28Z</cp:lastPrinted>
  <dcterms:created xsi:type="dcterms:W3CDTF">2022-01-20T08:07:11Z</dcterms:created>
  <dcterms:modified xsi:type="dcterms:W3CDTF">2025-12-16T08:16:31Z</dcterms:modified>
</cp:coreProperties>
</file>