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codeName="ThisWorkbook" defaultThemeVersion="124226"/>
  <mc:AlternateContent xmlns:mc="http://schemas.openxmlformats.org/markup-compatibility/2006">
    <mc:Choice Requires="x15">
      <x15ac:absPath xmlns:x15ac="http://schemas.microsoft.com/office/spreadsheetml/2010/11/ac" url="https://healthholland.sharepoint.com/sites/pps/Gedeelde documenten/Calls/MKB Call/2027/Arbeidsbesparende Technologie track/Budgetformulier/"/>
    </mc:Choice>
  </mc:AlternateContent>
  <xr:revisionPtr revIDLastSave="572" documentId="14_{D53A3C06-FEF4-F343-B33C-8E0B6A5186B1}" xr6:coauthVersionLast="47" xr6:coauthVersionMax="47" xr10:uidLastSave="{485EF319-6AF7-4EAA-8F5C-7EA9FC03A82C}"/>
  <bookViews>
    <workbookView xWindow="0" yWindow="660" windowWidth="29400" windowHeight="18460" firstSheet="1" activeTab="1" xr2:uid="{00000000-000D-0000-FFFF-FFFF00000000}"/>
  </bookViews>
  <sheets>
    <sheet name="Instructies" sheetId="3" r:id="rId1"/>
    <sheet name="Kosten en financiering" sheetId="5" r:id="rId2"/>
    <sheet name="Toelichting kostensoorten" sheetId="6" r:id="rId3"/>
  </sheets>
  <definedNames>
    <definedName name="Uurtarief">'Kosten en financiering'!$E$25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2" i="5" l="1"/>
  <c r="M191" i="5"/>
  <c r="M187" i="5"/>
  <c r="N180" i="5"/>
  <c r="N181" i="5"/>
  <c r="N182" i="5"/>
  <c r="N183" i="5"/>
  <c r="M181" i="5"/>
  <c r="M182" i="5"/>
  <c r="M183" i="5"/>
  <c r="M180" i="5"/>
  <c r="M174" i="5"/>
  <c r="N174" i="5"/>
  <c r="M175" i="5"/>
  <c r="N175" i="5"/>
  <c r="M176" i="5"/>
  <c r="N176" i="5"/>
  <c r="N173" i="5"/>
  <c r="M173" i="5"/>
  <c r="M167" i="5"/>
  <c r="N167" i="5"/>
  <c r="M168" i="5"/>
  <c r="N168" i="5"/>
  <c r="M169" i="5"/>
  <c r="N169" i="5"/>
  <c r="N166" i="5"/>
  <c r="M166" i="5"/>
  <c r="N159" i="5"/>
  <c r="N160" i="5"/>
  <c r="N161" i="5"/>
  <c r="N162" i="5"/>
  <c r="M160" i="5"/>
  <c r="M161" i="5"/>
  <c r="M162" i="5"/>
  <c r="M159" i="5"/>
  <c r="M188" i="5" l="1"/>
  <c r="T160" i="5"/>
  <c r="T161" i="5"/>
  <c r="T162" i="5"/>
  <c r="T159" i="5"/>
  <c r="C10" i="5" a="1"/>
  <c r="C10" i="5" s="1"/>
  <c r="E28" i="5"/>
  <c r="E29" i="5"/>
  <c r="E30" i="5"/>
  <c r="E31" i="5"/>
  <c r="E32" i="5"/>
  <c r="I186" i="5" l="1"/>
  <c r="K186" i="5"/>
  <c r="D159" i="5"/>
  <c r="G28" i="5"/>
  <c r="G29" i="5"/>
  <c r="G30" i="5"/>
  <c r="G31" i="5"/>
  <c r="J28" i="5"/>
  <c r="J29" i="5"/>
  <c r="J30" i="5"/>
  <c r="J31" i="5"/>
  <c r="P163" i="5" l="1"/>
  <c r="H170" i="5"/>
  <c r="H163" i="5"/>
  <c r="I188" i="5"/>
  <c r="K188" i="5"/>
  <c r="G188" i="5"/>
  <c r="G193" i="5"/>
  <c r="E33" i="5"/>
  <c r="E181" i="5"/>
  <c r="E182" i="5"/>
  <c r="E183" i="5"/>
  <c r="E180" i="5"/>
  <c r="E174" i="5"/>
  <c r="E175" i="5"/>
  <c r="E176" i="5"/>
  <c r="E173" i="5"/>
  <c r="E167" i="5"/>
  <c r="E168" i="5"/>
  <c r="E169" i="5"/>
  <c r="D181" i="5"/>
  <c r="D182" i="5"/>
  <c r="D183" i="5"/>
  <c r="D180" i="5"/>
  <c r="D174" i="5"/>
  <c r="D175" i="5"/>
  <c r="D176" i="5"/>
  <c r="D173" i="5"/>
  <c r="D167" i="5"/>
  <c r="D168" i="5"/>
  <c r="D169" i="5"/>
  <c r="E160" i="5"/>
  <c r="E161" i="5"/>
  <c r="E162" i="5"/>
  <c r="D160" i="5"/>
  <c r="D161" i="5"/>
  <c r="D162" i="5"/>
  <c r="G33" i="5" l="1"/>
  <c r="J33" i="5"/>
  <c r="M193" i="5"/>
  <c r="O159" i="5"/>
  <c r="Q184" i="5"/>
  <c r="Q177" i="5"/>
  <c r="P177" i="5"/>
  <c r="Q170" i="5"/>
  <c r="P170" i="5"/>
  <c r="Q163" i="5"/>
  <c r="K193" i="5"/>
  <c r="I193" i="5"/>
  <c r="L184" i="5"/>
  <c r="K184" i="5"/>
  <c r="J184" i="5"/>
  <c r="I184" i="5"/>
  <c r="H184" i="5"/>
  <c r="G184" i="5"/>
  <c r="F183" i="5"/>
  <c r="F178" i="5"/>
  <c r="L177" i="5"/>
  <c r="K177" i="5"/>
  <c r="J177" i="5"/>
  <c r="I177" i="5"/>
  <c r="H177" i="5"/>
  <c r="G177" i="5"/>
  <c r="T176" i="5"/>
  <c r="F176" i="5"/>
  <c r="T175" i="5"/>
  <c r="T174" i="5"/>
  <c r="T173" i="5"/>
  <c r="O173" i="5"/>
  <c r="F171" i="5"/>
  <c r="L170" i="5"/>
  <c r="K170" i="5"/>
  <c r="J170" i="5"/>
  <c r="I170" i="5"/>
  <c r="G170" i="5"/>
  <c r="T169" i="5"/>
  <c r="F169" i="5"/>
  <c r="T168" i="5"/>
  <c r="T167" i="5"/>
  <c r="O166" i="5"/>
  <c r="F164" i="5"/>
  <c r="L163" i="5"/>
  <c r="K163" i="5"/>
  <c r="J163" i="5"/>
  <c r="I163" i="5"/>
  <c r="G163" i="5"/>
  <c r="F162" i="5"/>
  <c r="G196" i="5" l="1"/>
  <c r="H196" i="5"/>
  <c r="P196" i="5"/>
  <c r="Q195" i="5" s="1"/>
  <c r="K196" i="5"/>
  <c r="I196" i="5"/>
  <c r="N163" i="5"/>
  <c r="U162" i="5"/>
  <c r="R176" i="5"/>
  <c r="R169" i="5"/>
  <c r="U176" i="5"/>
  <c r="R162" i="5"/>
  <c r="U169" i="5"/>
  <c r="O161" i="5"/>
  <c r="O176" i="5"/>
  <c r="O175" i="5"/>
  <c r="N177" i="5"/>
  <c r="O160" i="5"/>
  <c r="O162" i="5"/>
  <c r="O180" i="5"/>
  <c r="O183" i="5"/>
  <c r="R183" i="5" s="1"/>
  <c r="J196" i="5"/>
  <c r="M170" i="5"/>
  <c r="O168" i="5"/>
  <c r="M184" i="5"/>
  <c r="M163" i="5"/>
  <c r="O181" i="5"/>
  <c r="N170" i="5"/>
  <c r="O182" i="5"/>
  <c r="O167" i="5"/>
  <c r="O169" i="5"/>
  <c r="O174" i="5"/>
  <c r="L196" i="5"/>
  <c r="N184" i="5"/>
  <c r="M177" i="5"/>
  <c r="E34" i="5"/>
  <c r="E35" i="5"/>
  <c r="E36" i="5"/>
  <c r="E38" i="5"/>
  <c r="J38" i="5" s="1"/>
  <c r="E39" i="5"/>
  <c r="G40" i="5"/>
  <c r="E41" i="5"/>
  <c r="J41" i="5" s="1"/>
  <c r="E43" i="5"/>
  <c r="E44" i="5"/>
  <c r="J44" i="5" s="1"/>
  <c r="E45" i="5"/>
  <c r="J45" i="5" s="1"/>
  <c r="E46" i="5"/>
  <c r="J46" i="5" s="1"/>
  <c r="J71" i="5"/>
  <c r="G71" i="5"/>
  <c r="J119" i="5"/>
  <c r="G119" i="5"/>
  <c r="G143" i="5"/>
  <c r="J143" i="5"/>
  <c r="J84" i="5"/>
  <c r="J86" i="5"/>
  <c r="J87" i="5"/>
  <c r="J88" i="5"/>
  <c r="G84" i="5"/>
  <c r="G86" i="5"/>
  <c r="G87" i="5"/>
  <c r="G88" i="5"/>
  <c r="E37" i="5"/>
  <c r="G76" i="5"/>
  <c r="G77" i="5"/>
  <c r="G78" i="5"/>
  <c r="G79" i="5"/>
  <c r="G81" i="5"/>
  <c r="G82" i="5"/>
  <c r="G83" i="5"/>
  <c r="G89" i="5"/>
  <c r="G91" i="5"/>
  <c r="G92" i="5"/>
  <c r="G93" i="5"/>
  <c r="G94" i="5"/>
  <c r="J76" i="5"/>
  <c r="J77" i="5"/>
  <c r="J78" i="5"/>
  <c r="J79" i="5"/>
  <c r="J81" i="5"/>
  <c r="J82" i="5"/>
  <c r="J83" i="5"/>
  <c r="J89" i="5"/>
  <c r="J91" i="5"/>
  <c r="J92" i="5"/>
  <c r="J93" i="5"/>
  <c r="J94" i="5"/>
  <c r="L143" i="5" l="1"/>
  <c r="L71" i="5"/>
  <c r="L119" i="5"/>
  <c r="O196" i="5"/>
  <c r="J36" i="5"/>
  <c r="G36" i="5"/>
  <c r="G35" i="5"/>
  <c r="J35" i="5"/>
  <c r="J34" i="5"/>
  <c r="G34" i="5"/>
  <c r="D166" i="5" s="1"/>
  <c r="E159" i="5"/>
  <c r="O163" i="5"/>
  <c r="G201" i="5"/>
  <c r="I201" i="5"/>
  <c r="O170" i="5"/>
  <c r="O184" i="5"/>
  <c r="K201" i="5"/>
  <c r="G43" i="5"/>
  <c r="G41" i="5"/>
  <c r="J40" i="5"/>
  <c r="O177" i="5"/>
  <c r="G45" i="5"/>
  <c r="G38" i="5"/>
  <c r="J43" i="5"/>
  <c r="G46" i="5"/>
  <c r="E166" i="5"/>
  <c r="G39" i="5"/>
  <c r="G95" i="5"/>
  <c r="G44" i="5"/>
  <c r="J39" i="5"/>
  <c r="J95" i="5"/>
  <c r="L95" i="5" l="1"/>
  <c r="F159" i="5"/>
  <c r="M201" i="5"/>
  <c r="T166" i="5"/>
  <c r="J47" i="5"/>
  <c r="G47" i="5"/>
  <c r="R159" i="5" l="1"/>
  <c r="U159" i="5"/>
  <c r="G145" i="5"/>
  <c r="L47" i="5"/>
  <c r="D163" i="5"/>
  <c r="D177" i="5"/>
  <c r="D170" i="5"/>
  <c r="D184" i="5"/>
  <c r="J145" i="5"/>
  <c r="F181" i="5"/>
  <c r="R181" i="5" s="1"/>
  <c r="F167" i="5"/>
  <c r="F182" i="5"/>
  <c r="R182" i="5" s="1"/>
  <c r="F168" i="5"/>
  <c r="F174" i="5"/>
  <c r="F175" i="5"/>
  <c r="F161" i="5"/>
  <c r="R161" i="5" s="1"/>
  <c r="F160" i="5"/>
  <c r="U160" i="5" s="1"/>
  <c r="V195" i="5" l="1"/>
  <c r="V194" i="5"/>
  <c r="L145" i="5"/>
  <c r="W195" i="5"/>
  <c r="W194" i="5"/>
  <c r="F163" i="5"/>
  <c r="D196" i="5"/>
  <c r="R160" i="5"/>
  <c r="R163" i="5" s="1"/>
  <c r="R167" i="5"/>
  <c r="U167" i="5"/>
  <c r="R175" i="5"/>
  <c r="U175" i="5"/>
  <c r="E170" i="5"/>
  <c r="F166" i="5"/>
  <c r="U161" i="5"/>
  <c r="E177" i="5"/>
  <c r="F173" i="5"/>
  <c r="F180" i="5"/>
  <c r="E184" i="5"/>
  <c r="R174" i="5"/>
  <c r="U174" i="5"/>
  <c r="U168" i="5"/>
  <c r="R168" i="5"/>
  <c r="E163" i="5"/>
  <c r="C11" i="5" l="1"/>
  <c r="E196" i="5"/>
  <c r="G147" i="5"/>
  <c r="J147" i="5"/>
  <c r="F177" i="5"/>
  <c r="R173" i="5"/>
  <c r="R177" i="5" s="1"/>
  <c r="U173" i="5"/>
  <c r="R180" i="5"/>
  <c r="R184" i="5" s="1"/>
  <c r="F184" i="5"/>
  <c r="F170" i="5"/>
  <c r="R166" i="5"/>
  <c r="R170" i="5" s="1"/>
  <c r="U166" i="5"/>
  <c r="L147" i="5" l="1"/>
  <c r="F196" i="5"/>
  <c r="O199"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<sst xmlns="http://schemas.openxmlformats.org/spreadsheetml/2006/main" count="394" uniqueCount="215">
  <si>
    <t>Instructies</t>
  </si>
  <si>
    <t>Wettelijke kaders</t>
  </si>
  <si>
    <t>Voor meer informatie over subsidiabele kosten en kostensoorten, zie de Verordening (EU) nr. 651/2014 van de Commissie van 17 juni 2014,</t>
  </si>
  <si>
    <t xml:space="preserve"> artikel 25 en het Kaderbesluit nationale EZ-subsidies, Hoofdstuk 4, artikel 10-14.</t>
  </si>
  <si>
    <t>Tabbladen</t>
  </si>
  <si>
    <t>Dit budgetformulier bevat naast het huidige tabblad nog twee tabbladen</t>
  </si>
  <si>
    <t>l</t>
  </si>
  <si>
    <r>
      <rPr>
        <b/>
        <sz val="10"/>
        <rFont val="Verdana"/>
        <family val="2"/>
      </rPr>
      <t xml:space="preserve">Kosten en financiering - </t>
    </r>
    <r>
      <rPr>
        <sz val="10"/>
        <rFont val="Verdana"/>
        <family val="2"/>
      </rPr>
      <t>Het daadwekelijke budgetformulier.</t>
    </r>
  </si>
  <si>
    <r>
      <t xml:space="preserve">Toelichting kostensoorten - </t>
    </r>
    <r>
      <rPr>
        <sz val="10"/>
        <rFont val="Verdana"/>
        <family val="2"/>
      </rPr>
      <t>Toelichting over de verschillende kostenposten in het budgetformulier</t>
    </r>
  </si>
  <si>
    <t>Informatie tabblad 'Kosten en financiering'</t>
  </si>
  <si>
    <t>Het tabblad bestaat uit drie onderdelen: (1) 'Project informatie' en ‘Partner Overview‘ (2) ‘R&amp;D Overzicht: kosten per type onderzoek (hele project periode)’ en (3) ‘ OVERZICHT – Kosten en bijdragen per partner per jaar’. Vul alle onderdelen volledig in.</t>
  </si>
  <si>
    <t xml:space="preserve">Het budgetformulier bevat verwijzingen en automatische berekeningen. Begin bovenaan het budgetformulier en werk naar beneden. </t>
  </si>
  <si>
    <t xml:space="preserve">In de gele vakken kunnen gegevens worden ingevuld, de gegevens in de blauwe vakken worden automatisch berekend. </t>
  </si>
  <si>
    <t>Indien rijen worden toegevoegd voor extra partners: voer de formules omlaag door naar de toegevoegde rijen. Selecteer hiervoor de cel met de formule erboven en sleep deze naar beneden. Klik op de vulgreep en sleep het zwarte vierkant naar beneden.</t>
  </si>
  <si>
    <t>Voorbeeld vulgreep:</t>
  </si>
  <si>
    <t xml:space="preserve">Onderdeel 1: Project informatie en Partner overview </t>
  </si>
  <si>
    <r>
      <t xml:space="preserve">Start met het invoeren van de projectinformatie. </t>
    </r>
    <r>
      <rPr>
        <i/>
        <sz val="10"/>
        <rFont val="Verdana"/>
        <family val="2"/>
      </rPr>
      <t>Let op: (1) het aantal tranches PPS-subsidie wordt automatisch berekend aan de hand van de projectduur. Kijk in het tabblad ‘Toelichting kostensoorten’ voor informatie over het aantal tranches. (2) Indien het project start op de 1e van de maand en X-aantal maanden duurt, dient het project te eindigen op de laatste dag van de desbetreffende maand. Bijvoorbeeld: van 1 maart 2025 t/m 28 februari 2027. Het totale project budget wordt automatisch berekend a.d.h.v. de ingevoerde projectkosten</t>
    </r>
  </si>
  <si>
    <t>Voer vervolgens de namen van alle consortium partners in bij  ‘Partner Overview’. De namen van de partners komen vervolgens beschikbaar in dropdown menu’s in de rest van het document.</t>
  </si>
  <si>
    <t>Onderdeel 2: R&amp;D Overzicht: kostensoorten per type onderzoek (hele project periode)</t>
  </si>
  <si>
    <r>
      <t xml:space="preserve">Voer per organisatie de loonkosten in. Selecteer onder </t>
    </r>
    <r>
      <rPr>
        <i/>
        <sz val="10"/>
        <rFont val="Verdana"/>
        <family val="2"/>
      </rPr>
      <t xml:space="preserve">Loonkosten </t>
    </r>
    <r>
      <rPr>
        <sz val="10"/>
        <rFont val="Verdana"/>
        <family val="2"/>
      </rPr>
      <t xml:space="preserve">via de dropdown menu's de desbetreffende organisatie en de juiste kostensystematiek. Kijk in het tabblad 'Toelichting kostensoorten' voor meer informatie over de te gebruiken kostensystematiek. - </t>
    </r>
    <r>
      <rPr>
        <i/>
        <sz val="10"/>
        <rFont val="Verdana"/>
        <family val="2"/>
      </rPr>
      <t xml:space="preserve">Let op:(1) indien een partner </t>
    </r>
    <r>
      <rPr>
        <b/>
        <i/>
        <sz val="10"/>
        <rFont val="Verdana"/>
        <family val="2"/>
      </rPr>
      <t xml:space="preserve">geen </t>
    </r>
    <r>
      <rPr>
        <i/>
        <sz val="10"/>
        <rFont val="Verdana"/>
        <family val="2"/>
      </rPr>
      <t>PPS-subsidie aanwendt en 'Vastuurtarief' gebruikt dan kan het uurtarief in Kolom E vervangen worden door het gewenste uurtarief. (2) Er dient een aparte regel per functie per organisatie gebruikt te worden. (3) Elke consortiumpartner dient in ieder geval loonkosten te maken binnen het project.</t>
    </r>
  </si>
  <si>
    <r>
      <t xml:space="preserve">Voer per organisatie, per functieregel het uurtarief in en het aantal uren - </t>
    </r>
    <r>
      <rPr>
        <i/>
        <sz val="10"/>
        <rFont val="Verdana"/>
        <family val="2"/>
      </rPr>
      <t>Let op: (1) Voer de uren in onder het juiste type onderzoek zoals beschreven in het aanvraagformulie (haal hier geen kolommen weg). (2) De kosten in de blauwe vakken worden automatisch berekend.</t>
    </r>
  </si>
  <si>
    <r>
      <t xml:space="preserve">Voer de overige kosten per partner in onder de juiste kostenpost. De verschillende kostenposten naast loonkosten zijn: (1) Kosten van materialen en hulpmiddelen (2) Kosten van gebruik van machines en apparatuur (3) Aan derden verschuldigde kosten (4) Publicatie-, reis- en verblijfkosten. Raadpleeg per post eerst de toelichting in het tabblad 'Toeliching kostensoorten' - </t>
    </r>
    <r>
      <rPr>
        <i/>
        <sz val="10"/>
        <rFont val="Verdana"/>
        <family val="2"/>
      </rPr>
      <t xml:space="preserve">Let op: ook hier worden alle kosten in de blauwe vakken automatisch berekend. </t>
    </r>
  </si>
  <si>
    <t>Onderaan de kosten, bij punt 6. &amp; punt 7., vindt u de totaal opgevoerde projectkosten en de percentages van de kosten per type onderzoek - Aan de hand van deze informatie wordt de minimale benodigde bijdrage per type organisatie automatische berekend.</t>
  </si>
  <si>
    <t>Onderdeel 3: OVERZICHT - Kosten en bijdragen per partner per jaar</t>
  </si>
  <si>
    <r>
      <rPr>
        <sz val="10"/>
        <color rgb="FF000000"/>
        <rFont val="Verdana"/>
      </rPr>
      <t xml:space="preserve">Selecteer in kolom B elke partner onder het juiste type partner via de dropdown menu's. De totale kosten per partner worden nu automatisch ingevuld, gebaseerd op de ingevulde kostenspecificatie onder </t>
    </r>
    <r>
      <rPr>
        <i/>
        <sz val="10"/>
        <color rgb="FF000000"/>
        <rFont val="Verdana"/>
      </rPr>
      <t xml:space="preserve">R&amp;D Overzicht. </t>
    </r>
    <r>
      <rPr>
        <sz val="10"/>
        <color rgb="FF000000"/>
        <rFont val="Verdana"/>
      </rPr>
      <t xml:space="preserve">Ook berekent het formulier in Kolom T automatische de maximale toegestane PPS-subsidie per partij. </t>
    </r>
    <r>
      <rPr>
        <i/>
        <sz val="10"/>
        <color rgb="FF000000"/>
        <rFont val="Verdana"/>
      </rPr>
      <t>Let op: Selecteer bij de ondernemingen in Kolom C ook het juiste type onderneming met behulp van de dropdown menu's.</t>
    </r>
  </si>
  <si>
    <r>
      <rPr>
        <sz val="10"/>
        <color rgb="FF000000"/>
        <rFont val="Verdana"/>
      </rPr>
      <t xml:space="preserve">Voer vervolgens onder </t>
    </r>
    <r>
      <rPr>
        <i/>
        <sz val="10"/>
        <color rgb="FF000000"/>
        <rFont val="Verdana"/>
      </rPr>
      <t>FINANCIERING</t>
    </r>
    <r>
      <rPr>
        <sz val="10"/>
        <color rgb="FF000000"/>
        <rFont val="Verdana"/>
      </rPr>
      <t xml:space="preserve"> de </t>
    </r>
    <r>
      <rPr>
        <i/>
        <sz val="10"/>
        <color rgb="FF000000"/>
        <rFont val="Verdana"/>
      </rPr>
      <t>in kind</t>
    </r>
    <r>
      <rPr>
        <sz val="10"/>
        <color rgb="FF000000"/>
        <rFont val="Verdana"/>
      </rPr>
      <t xml:space="preserve"> bijdrage </t>
    </r>
    <r>
      <rPr>
        <u/>
        <sz val="10"/>
        <color rgb="FF000000"/>
        <rFont val="Verdana"/>
      </rPr>
      <t>(exclusief te ontvangen PPS-subsidie!</t>
    </r>
    <r>
      <rPr>
        <sz val="10"/>
        <color rgb="FF000000"/>
        <rFont val="Verdana"/>
      </rPr>
      <t xml:space="preserve">) en eventuele te ontvangen </t>
    </r>
    <r>
      <rPr>
        <i/>
        <sz val="10"/>
        <color rgb="FF000000"/>
        <rFont val="Verdana"/>
      </rPr>
      <t>in cash</t>
    </r>
    <r>
      <rPr>
        <sz val="10"/>
        <color rgb="FF000000"/>
        <rFont val="Verdana"/>
      </rPr>
      <t xml:space="preserve"> bijdrage per partner in, per kalenderjaar. </t>
    </r>
    <r>
      <rPr>
        <i/>
        <sz val="10"/>
        <color rgb="FF000000"/>
        <rFont val="Verdana"/>
      </rPr>
      <t xml:space="preserve">Let op: de 'totale bijdrage per type organisatie' </t>
    </r>
    <r>
      <rPr>
        <sz val="10"/>
        <color rgb="FF000000"/>
        <rFont val="Verdana"/>
      </rPr>
      <t>in Kolom O dient gelijk te zijn aan of hoger dan de '</t>
    </r>
    <r>
      <rPr>
        <i/>
        <sz val="10"/>
        <color rgb="FF000000"/>
        <rFont val="Verdana"/>
      </rPr>
      <t xml:space="preserve">minimale benodigde bijdrage per type organisatie in Kolom V. Indien dit niet het geval is kleurt de cel genaamd "Voldaan?" in Kolom W rood. </t>
    </r>
  </si>
  <si>
    <r>
      <rPr>
        <sz val="10"/>
        <color rgb="FF000000"/>
        <rFont val="Verdana"/>
      </rPr>
      <t xml:space="preserve">Voer in Kolom P de totaal ontvangen PPS-subsidie per organisatie in. Als dit bedrag hoger is dan toegestaan voor de betreffende partij (zoals weergegeven in Kolom T) kleurt de cel rood. Eventuele </t>
    </r>
    <r>
      <rPr>
        <i/>
        <sz val="10"/>
        <color rgb="FF000000"/>
        <rFont val="Verdana"/>
      </rPr>
      <t xml:space="preserve">funding gaps </t>
    </r>
    <r>
      <rPr>
        <sz val="10"/>
        <color rgb="FF000000"/>
        <rFont val="Verdana"/>
      </rPr>
      <t xml:space="preserve">voor de betreffende organisatie worden automatische berekend in Kolom R. </t>
    </r>
    <r>
      <rPr>
        <i/>
        <sz val="10"/>
        <color rgb="FF000000"/>
        <rFont val="Verdana"/>
      </rPr>
      <t xml:space="preserve">Let op: een funding gap is niet toegestaan. De financiering per partij dient gelijk te zijn aan de door die partij gemaakte kosten. </t>
    </r>
  </si>
  <si>
    <r>
      <rPr>
        <sz val="10"/>
        <color rgb="FF000000"/>
        <rFont val="Verdana"/>
      </rPr>
      <t>Naast de verdeling van de PPS-subsidie over de partners, dient de PPS-subsidie over de projectduur en dus over het aantal tranches verdeeld te worden. Voer hiervoor in de regel genaamd '</t>
    </r>
    <r>
      <rPr>
        <i/>
        <sz val="10"/>
        <color rgb="FF000000"/>
        <rFont val="Verdana"/>
      </rPr>
      <t xml:space="preserve">PPS-subsidie', </t>
    </r>
    <r>
      <rPr>
        <sz val="10"/>
        <color rgb="FF000000"/>
        <rFont val="Verdana"/>
      </rPr>
      <t xml:space="preserve">in de gele vakken in Kolom G, I en K de aan te wenden PPS-subsidie per tranche in. </t>
    </r>
    <r>
      <rPr>
        <i/>
        <sz val="10"/>
        <color rgb="FF000000"/>
        <rFont val="Verdana"/>
      </rPr>
      <t xml:space="preserve">Let op: (1) Het aantal tranches is afhankelijk van de projectduur en het aantal voortgangsrapportages. Dit wordt automatisch berekend in cel C10. Hierdoor verandert in de regel 'PPS-subsidie' per kalenderjaar de term "Tranche NVT" in "Tranche 1", danwel "Tranche 2", "Tranche 3" etc.  (2) De PPS-subsidie dient enigszins gelijkmatig over de projectduur verdeeld te worden. </t>
    </r>
  </si>
  <si>
    <r>
      <rPr>
        <sz val="10"/>
        <color rgb="FF000000"/>
        <rFont val="Verdana"/>
      </rPr>
      <t xml:space="preserve">Voer eventuele overige subsidies en sponsoren in de daarvoor bestemde gele vakken (Kolom G, I en K). </t>
    </r>
    <r>
      <rPr>
        <i/>
        <sz val="10"/>
        <color rgb="FF000000"/>
        <rFont val="Verdana"/>
      </rPr>
      <t>Let op: (1) in cash bijdragen van consortium partners vallen hier niet onder. (2) In het geval van andere publieke subsidies voor hetzelfde project is de regeling betreffende cumulatie van verschillende subsidies van toepassing.</t>
    </r>
  </si>
  <si>
    <r>
      <t xml:space="preserve">De totale </t>
    </r>
    <r>
      <rPr>
        <i/>
        <sz val="10"/>
        <rFont val="Verdana"/>
        <family val="2"/>
      </rPr>
      <t>in cash</t>
    </r>
    <r>
      <rPr>
        <sz val="10"/>
        <rFont val="Verdana"/>
        <family val="2"/>
      </rPr>
      <t xml:space="preserve"> en </t>
    </r>
    <r>
      <rPr>
        <i/>
        <sz val="10"/>
        <rFont val="Verdana"/>
        <family val="2"/>
      </rPr>
      <t>in kind</t>
    </r>
    <r>
      <rPr>
        <sz val="10"/>
        <rFont val="Verdana"/>
        <family val="2"/>
      </rPr>
      <t xml:space="preserve"> bijdrages per kalenderjaar, evenals de totale projectkosten inclusief PPS-subsidie en eventuele </t>
    </r>
    <r>
      <rPr>
        <i/>
        <sz val="10"/>
        <rFont val="Verdana"/>
        <family val="2"/>
      </rPr>
      <t>funding gaps</t>
    </r>
    <r>
      <rPr>
        <sz val="10"/>
        <rFont val="Verdana"/>
        <family val="2"/>
      </rPr>
      <t xml:space="preserve"> worden automatisch berekend. </t>
    </r>
    <r>
      <rPr>
        <i/>
        <sz val="10"/>
        <rFont val="Verdana"/>
        <family val="2"/>
      </rPr>
      <t>Let op: Als een cel rood kleurt klopt de begroting niet en dient dit opgelost te worden voor indiening. Zo is een funding gap op het totale project niet toegestaan!</t>
    </r>
  </si>
  <si>
    <t>Gebruik kan worden gemaakt van een van de kostensystematieken:</t>
  </si>
  <si>
    <t>Integrale kostensystematiek</t>
  </si>
  <si>
    <t>Loonkosten + 50% directe opslagsystematiek</t>
  </si>
  <si>
    <t>Vastuurtarief</t>
  </si>
  <si>
    <t>Nederlands MKB</t>
  </si>
  <si>
    <t>Nederlandse grote onderneming</t>
  </si>
  <si>
    <t>Buitenlands MKB</t>
  </si>
  <si>
    <t>Buitenlandse grote onderneming</t>
  </si>
  <si>
    <t>Nederlandse onderzoeksorganisatie</t>
  </si>
  <si>
    <t>Buitenlandse onderzoeksorganisatie</t>
  </si>
  <si>
    <r>
      <t>Budget formulier: TKI-LSH</t>
    </r>
    <r>
      <rPr>
        <b/>
        <sz val="14"/>
        <rFont val="Arial"/>
        <family val="2"/>
      </rPr>
      <t xml:space="preserve"> </t>
    </r>
    <r>
      <rPr>
        <b/>
        <sz val="22"/>
        <rFont val="Arial"/>
        <family val="2"/>
      </rPr>
      <t>Arbeidsbesparende Technologie MKB Call 2027</t>
    </r>
  </si>
  <si>
    <t>Project informatie:</t>
  </si>
  <si>
    <t>Project:</t>
  </si>
  <si>
    <t>Project acronym:</t>
  </si>
  <si>
    <t>Naam Penvoerder:</t>
  </si>
  <si>
    <t>Startdatum project:</t>
  </si>
  <si>
    <t>Einddatum project:</t>
  </si>
  <si>
    <t>Projectduur in maanden:</t>
  </si>
  <si>
    <t>Aantal tranches PPS-subsidie:</t>
  </si>
  <si>
    <t xml:space="preserve">Totaal project budget: </t>
  </si>
  <si>
    <t>Partner Overview:</t>
  </si>
  <si>
    <t>Naam Partner</t>
  </si>
  <si>
    <t>Specificatie projectkosten naar type onderzoek</t>
  </si>
  <si>
    <t>1.</t>
  </si>
  <si>
    <t>Loonkosten:</t>
  </si>
  <si>
    <t>Industrieel onderzoek</t>
  </si>
  <si>
    <t>Experimentele ontwikkeling</t>
  </si>
  <si>
    <t>Partner die de kosten maakt</t>
  </si>
  <si>
    <t>Kostensystematiek</t>
  </si>
  <si>
    <t>Functie</t>
  </si>
  <si>
    <t>Uurtarief</t>
  </si>
  <si>
    <t>Uren</t>
  </si>
  <si>
    <t>Uren x tarief</t>
  </si>
  <si>
    <t>Onderzoeksorganisaties (gebruik dropdown menu)</t>
  </si>
  <si>
    <t>&lt;organisatie&gt;</t>
  </si>
  <si>
    <t>Ondernemingen met winstoogmerk (gebruik dropdown menu)</t>
  </si>
  <si>
    <t>&lt;onderneming&gt;</t>
  </si>
  <si>
    <t>Ondernemingen zonder winstoogmerk (gebruik dropdown menu)</t>
  </si>
  <si>
    <t>Overige partners (gebruik dropdown menu)</t>
  </si>
  <si>
    <t>&lt;naam&gt;</t>
  </si>
  <si>
    <t>Totaal loonkosten</t>
  </si>
  <si>
    <t>2.</t>
  </si>
  <si>
    <t>Kosten van materialen en hulpmiddelen:</t>
  </si>
  <si>
    <t>Materiaal / hulpmiddel</t>
  </si>
  <si>
    <t>Kosten</t>
  </si>
  <si>
    <t>…..</t>
  </si>
  <si>
    <t>Totaal kosten</t>
  </si>
  <si>
    <t>materialen en hulpmiddelen</t>
  </si>
  <si>
    <t>3.</t>
  </si>
  <si>
    <t>Kosten van gebruik van machines en apparatuur</t>
  </si>
  <si>
    <t>Machine / apparatuur</t>
  </si>
  <si>
    <t>Prijs per gebruikseenheid</t>
  </si>
  <si>
    <t>Gebruiks eenheden</t>
  </si>
  <si>
    <t>machines en apparatuur</t>
  </si>
  <si>
    <t>4.</t>
  </si>
  <si>
    <t>Aan derden verschuldigde kosten</t>
  </si>
  <si>
    <t>Naam derde partij</t>
  </si>
  <si>
    <t>Omschrijving kosten</t>
  </si>
  <si>
    <t>Totaal kosten derden</t>
  </si>
  <si>
    <t>5.</t>
  </si>
  <si>
    <t>Publicatie-, reis- en verblijfkosten</t>
  </si>
  <si>
    <t>….</t>
  </si>
  <si>
    <t xml:space="preserve">Totaal kosten </t>
  </si>
  <si>
    <t>Publicatie, reis en verblijf</t>
  </si>
  <si>
    <t>6.</t>
  </si>
  <si>
    <t>Totale subsidiabele projectkosten</t>
  </si>
  <si>
    <t>Totaal:</t>
  </si>
  <si>
    <t>7.</t>
  </si>
  <si>
    <t>Percentage van de totale projectkosten per type onderzoek</t>
  </si>
  <si>
    <t>Overzicht - Kosten en bijdragen per partner per jaar</t>
  </si>
  <si>
    <t>KOSTEN</t>
  </si>
  <si>
    <t>FINANCIERING</t>
  </si>
  <si>
    <t>Kosten worden automatisch ingevuld o.b.v. ingevulde kostenspecificatie bovenin dit document</t>
  </si>
  <si>
    <t>Totaal aan bijdragen</t>
  </si>
  <si>
    <t>Industrieel Onderzoek</t>
  </si>
  <si>
    <t>Totale kosten organisatie</t>
  </si>
  <si>
    <t>in cash</t>
  </si>
  <si>
    <t>in kind</t>
  </si>
  <si>
    <t>Totale bijdrage per organisatie</t>
  </si>
  <si>
    <t>PPS-subsidie</t>
  </si>
  <si>
    <t>Ontvangen Cash</t>
  </si>
  <si>
    <t>Funding gap</t>
  </si>
  <si>
    <t>Maximale toegestane PPS-subsidie</t>
  </si>
  <si>
    <t>% PPS-subsidie o.b.v. kosten</t>
  </si>
  <si>
    <t>⚠️ Kolom R geeft aan of er sprake is van een funding gap. Indien de cel rood gemarkeerd is, betekent dit dat de begroting voor de betreffende partner niet sluitend is. Dit is niet toegestaan.</t>
  </si>
  <si>
    <t>Oorsprong onderzoeksorganisatie (gebruik dropdown)</t>
  </si>
  <si>
    <t>…</t>
  </si>
  <si>
    <t>Totale kosten en bijdragen onderzoeksorganisaties</t>
  </si>
  <si>
    <t>Type onderneming (gebruik dropdown menu)</t>
  </si>
  <si>
    <t>Totale kosten en bijdragen ondernemingen met winstoogmerk</t>
  </si>
  <si>
    <t>Totale kosten en bijdragen ondernemingen zonder winstoogmerk</t>
  </si>
  <si>
    <t>Overige partners</t>
  </si>
  <si>
    <t>Niet Toegestaan</t>
  </si>
  <si>
    <t>Niet toegestaan</t>
  </si>
  <si>
    <t>N.v.t.</t>
  </si>
  <si>
    <t>Totale kosten en bijdragen overige partners</t>
  </si>
  <si>
    <t>Tranche</t>
  </si>
  <si>
    <t>PPS-Subsidie</t>
  </si>
  <si>
    <t xml:space="preserve">Totale PPS-subsidie </t>
  </si>
  <si>
    <t>Overige subsidies / sponsors</t>
  </si>
  <si>
    <t>Minimaal benodigde bijdrage</t>
  </si>
  <si>
    <t>Totaal subsidies en sponsors</t>
  </si>
  <si>
    <t>Type organisatie</t>
  </si>
  <si>
    <t>Minimale bijdrage</t>
  </si>
  <si>
    <t>Voldaan?</t>
  </si>
  <si>
    <t>Onderzoeksorganisatie</t>
  </si>
  <si>
    <t>Totale kosten</t>
  </si>
  <si>
    <t>Totaal incl. PPS-subsidie</t>
  </si>
  <si>
    <t>Ondernemingen met en zonder winstoogmerk</t>
  </si>
  <si>
    <t>Totaal budget per jaar</t>
  </si>
  <si>
    <t>Funding gap totaal</t>
  </si>
  <si>
    <t>Totaal budget</t>
  </si>
  <si>
    <t>Uitleg budgetformulier LSH-TKI</t>
  </si>
  <si>
    <t>Algemeen</t>
  </si>
  <si>
    <r>
      <t xml:space="preserve">PPS subsidie wordt uitsluitend verkregen op </t>
    </r>
    <r>
      <rPr>
        <b/>
        <sz val="10"/>
        <rFont val="Verdana"/>
        <family val="2"/>
      </rPr>
      <t>onderzoek</t>
    </r>
    <r>
      <rPr>
        <sz val="10"/>
        <rFont val="Verdana"/>
        <family val="2"/>
      </rPr>
      <t xml:space="preserve"> in een private publieke samenwerking</t>
    </r>
  </si>
  <si>
    <t xml:space="preserve">Voor meer informatie: </t>
  </si>
  <si>
    <t>https://www.rvo.nl/subsidies-financiering/pps-innovatie</t>
  </si>
  <si>
    <t xml:space="preserve">1. Loonkosten </t>
  </si>
  <si>
    <t>Bij het invullen van de loonkosten kan gebruik gemaakt worden van één van de volgende opties:</t>
  </si>
  <si>
    <t>1. Integrale kostensystematiek</t>
  </si>
  <si>
    <t>2. Loonkosten + 50% directe opslagsystematiek</t>
  </si>
  <si>
    <t>3. Vastuurtarief</t>
  </si>
  <si>
    <r>
      <rPr>
        <b/>
        <sz val="10"/>
        <rFont val="Verdana"/>
        <family val="2"/>
      </rPr>
      <t>Integrale kostensystematiek</t>
    </r>
    <r>
      <rPr>
        <sz val="10"/>
        <rFont val="Verdana"/>
        <family val="2"/>
      </rPr>
      <t xml:space="preserve"> </t>
    </r>
  </si>
  <si>
    <t xml:space="preserve">(artikel 12 van het Kaderbesluit Nationale EZK- &amp; LNV-subsidies) </t>
  </si>
  <si>
    <t xml:space="preserve">    Deze methode is vooral geschikt voor grote organisaties die regelmatig subsidie bij RVO aanvragen.</t>
  </si>
  <si>
    <t xml:space="preserve">    De IKS methode dient voor de organisatie goedgekeurd te zijn door RVO. </t>
  </si>
  <si>
    <r>
      <rPr>
        <b/>
        <sz val="10"/>
        <rFont val="Verdana"/>
        <family val="2"/>
      </rPr>
      <t>Loonkosten + 50% opslag systematiek</t>
    </r>
    <r>
      <rPr>
        <sz val="10"/>
        <rFont val="Verdana"/>
        <family val="2"/>
      </rPr>
      <t xml:space="preserve"> </t>
    </r>
  </si>
  <si>
    <t>(artikel 13 van het Kaderbesluit Nationale EZK- &amp; LNV-subsidies);</t>
  </si>
  <si>
    <t xml:space="preserve">    De directe loonkosten van projectmedewerkers wordt opgevoerd en vermeerderd met 50% opslag.</t>
  </si>
  <si>
    <t xml:space="preserve">    Directe kosten bestaan uit de direct toerekenbare kosten aan de medewerker die het onderzoek uitvoert zoals bruto salaris, werkgeverslasten, pensioen </t>
  </si>
  <si>
    <t xml:space="preserve">    lasten, bonussen (mits vastgelegd in de arbeidsovereenkomst), etc. </t>
  </si>
  <si>
    <t xml:space="preserve">    De jaarkosten worden door 1650 uren gedeeld om het uurtarief te krijgen</t>
  </si>
  <si>
    <r>
      <rPr>
        <b/>
        <sz val="10"/>
        <rFont val="Verdana"/>
        <family val="2"/>
      </rPr>
      <t>Vast uurtarief van €60,00</t>
    </r>
    <r>
      <rPr>
        <sz val="10"/>
        <rFont val="Verdana"/>
        <family val="2"/>
      </rPr>
      <t xml:space="preserve"> (artikel 14 van het Kaderbesluit Nationale EZK- &amp; LNV-subsidies). </t>
    </r>
  </si>
  <si>
    <t xml:space="preserve">    Een vast uurtarief van € 60,00 per uur. </t>
  </si>
  <si>
    <t xml:space="preserve">Partijen die geen PPS-subsidie aanwenden, zijn niet verplicht gebruik te maken van één van deze loonkostensystematieken. Deze partijen mogen ook een eigen uurtarief </t>
  </si>
  <si>
    <t xml:space="preserve">hanteren. Voorwaarde is wel dat de berekening van de kosten o.b.v. een gebruikelijke en controleerbare methode plaatsvindt en gebaseerd is op bedrijfseconomische </t>
  </si>
  <si>
    <t xml:space="preserve">grondslagen en normen die in het maatschappelijk verkeer als aanvaardbaar worden beschouwd en die de deelnemers aan een samenwerkingsproject stelselmatig toepassen. </t>
  </si>
  <si>
    <t xml:space="preserve">Op het budgetformulier dienen deze partijen te kiezen voor 'vastuurtarief' en het standaard uurtarief van EUR 60.- aan te passen naar een voor hen gebruikelijk en </t>
  </si>
  <si>
    <t xml:space="preserve">controleerbaar uurtarief. </t>
  </si>
  <si>
    <t>Let op!</t>
  </si>
  <si>
    <t>Een organisatie mag slechts één van bovenstaande methodieken gebruiken!</t>
  </si>
  <si>
    <t>Bij alle tarieven moet een urenadministratie overlegd kunnen worden. Bij een intergale kostensystematiek en loonkosten plus opslag moeten ook de onderliggende</t>
  </si>
  <si>
    <t xml:space="preserve"> </t>
  </si>
  <si>
    <t xml:space="preserve">stukken overlegd kunnen worden ter onderbouwing van de hoogte van het tarief. </t>
  </si>
  <si>
    <t xml:space="preserve">2. Kosten van materiaal en hulpmiddelen
</t>
  </si>
  <si>
    <t>Materialen (uit voorraad)</t>
  </si>
  <si>
    <t xml:space="preserve">Kosten voor materiaal en hulpmiddelen bestaan uit kosten voor het verbruik van materialen uit voorraad, alsook (speciaal) aangeschaft voor dit project. De kosten van het </t>
  </si>
  <si>
    <t xml:space="preserve">verbruik van materialen, die niet speciaal voor het project zijn aangeschaft, kunt u opvoeren als u het verbruik registreert. Hierbij moet u uitgaan van historische </t>
  </si>
  <si>
    <t>aanschafprijzen. Als u geen administratie van het verbruik van materialen uit voorraad heeft, dan kunt u de kosten niet rechtstreeks aan het project toerekenen.</t>
  </si>
  <si>
    <t>3. Kosten van gebruik van machines en apparatuur</t>
  </si>
  <si>
    <t>Uitsluitend voor het project aangeschaft</t>
  </si>
  <si>
    <t xml:space="preserve">De kosten van apparatuur, die u speciaal voor een project of bepaalde subsidiabele activiteiten koopt en gebruikt, voert u op onder 'Kosten van gebruik van machines </t>
  </si>
  <si>
    <t>en apparatuur'. Het gaat om kosten waarvan de hoogte is aan te tonen op basis van een factuur. Wel moet u voor de bepaling van de subsidiabele kosten de eventuele</t>
  </si>
  <si>
    <t>restwaarde van de apparatuur aftrekken van de aanschafprijs (afschrijvingssystematiek).</t>
  </si>
  <si>
    <t xml:space="preserve">Voor de bepaling van de restwaarde, van speciaal voor een project aangeschafte apparatuur, geldt dat de restwaarde bepaald wordt op basis  van lineaire </t>
  </si>
  <si>
    <t>afschrijving met een (minimale) afschrijvingstermijn van 5 jaar. Dit is een boekhoudkundige restwaarde.</t>
  </si>
  <si>
    <t>Niet uitsluitend voor het project aangeschaft</t>
  </si>
  <si>
    <t>Als u de machine of apparatuur niet uitsluitend voor het project heeft aangeschaft, mag u de afschrijfkosten of leasetermijnen alleen meenemen als door u</t>
  </si>
  <si>
    <t>een sluitende tijdregistratie wordt bijgehouden. De kosten worden dan meegenomen naar evenredigheid van tijd gedurende welke de machine of het apparaat</t>
  </si>
  <si>
    <t xml:space="preserve">wordt gebruikt voor het project, gerelateerd aan de normale bezetting. Indien u integrale kostensystematiek gebruikt dan kunt u hier alleen kosten opvoeren als </t>
  </si>
  <si>
    <t>de kosten geen deel uitmaken van het integrale kostentarief.</t>
  </si>
  <si>
    <t>4. Aan derden verschuldigde kosten</t>
  </si>
  <si>
    <t>Dit betreft alle (andere) kosten waarvoor u een factuur ontvangt en direct gerelateerd zijn aan de uitvoering van het project.</t>
  </si>
  <si>
    <t>Indien een deel van de activiteiten van het project wordt uitbesteed, kunnen de aan derden verschuldigde kosten aan het project worden toegerekend.</t>
  </si>
  <si>
    <t>Er dient voor gezorgd te worden dat de aan derden verschuldigde kosten in verhouding zijn met de rest van het budget.</t>
  </si>
  <si>
    <t>Indien deze kostenpost erg hoog is kan dit van invloed zijn en worden meegenomen in de beoordeling van de evaluatiecommissie.</t>
  </si>
  <si>
    <t>Let op: Niet subsidiabele kosten</t>
  </si>
  <si>
    <t xml:space="preserve">Hieronder volgt een overzicht van voorbeelden van niet-subsidiabele kosten. Deze kosten mogen derhalve niet worden opgevoerd op het budgetformulier. </t>
  </si>
  <si>
    <t>Aanvragen en in stand houden van octrooien (kosten voor octrooien die op arm’s length-voorwaarden worden gekocht bij of waarvoor een licentie wordt verleend door externe bronnen zijn wel subsidiabel);</t>
  </si>
  <si>
    <t>Accountantscontrole;</t>
  </si>
  <si>
    <t>Benchfee (let op: materiaalkosten zijn wel subsidiabel);</t>
  </si>
  <si>
    <t>Binnenlandse reizen;</t>
  </si>
  <si>
    <t>Ondersteunend personeel, niet direct gerelateerd aan de inhoudelijke R&amp;D activiteiten, zoals: projectcontroller, business developer, administratief medewerker;</t>
  </si>
  <si>
    <t>Opstellen van een business case;</t>
  </si>
  <si>
    <t>Kosten gerelateerd aan implementatie van de ontwikkelde innovatie;</t>
  </si>
  <si>
    <r>
      <t>Uitvoeren van doelmatigheidsonderzoek (</t>
    </r>
    <r>
      <rPr>
        <i/>
        <sz val="10"/>
        <rFont val="Verdana"/>
        <family val="2"/>
      </rPr>
      <t>Health Technology Assessment</t>
    </r>
    <r>
      <rPr>
        <sz val="10"/>
        <rFont val="Verdana"/>
        <family val="2"/>
      </rPr>
      <t>, HTA);</t>
    </r>
  </si>
  <si>
    <t>Overhead;</t>
  </si>
  <si>
    <t>Niet-wetenschappelijke disseminatie. Wetenschappelijke disseminatie, waaronder het bezoeken van een wetenschappelijk congres of het publiceren van een wetenschappelijk artikel, is wel subsidiabel;</t>
  </si>
  <si>
    <t>Projectmanagementtaken, niet direct gerelateerd aan de inhoudelijke R&amp;D activiteiten, zoals: escalatie naar een stuurgroep, het opstellen van een risicomanagementmodel, het opstellen van rapportages om aan subsidieverplichtingen te voldoen, administratieve verantwoording. Projectmanagementtaken die wel direct gerelateerd zijn aan de inhoudelijke R&amp;D activiteiten (o.a. discussies met medewerkers, het analyseren van technische risico’s, het opstellen van inhoudelijke rapportages, het opstellen van specificaties) zijn wel subsidiabel.</t>
  </si>
  <si>
    <t>Berekening aantal tranches PPS-subsidie</t>
  </si>
  <si>
    <t>Het aantal tranches PPS-subsidie is afhankelijk van de duur van het project en het aantal voortgangsrapportages. De eerste tranche wordt altijd voor de start van het project</t>
  </si>
  <si>
    <t>uitbetaald na het tekening van het PPP-Subsidy Agreement. De daaropvolgende tranches worden uitbetaald na goedkeuring van de voortgangsrapportages, welke na iedere</t>
  </si>
  <si>
    <t xml:space="preserve">twaalf maanden worden opgeveraagd. De laatste tranche PPS-subsidie wordt uitbetaald op basis van goedkeuring van de inhoudelijke en financiële eindverantwoording. </t>
  </si>
  <si>
    <t xml:space="preserve">Een uitzondering op het uitbetalingsschema geldt wanneer de laatste voortgangsrapportage binnen 6 maanden van de einddatum van het project valt. In </t>
  </si>
  <si>
    <t>dit geval wordt er enkel een eindrapportage opgevraagd en omvat de laatste PPS-tranche langer dan twaalf maanden, met een maximum van 18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</si>
</sst>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_-;_-* #,##0\-;_-* &quot;-&quot;_-;_-@_-"/>
    <numFmt numFmtId="165" formatCode="_-* #,##0.00_-;_-* #,##0.00\-;_-* &quot;-&quot;??_-;_-@_-"/>
    <numFmt numFmtId="166" formatCode="_-* #,##0_-;_-* #,##0\-;_-* &quot;-&quot;??_-;_-@_-"/>
    <numFmt numFmtId="167" formatCode="0.0%"/>
    <numFmt numFmtId="168" formatCode="&quot;€&quot;\ #,##0.00_-"/>
    <numFmt numFmtId="169" formatCode="#,##0_-"/>
    <numFmt numFmtId="170" formatCode="&quot;€&quot;\ #,##0"/>
  </numFmts>
  <fonts count="53">
    <font>
      <sz val="10"/>
      <name val="Arial"/>
    </font>
    <font>
      <sz val="8"/>
      <name val="Arial"/>
      <family val="2"/>
    </font>
    <font>
      <b/>
      <sz val="10"/>
      <name val="Arial"/>
      <family val="2"/>
    </font>
    <font>
      <sz val="10"/>
      <name val="Arial"/>
      <family val="2"/>
    </font>
    <font>
      <b/>
      <sz val="16"/>
      <name val="Arial"/>
      <family val="2"/>
    </font>
    <font>
      <b/>
      <sz val="22"/>
      <name val="Arial"/>
      <family val="2"/>
    </font>
    <font>
      <sz val="10"/>
      <name val="Arial"/>
      <family val="2"/>
    </font>
    <font>
      <b/>
      <sz val="10"/>
      <color indexed="8"/>
      <name val="Arial"/>
      <family val="2"/>
    </font>
    <font>
      <sz val="10"/>
      <color indexed="8"/>
      <name val="Arial"/>
      <family val="2"/>
    </font>
    <font>
      <b/>
      <sz val="14"/>
      <name val="Arial"/>
      <family val="2"/>
    </font>
    <font>
      <sz val="10"/>
      <name val="Calibri"/>
      <family val="2"/>
    </font>
    <font>
      <b/>
      <sz val="10"/>
      <color theme="0"/>
      <name val="Arial"/>
      <family val="2"/>
    </font>
    <font>
      <i/>
      <sz val="10"/>
      <name val="Arial"/>
      <family val="2"/>
    </font>
    <font>
      <sz val="14"/>
      <name val="Arial"/>
      <family val="2"/>
    </font>
    <font>
      <u/>
      <sz val="10"/>
      <color theme="10"/>
      <name val="Arial"/>
      <family val="2"/>
    </font>
    <font>
      <sz val="11"/>
      <color theme="1"/>
      <name val="Calibri"/>
      <family val="2"/>
      <scheme val="minor"/>
    </font>
    <font>
      <sz val="10"/>
      <name val="Verdana"/>
      <family val="2"/>
    </font>
    <font>
      <b/>
      <sz val="12"/>
      <color indexed="9"/>
      <name val="Verdana"/>
      <family val="2"/>
    </font>
    <font>
      <sz val="12"/>
      <color indexed="9"/>
      <name val="Verdana"/>
      <family val="2"/>
    </font>
    <font>
      <b/>
      <sz val="10"/>
      <name val="Verdana"/>
      <family val="2"/>
    </font>
    <font>
      <u/>
      <sz val="7.5"/>
      <color indexed="12"/>
      <name val="Times New Roman"/>
      <family val="1"/>
    </font>
    <font>
      <u/>
      <sz val="10"/>
      <color indexed="12"/>
      <name val="Verdana"/>
      <family val="2"/>
    </font>
    <font>
      <sz val="9"/>
      <color indexed="9"/>
      <name val="Verdana"/>
      <family val="2"/>
    </font>
    <font>
      <b/>
      <sz val="9"/>
      <color indexed="9"/>
      <name val="Verdana"/>
      <family val="2"/>
    </font>
    <font>
      <sz val="10"/>
      <color theme="1"/>
      <name val="Verdana"/>
      <family val="2"/>
    </font>
    <font>
      <b/>
      <sz val="10"/>
      <color rgb="FFFF0000"/>
      <name val="Verdana"/>
      <family val="2"/>
    </font>
    <font>
      <b/>
      <u/>
      <sz val="10"/>
      <name val="Verdana"/>
      <family val="2"/>
    </font>
    <font>
      <b/>
      <sz val="12"/>
      <color theme="0"/>
      <name val="Verdana"/>
      <family val="2"/>
    </font>
    <font>
      <sz val="10"/>
      <color indexed="22"/>
      <name val="Wingdings"/>
      <charset val="2"/>
    </font>
    <font>
      <i/>
      <sz val="10"/>
      <name val="Verdana"/>
      <family val="2"/>
    </font>
    <font>
      <b/>
      <sz val="14"/>
      <name val="Verdana"/>
      <family val="2"/>
    </font>
    <font>
      <b/>
      <sz val="16"/>
      <name val="Verdana"/>
      <family val="2"/>
    </font>
    <font>
      <sz val="11"/>
      <color theme="1"/>
      <name val="Verdana"/>
      <family val="2"/>
    </font>
    <font>
      <sz val="10"/>
      <color indexed="22"/>
      <name val="Verdana"/>
      <family val="2"/>
    </font>
    <font>
      <sz val="10"/>
      <name val="Arial"/>
      <family val="2"/>
    </font>
    <font>
      <b/>
      <sz val="11"/>
      <name val="Arial"/>
      <family val="2"/>
    </font>
    <font>
      <b/>
      <sz val="18"/>
      <name val="Arial"/>
      <family val="2"/>
    </font>
    <font>
      <b/>
      <sz val="9"/>
      <name val="Arial"/>
      <family val="2"/>
    </font>
    <font>
      <b/>
      <sz val="12"/>
      <name val="Arial"/>
      <family val="2"/>
    </font>
    <font>
      <sz val="12"/>
      <name val="Arial"/>
      <family val="2"/>
    </font>
    <font>
      <sz val="11"/>
      <name val="Arial"/>
      <family val="2"/>
    </font>
    <font>
      <b/>
      <sz val="12"/>
      <color indexed="8"/>
      <name val="Arial"/>
      <family val="2"/>
    </font>
    <font>
      <sz val="9"/>
      <name val="Arial"/>
      <family val="2"/>
    </font>
    <font>
      <b/>
      <i/>
      <sz val="10"/>
      <name val="Arial"/>
      <family val="2"/>
    </font>
    <font>
      <b/>
      <i/>
      <sz val="11"/>
      <name val="Arial"/>
      <family val="2"/>
    </font>
    <font>
      <sz val="10"/>
      <color theme="0"/>
      <name val="Arial"/>
      <family val="2"/>
    </font>
    <font>
      <sz val="10"/>
      <color theme="1"/>
      <name val="Arial"/>
      <family val="2"/>
    </font>
    <font>
      <i/>
      <sz val="11"/>
      <color theme="1"/>
      <name val="Verdana"/>
      <family val="2"/>
    </font>
    <font>
      <b/>
      <i/>
      <sz val="10"/>
      <name val="Verdana"/>
      <family val="2"/>
    </font>
    <font>
      <sz val="12"/>
      <color rgb="FF000000"/>
      <name val="Calibri (Hoofdtekst)"/>
    </font>
    <font>
      <sz val="10"/>
      <color rgb="FF000000"/>
      <name val="Verdana"/>
    </font>
    <font>
      <i/>
      <sz val="10"/>
      <color rgb="FF000000"/>
      <name val="Verdana"/>
    </font>
    <font>
      <u/>
      <sz val="10"/>
      <color rgb="FF000000"/>
      <name val="Verdana"/>
    </font>
  </fonts>
  <fills count="20">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22"/>
        <bgColor indexed="64"/>
      </patternFill>
    </fill>
    <fill>
      <patternFill patternType="solid">
        <fgColor rgb="FFCCFFFF"/>
        <bgColor indexed="64"/>
      </patternFill>
    </fill>
    <fill>
      <patternFill patternType="solid">
        <fgColor rgb="FFC0C0C0"/>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9"/>
        <bgColor indexed="64"/>
      </patternFill>
    </fill>
    <fill>
      <patternFill patternType="solid">
        <fgColor theme="5" tint="0.59999389629810485"/>
        <bgColor indexed="64"/>
      </patternFill>
    </fill>
    <fill>
      <patternFill patternType="solid">
        <fgColor indexed="8"/>
        <bgColor indexed="64"/>
      </patternFill>
    </fill>
    <fill>
      <patternFill patternType="solid">
        <fgColor theme="0" tint="-0.14999847407452621"/>
        <bgColor indexed="64"/>
      </patternFill>
    </fill>
    <fill>
      <patternFill patternType="solid">
        <fgColor rgb="FFCCCCFF"/>
        <bgColor indexed="64"/>
      </patternFill>
    </fill>
    <fill>
      <patternFill patternType="solid">
        <fgColor rgb="FFCC99FF"/>
        <bgColor indexed="64"/>
      </patternFill>
    </fill>
    <fill>
      <patternFill patternType="solid">
        <fgColor theme="2" tint="-9.9978637043366805E-2"/>
        <bgColor indexed="64"/>
      </patternFill>
    </fill>
  </fills>
  <borders count="100">
    <border>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top/>
      <bottom/>
      <diagonal/>
    </border>
    <border>
      <left style="thin">
        <color theme="0"/>
      </left>
      <right/>
      <top/>
      <bottom style="medium">
        <color indexed="64"/>
      </bottom>
      <diagonal/>
    </border>
    <border>
      <left/>
      <right style="thin">
        <color theme="0"/>
      </right>
      <top/>
      <bottom style="medium">
        <color indexed="64"/>
      </bottom>
      <diagonal/>
    </border>
    <border>
      <left style="medium">
        <color auto="1"/>
      </left>
      <right style="thin">
        <color indexed="9"/>
      </right>
      <top/>
      <bottom style="thin">
        <color indexed="9"/>
      </bottom>
      <diagonal/>
    </border>
    <border>
      <left style="medium">
        <color auto="1"/>
      </left>
      <right style="thin">
        <color indexed="9"/>
      </right>
      <top style="thin">
        <color indexed="9"/>
      </top>
      <bottom style="thin">
        <color indexed="9"/>
      </bottom>
      <diagonal/>
    </border>
    <border>
      <left style="medium">
        <color auto="1"/>
      </left>
      <right/>
      <top style="thin">
        <color indexed="9"/>
      </top>
      <bottom style="thin">
        <color indexed="9"/>
      </bottom>
      <diagonal/>
    </border>
    <border>
      <left/>
      <right style="thin">
        <color theme="0"/>
      </right>
      <top style="thin">
        <color indexed="9"/>
      </top>
      <bottom style="thin">
        <color indexed="9"/>
      </bottom>
      <diagonal/>
    </border>
    <border>
      <left style="medium">
        <color indexed="64"/>
      </left>
      <right/>
      <top style="thin">
        <color theme="0"/>
      </top>
      <bottom style="thin">
        <color theme="0"/>
      </bottom>
      <diagonal/>
    </border>
    <border>
      <left/>
      <right style="thin">
        <color theme="0"/>
      </right>
      <top style="thin">
        <color theme="0"/>
      </top>
      <bottom style="thin">
        <color theme="0"/>
      </bottom>
      <diagonal/>
    </border>
    <border>
      <left style="medium">
        <color auto="1"/>
      </left>
      <right/>
      <top style="thin">
        <color indexed="9"/>
      </top>
      <bottom style="medium">
        <color auto="1"/>
      </bottom>
      <diagonal/>
    </border>
    <border>
      <left/>
      <right/>
      <top style="thin">
        <color indexed="9"/>
      </top>
      <bottom style="medium">
        <color auto="1"/>
      </bottom>
      <diagonal/>
    </border>
    <border>
      <left/>
      <right/>
      <top style="thin">
        <color theme="0"/>
      </top>
      <bottom style="medium">
        <color auto="1"/>
      </bottom>
      <diagonal/>
    </border>
    <border>
      <left/>
      <right style="thin">
        <color indexed="64"/>
      </right>
      <top/>
      <bottom/>
      <diagonal/>
    </border>
    <border>
      <left style="medium">
        <color auto="1"/>
      </left>
      <right/>
      <top style="thin">
        <color theme="0"/>
      </top>
      <bottom style="thin">
        <color indexed="9"/>
      </bottom>
      <diagonal/>
    </border>
    <border>
      <left/>
      <right style="thin">
        <color theme="0"/>
      </right>
      <top style="thin">
        <color theme="0"/>
      </top>
      <bottom style="thin">
        <color indexed="9"/>
      </bottom>
      <diagonal/>
    </border>
    <border>
      <left/>
      <right/>
      <top/>
      <bottom style="thin">
        <color indexed="9"/>
      </bottom>
      <diagonal/>
    </border>
    <border>
      <left style="thin">
        <color indexed="9"/>
      </left>
      <right/>
      <top style="thin">
        <color indexed="9"/>
      </top>
      <bottom/>
      <diagonal/>
    </border>
    <border>
      <left style="thin">
        <color indexed="9"/>
      </left>
      <right style="thin">
        <color theme="0"/>
      </right>
      <top style="thin">
        <color indexed="9"/>
      </top>
      <bottom style="thin">
        <color indexed="9"/>
      </bottom>
      <diagonal/>
    </border>
    <border>
      <left style="thin">
        <color indexed="9"/>
      </left>
      <right style="thin">
        <color theme="0"/>
      </right>
      <top/>
      <bottom style="thin">
        <color indexed="9"/>
      </bottom>
      <diagonal/>
    </border>
    <border>
      <left style="thin">
        <color theme="0"/>
      </left>
      <right style="thin">
        <color theme="0"/>
      </right>
      <top style="thin">
        <color theme="0"/>
      </top>
      <bottom/>
      <diagonal/>
    </border>
    <border>
      <left style="thin">
        <color indexed="9"/>
      </left>
      <right style="thin">
        <color indexed="64"/>
      </right>
      <top style="thin">
        <color indexed="9"/>
      </top>
      <bottom/>
      <diagonal/>
    </border>
    <border>
      <left style="thin">
        <color indexed="9"/>
      </left>
      <right style="thin">
        <color indexed="64"/>
      </right>
      <top/>
      <bottom style="thin">
        <color indexed="9"/>
      </bottom>
      <diagonal/>
    </border>
    <border>
      <left style="thin">
        <color indexed="9"/>
      </left>
      <right style="thin">
        <color indexed="64"/>
      </right>
      <top style="thin">
        <color indexed="9"/>
      </top>
      <bottom style="thin">
        <color indexed="9"/>
      </bottom>
      <diagonal/>
    </border>
    <border>
      <left/>
      <right style="thin">
        <color indexed="64"/>
      </right>
      <top style="thin">
        <color indexed="9"/>
      </top>
      <bottom style="thin">
        <color indexed="9"/>
      </bottom>
      <diagonal/>
    </border>
    <border>
      <left/>
      <right style="thin">
        <color indexed="64"/>
      </right>
      <top style="thin">
        <color indexed="9"/>
      </top>
      <bottom/>
      <diagonal/>
    </border>
    <border>
      <left style="thin">
        <color theme="0"/>
      </left>
      <right style="thin">
        <color indexed="64"/>
      </right>
      <top/>
      <bottom style="thin">
        <color indexed="9"/>
      </bottom>
      <diagonal/>
    </border>
    <border>
      <left style="thin">
        <color theme="0"/>
      </left>
      <right style="thin">
        <color indexed="64"/>
      </right>
      <top style="thin">
        <color indexed="9"/>
      </top>
      <bottom style="thin">
        <color indexed="9"/>
      </bottom>
      <diagonal/>
    </border>
    <border>
      <left/>
      <right/>
      <top/>
      <bottom style="thin">
        <color theme="0"/>
      </bottom>
      <diagonal/>
    </border>
    <border>
      <left/>
      <right style="thin">
        <color indexed="9"/>
      </right>
      <top/>
      <bottom/>
      <diagonal/>
    </border>
    <border>
      <left style="thin">
        <color indexed="64"/>
      </left>
      <right/>
      <top/>
      <bottom style="thin">
        <color indexed="9"/>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top style="thin">
        <color indexed="9"/>
      </top>
      <bottom style="thin">
        <color indexed="9"/>
      </bottom>
      <diagonal/>
    </border>
    <border>
      <left style="medium">
        <color theme="1"/>
      </left>
      <right style="thin">
        <color indexed="9"/>
      </right>
      <top style="medium">
        <color theme="1"/>
      </top>
      <bottom style="thin">
        <color indexed="9"/>
      </bottom>
      <diagonal/>
    </border>
    <border>
      <left style="thin">
        <color indexed="9"/>
      </left>
      <right/>
      <top style="medium">
        <color theme="1"/>
      </top>
      <bottom style="thin">
        <color indexed="9"/>
      </bottom>
      <diagonal/>
    </border>
    <border>
      <left/>
      <right style="thin">
        <color indexed="64"/>
      </right>
      <top style="medium">
        <color theme="1"/>
      </top>
      <bottom style="thin">
        <color indexed="9"/>
      </bottom>
      <diagonal/>
    </border>
    <border>
      <left/>
      <right/>
      <top style="medium">
        <color theme="1"/>
      </top>
      <bottom/>
      <diagonal/>
    </border>
    <border>
      <left style="thin">
        <color indexed="64"/>
      </left>
      <right/>
      <top style="medium">
        <color theme="1"/>
      </top>
      <bottom/>
      <diagonal/>
    </border>
    <border>
      <left/>
      <right style="medium">
        <color theme="1"/>
      </right>
      <top style="medium">
        <color theme="1"/>
      </top>
      <bottom/>
      <diagonal/>
    </border>
    <border>
      <left style="medium">
        <color theme="1"/>
      </left>
      <right style="thin">
        <color indexed="9"/>
      </right>
      <top/>
      <bottom style="thin">
        <color indexed="9"/>
      </bottom>
      <diagonal/>
    </border>
    <border>
      <left/>
      <right style="medium">
        <color theme="1"/>
      </right>
      <top/>
      <bottom style="thin">
        <color theme="0"/>
      </bottom>
      <diagonal/>
    </border>
    <border>
      <left style="medium">
        <color theme="1"/>
      </left>
      <right style="thin">
        <color indexed="9"/>
      </right>
      <top style="thin">
        <color indexed="9"/>
      </top>
      <bottom style="thin">
        <color indexed="9"/>
      </bottom>
      <diagonal/>
    </border>
    <border>
      <left/>
      <right style="medium">
        <color theme="1"/>
      </right>
      <top style="thin">
        <color theme="0"/>
      </top>
      <bottom style="thin">
        <color theme="0"/>
      </bottom>
      <diagonal/>
    </border>
    <border>
      <left/>
      <right style="medium">
        <color theme="1"/>
      </right>
      <top/>
      <bottom/>
      <diagonal/>
    </border>
    <border>
      <left style="medium">
        <color theme="1"/>
      </left>
      <right/>
      <top style="thin">
        <color indexed="9"/>
      </top>
      <bottom style="thin">
        <color indexed="9"/>
      </bottom>
      <diagonal/>
    </border>
    <border>
      <left style="medium">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style="thin">
        <color theme="0"/>
      </right>
      <top/>
      <bottom style="medium">
        <color theme="1"/>
      </bottom>
      <diagonal/>
    </border>
    <border>
      <left/>
      <right style="medium">
        <color theme="1"/>
      </right>
      <top/>
      <bottom style="medium">
        <color theme="1"/>
      </bottom>
      <diagonal/>
    </border>
    <border>
      <left style="thin">
        <color indexed="9"/>
      </left>
      <right style="thin">
        <color theme="0"/>
      </right>
      <top style="thin">
        <color indexed="9"/>
      </top>
      <bottom style="thin">
        <color theme="0"/>
      </bottom>
      <diagonal/>
    </border>
    <border>
      <left style="medium">
        <color rgb="FF000000"/>
      </left>
      <right/>
      <top style="medium">
        <color rgb="FF000000"/>
      </top>
      <bottom/>
      <diagonal/>
    </border>
    <border>
      <left style="thin">
        <color indexed="9"/>
      </left>
      <right style="medium">
        <color rgb="FF000000"/>
      </right>
      <top style="medium">
        <color rgb="FF000000"/>
      </top>
      <bottom/>
      <diagonal/>
    </border>
    <border>
      <left style="medium">
        <color rgb="FF000000"/>
      </left>
      <right/>
      <top/>
      <bottom/>
      <diagonal/>
    </border>
    <border>
      <left style="thin">
        <color indexed="9"/>
      </left>
      <right style="medium">
        <color rgb="FF000000"/>
      </right>
      <top/>
      <bottom/>
      <diagonal/>
    </border>
    <border>
      <left style="thin">
        <color indexed="9"/>
      </left>
      <right style="medium">
        <color rgb="FF000000"/>
      </right>
      <top style="thin">
        <color theme="0"/>
      </top>
      <bottom/>
      <diagonal/>
    </border>
    <border>
      <left style="thin">
        <color indexed="9"/>
      </left>
      <right style="medium">
        <color rgb="FF000000"/>
      </right>
      <top style="thin">
        <color theme="0"/>
      </top>
      <bottom style="thin">
        <color theme="0"/>
      </bottom>
      <diagonal/>
    </border>
    <border>
      <left style="medium">
        <color rgb="FF000000"/>
      </left>
      <right/>
      <top/>
      <bottom style="medium">
        <color rgb="FF000000"/>
      </bottom>
      <diagonal/>
    </border>
    <border>
      <left style="thin">
        <color indexed="9"/>
      </left>
      <right style="medium">
        <color rgb="FF000000"/>
      </right>
      <top style="thin">
        <color theme="0"/>
      </top>
      <bottom style="medium">
        <color rgb="FF000000"/>
      </bottom>
      <diagonal/>
    </border>
    <border>
      <left/>
      <right style="thin">
        <color theme="0"/>
      </right>
      <top/>
      <bottom style="thin">
        <color indexed="9"/>
      </bottom>
      <diagonal/>
    </border>
    <border>
      <left/>
      <right style="thin">
        <color indexed="64"/>
      </right>
      <top style="thin">
        <color indexed="9"/>
      </top>
      <bottom style="thin">
        <color theme="0"/>
      </bottom>
      <diagonal/>
    </border>
    <border>
      <left/>
      <right/>
      <top style="thin">
        <color indexed="9"/>
      </top>
      <bottom style="thin">
        <color theme="0"/>
      </bottom>
      <diagonal/>
    </border>
    <border>
      <left/>
      <right style="thin">
        <color theme="0"/>
      </right>
      <top style="thin">
        <color indexed="9"/>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medium">
        <color theme="1"/>
      </left>
      <right/>
      <top style="medium">
        <color theme="1"/>
      </top>
      <bottom/>
      <diagonal/>
    </border>
    <border>
      <left style="medium">
        <color theme="1"/>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s>
  <cellStyleXfs count="6">
    <xf numFmtId="0" fontId="0" fillId="0" borderId="0"/>
    <xf numFmtId="165" fontId="6" fillId="0" borderId="0" applyFont="0" applyFill="0" applyBorder="0" applyAlignment="0" applyProtection="0"/>
    <xf numFmtId="0" fontId="14" fillId="0" borderId="0" applyNumberFormat="0" applyFill="0" applyBorder="0" applyAlignment="0" applyProtection="0"/>
    <xf numFmtId="0" fontId="15" fillId="0" borderId="0"/>
    <xf numFmtId="0" fontId="20" fillId="0" borderId="0" applyNumberFormat="0" applyFill="0" applyBorder="0" applyAlignment="0" applyProtection="0">
      <alignment vertical="top"/>
      <protection locked="0"/>
    </xf>
    <xf numFmtId="9" fontId="34" fillId="0" borderId="0" applyFont="0" applyFill="0" applyBorder="0" applyAlignment="0" applyProtection="0"/>
  </cellStyleXfs>
  <cellXfs count="495">
    <xf numFmtId="0" fontId="0" fillId="0" borderId="0" xfId="0"/>
    <xf numFmtId="0" fontId="3" fillId="0" borderId="0" xfId="0" applyFont="1"/>
    <xf numFmtId="166" fontId="7" fillId="0" borderId="0" xfId="1" applyNumberFormat="1" applyFont="1" applyFill="1" applyBorder="1" applyAlignment="1" applyProtection="1"/>
    <xf numFmtId="168" fontId="8" fillId="0" borderId="10" xfId="1" applyNumberFormat="1" applyFont="1" applyFill="1" applyBorder="1" applyAlignment="1" applyProtection="1"/>
    <xf numFmtId="166" fontId="8" fillId="0" borderId="0" xfId="1" applyNumberFormat="1" applyFont="1" applyFill="1" applyBorder="1" applyAlignment="1" applyProtection="1"/>
    <xf numFmtId="10" fontId="8" fillId="0" borderId="0" xfId="1" applyNumberFormat="1" applyFont="1" applyFill="1" applyBorder="1" applyAlignment="1" applyProtection="1"/>
    <xf numFmtId="10" fontId="7" fillId="0" borderId="0" xfId="1" applyNumberFormat="1" applyFont="1" applyFill="1" applyBorder="1" applyAlignment="1" applyProtection="1"/>
    <xf numFmtId="168" fontId="8" fillId="0" borderId="0" xfId="1" applyNumberFormat="1" applyFont="1" applyFill="1" applyBorder="1" applyAlignment="1" applyProtection="1"/>
    <xf numFmtId="9" fontId="8" fillId="0" borderId="0" xfId="1" applyNumberFormat="1" applyFont="1" applyFill="1" applyBorder="1" applyAlignment="1" applyProtection="1"/>
    <xf numFmtId="166" fontId="7" fillId="0" borderId="0" xfId="1" applyNumberFormat="1" applyFont="1" applyFill="1" applyBorder="1" applyAlignment="1" applyProtection="1">
      <alignment horizontal="right"/>
    </xf>
    <xf numFmtId="166" fontId="7" fillId="0" borderId="10" xfId="1" applyNumberFormat="1" applyFont="1" applyFill="1" applyBorder="1" applyAlignment="1" applyProtection="1">
      <alignment vertical="center"/>
    </xf>
    <xf numFmtId="168" fontId="8" fillId="0" borderId="10" xfId="1" applyNumberFormat="1" applyFont="1" applyFill="1" applyBorder="1" applyAlignment="1" applyProtection="1">
      <alignment vertical="center"/>
    </xf>
    <xf numFmtId="166" fontId="2" fillId="0" borderId="10" xfId="1" applyNumberFormat="1" applyFont="1" applyFill="1" applyBorder="1" applyAlignment="1" applyProtection="1">
      <alignment vertical="center"/>
    </xf>
    <xf numFmtId="168" fontId="3" fillId="0" borderId="10" xfId="1" applyNumberFormat="1" applyFont="1" applyFill="1" applyBorder="1" applyAlignment="1" applyProtection="1">
      <alignment vertical="center"/>
    </xf>
    <xf numFmtId="168" fontId="8" fillId="0" borderId="25" xfId="1" applyNumberFormat="1" applyFont="1" applyFill="1" applyBorder="1" applyAlignment="1" applyProtection="1">
      <alignment vertical="center"/>
    </xf>
    <xf numFmtId="168" fontId="7" fillId="0" borderId="10" xfId="1" applyNumberFormat="1" applyFont="1" applyFill="1" applyBorder="1" applyAlignment="1" applyProtection="1">
      <alignment vertical="center"/>
    </xf>
    <xf numFmtId="166" fontId="8" fillId="0" borderId="12" xfId="1" applyNumberFormat="1" applyFont="1" applyFill="1" applyBorder="1" applyAlignment="1" applyProtection="1">
      <alignment vertical="center"/>
    </xf>
    <xf numFmtId="166" fontId="8" fillId="0" borderId="0" xfId="1" applyNumberFormat="1" applyFont="1" applyFill="1" applyBorder="1" applyAlignment="1" applyProtection="1">
      <alignment vertical="center"/>
    </xf>
    <xf numFmtId="166" fontId="7" fillId="0" borderId="0" xfId="1" applyNumberFormat="1" applyFont="1" applyFill="1" applyBorder="1" applyAlignment="1" applyProtection="1">
      <alignment vertical="center"/>
    </xf>
    <xf numFmtId="168" fontId="7" fillId="0" borderId="0" xfId="1" applyNumberFormat="1" applyFont="1" applyFill="1" applyBorder="1" applyAlignment="1" applyProtection="1">
      <alignment vertical="center"/>
    </xf>
    <xf numFmtId="9" fontId="8" fillId="0" borderId="0" xfId="1" applyNumberFormat="1" applyFont="1" applyFill="1" applyBorder="1" applyAlignment="1" applyProtection="1">
      <alignment vertical="center"/>
    </xf>
    <xf numFmtId="9" fontId="7" fillId="0" borderId="0" xfId="1" applyNumberFormat="1" applyFont="1" applyFill="1" applyBorder="1" applyAlignment="1" applyProtection="1">
      <alignment vertical="center"/>
    </xf>
    <xf numFmtId="166" fontId="7" fillId="0" borderId="15" xfId="1" applyNumberFormat="1" applyFont="1" applyFill="1" applyBorder="1" applyAlignment="1" applyProtection="1">
      <alignment vertical="center"/>
    </xf>
    <xf numFmtId="166" fontId="7" fillId="9" borderId="21" xfId="1" applyNumberFormat="1" applyFont="1" applyFill="1" applyBorder="1" applyAlignment="1" applyProtection="1">
      <alignment vertical="center"/>
    </xf>
    <xf numFmtId="168" fontId="7" fillId="9" borderId="21" xfId="1" applyNumberFormat="1" applyFont="1" applyFill="1" applyBorder="1" applyAlignment="1" applyProtection="1">
      <alignment vertical="center"/>
    </xf>
    <xf numFmtId="166" fontId="7" fillId="9" borderId="21" xfId="1" applyNumberFormat="1" applyFont="1" applyFill="1" applyBorder="1" applyAlignment="1" applyProtection="1">
      <alignment vertical="center" wrapText="1"/>
    </xf>
    <xf numFmtId="168" fontId="7" fillId="9" borderId="22" xfId="1" applyNumberFormat="1" applyFont="1" applyFill="1" applyBorder="1" applyAlignment="1" applyProtection="1">
      <alignment vertical="center"/>
    </xf>
    <xf numFmtId="168" fontId="8" fillId="0" borderId="11" xfId="1" applyNumberFormat="1" applyFont="1" applyFill="1" applyBorder="1" applyAlignment="1" applyProtection="1"/>
    <xf numFmtId="168" fontId="7" fillId="0" borderId="13" xfId="1" applyNumberFormat="1" applyFont="1" applyFill="1" applyBorder="1" applyAlignment="1" applyProtection="1"/>
    <xf numFmtId="168" fontId="8" fillId="0" borderId="13" xfId="1" applyNumberFormat="1" applyFont="1" applyFill="1" applyBorder="1" applyAlignment="1" applyProtection="1"/>
    <xf numFmtId="0" fontId="8" fillId="3" borderId="19" xfId="1" applyNumberFormat="1" applyFont="1" applyFill="1" applyBorder="1" applyAlignment="1" applyProtection="1">
      <alignment vertical="center"/>
      <protection locked="0"/>
    </xf>
    <xf numFmtId="0" fontId="8" fillId="3" borderId="21" xfId="1" applyNumberFormat="1" applyFont="1" applyFill="1" applyBorder="1" applyAlignment="1" applyProtection="1">
      <alignment vertical="center"/>
      <protection locked="0"/>
    </xf>
    <xf numFmtId="169" fontId="8" fillId="0" borderId="0" xfId="1" applyNumberFormat="1" applyFont="1" applyFill="1" applyBorder="1" applyAlignment="1" applyProtection="1">
      <alignment vertical="center"/>
    </xf>
    <xf numFmtId="0" fontId="5" fillId="0" borderId="0" xfId="0" applyFont="1" applyAlignment="1">
      <alignment vertical="center"/>
    </xf>
    <xf numFmtId="0" fontId="0" fillId="0" borderId="0" xfId="0" applyAlignment="1">
      <alignment horizontal="center"/>
    </xf>
    <xf numFmtId="0" fontId="2"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4" fillId="0" borderId="0" xfId="0" applyFont="1" applyAlignment="1">
      <alignment vertical="center"/>
    </xf>
    <xf numFmtId="0" fontId="2" fillId="4" borderId="30" xfId="0" applyFont="1" applyFill="1" applyBorder="1" applyAlignment="1">
      <alignment vertical="center"/>
    </xf>
    <xf numFmtId="0" fontId="2" fillId="5" borderId="31" xfId="0" applyFont="1" applyFill="1" applyBorder="1" applyAlignment="1">
      <alignment vertical="center"/>
    </xf>
    <xf numFmtId="0" fontId="2" fillId="6" borderId="31" xfId="0" applyFont="1" applyFill="1" applyBorder="1" applyAlignment="1">
      <alignment vertical="center"/>
    </xf>
    <xf numFmtId="168" fontId="7" fillId="0" borderId="15" xfId="1" applyNumberFormat="1" applyFont="1" applyFill="1" applyBorder="1" applyAlignment="1" applyProtection="1"/>
    <xf numFmtId="168" fontId="7" fillId="0" borderId="11" xfId="1" applyNumberFormat="1" applyFont="1" applyFill="1" applyBorder="1" applyAlignment="1" applyProtection="1">
      <alignment horizontal="right"/>
    </xf>
    <xf numFmtId="166" fontId="7" fillId="0" borderId="23" xfId="1" quotePrefix="1" applyNumberFormat="1" applyFont="1" applyFill="1" applyBorder="1" applyAlignment="1" applyProtection="1">
      <alignment vertical="center"/>
    </xf>
    <xf numFmtId="166" fontId="7" fillId="0" borderId="17" xfId="1" quotePrefix="1" applyNumberFormat="1" applyFont="1" applyFill="1" applyBorder="1" applyAlignment="1" applyProtection="1">
      <alignment vertical="center"/>
    </xf>
    <xf numFmtId="166" fontId="7" fillId="0" borderId="26" xfId="1" quotePrefix="1" applyNumberFormat="1" applyFont="1" applyFill="1" applyBorder="1" applyAlignment="1" applyProtection="1">
      <alignment vertical="center"/>
    </xf>
    <xf numFmtId="168" fontId="7" fillId="0" borderId="17" xfId="1" applyNumberFormat="1" applyFont="1" applyFill="1" applyBorder="1" applyAlignment="1" applyProtection="1">
      <alignment vertical="center"/>
    </xf>
    <xf numFmtId="168" fontId="7" fillId="0" borderId="26" xfId="1" applyNumberFormat="1" applyFont="1" applyFill="1" applyBorder="1" applyAlignment="1" applyProtection="1">
      <alignment vertical="center"/>
    </xf>
    <xf numFmtId="166" fontId="8" fillId="0" borderId="10" xfId="1" applyNumberFormat="1" applyFont="1" applyFill="1" applyBorder="1" applyAlignment="1" applyProtection="1">
      <alignment vertical="center"/>
    </xf>
    <xf numFmtId="168" fontId="7" fillId="9" borderId="21" xfId="1" applyNumberFormat="1" applyFont="1" applyFill="1" applyBorder="1" applyAlignment="1" applyProtection="1">
      <alignment vertical="center" wrapText="1"/>
    </xf>
    <xf numFmtId="166" fontId="3" fillId="0" borderId="0" xfId="1" applyNumberFormat="1" applyFont="1" applyFill="1" applyBorder="1" applyProtection="1"/>
    <xf numFmtId="166" fontId="7" fillId="0" borderId="23" xfId="1" applyNumberFormat="1" applyFont="1" applyFill="1" applyBorder="1" applyAlignment="1" applyProtection="1">
      <alignment vertical="center"/>
    </xf>
    <xf numFmtId="166" fontId="7" fillId="0" borderId="17" xfId="1" applyNumberFormat="1" applyFont="1" applyFill="1" applyBorder="1" applyAlignment="1" applyProtection="1">
      <alignment vertical="center"/>
    </xf>
    <xf numFmtId="166" fontId="7" fillId="0" borderId="26" xfId="1" applyNumberFormat="1" applyFont="1" applyFill="1" applyBorder="1" applyAlignment="1" applyProtection="1">
      <alignment vertical="center"/>
    </xf>
    <xf numFmtId="166" fontId="8" fillId="0" borderId="24" xfId="1" applyNumberFormat="1" applyFont="1" applyFill="1" applyBorder="1" applyAlignment="1" applyProtection="1">
      <alignment vertical="center"/>
    </xf>
    <xf numFmtId="168" fontId="8" fillId="0" borderId="27" xfId="1" applyNumberFormat="1" applyFont="1" applyFill="1" applyBorder="1" applyAlignment="1" applyProtection="1">
      <alignment vertical="center"/>
    </xf>
    <xf numFmtId="166" fontId="3" fillId="0" borderId="24" xfId="1" applyNumberFormat="1" applyFont="1" applyFill="1" applyBorder="1" applyAlignment="1" applyProtection="1">
      <alignment vertical="center"/>
    </xf>
    <xf numFmtId="10" fontId="3" fillId="0" borderId="0" xfId="1" applyNumberFormat="1" applyFont="1" applyFill="1" applyBorder="1" applyProtection="1"/>
    <xf numFmtId="168" fontId="7" fillId="0" borderId="28" xfId="1" applyNumberFormat="1" applyFont="1" applyFill="1" applyBorder="1" applyAlignment="1" applyProtection="1">
      <alignment vertical="center"/>
    </xf>
    <xf numFmtId="166" fontId="7" fillId="0" borderId="29" xfId="1" applyNumberFormat="1" applyFont="1" applyFill="1" applyBorder="1" applyAlignment="1" applyProtection="1">
      <alignment vertical="center"/>
    </xf>
    <xf numFmtId="0" fontId="0" fillId="0" borderId="1" xfId="0" applyBorder="1" applyAlignment="1">
      <alignment horizontal="right" vertical="center"/>
    </xf>
    <xf numFmtId="0" fontId="0" fillId="0" borderId="2"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xf>
    <xf numFmtId="0" fontId="0" fillId="0" borderId="1" xfId="0" applyBorder="1"/>
    <xf numFmtId="0" fontId="3" fillId="0" borderId="1" xfId="0" applyFont="1" applyBorder="1" applyAlignment="1">
      <alignment vertical="center"/>
    </xf>
    <xf numFmtId="164" fontId="0" fillId="0" borderId="1" xfId="0" applyNumberFormat="1" applyBorder="1" applyAlignment="1">
      <alignment horizontal="center"/>
    </xf>
    <xf numFmtId="44" fontId="0" fillId="11" borderId="33" xfId="0" applyNumberFormat="1" applyFill="1" applyBorder="1" applyAlignment="1" applyProtection="1">
      <alignment vertical="center"/>
      <protection locked="0"/>
    </xf>
    <xf numFmtId="44" fontId="8" fillId="3" borderId="19" xfId="1" applyNumberFormat="1" applyFont="1" applyFill="1" applyBorder="1" applyAlignment="1" applyProtection="1">
      <alignment vertical="center"/>
      <protection locked="0"/>
    </xf>
    <xf numFmtId="44" fontId="8" fillId="3" borderId="21" xfId="1" applyNumberFormat="1" applyFont="1" applyFill="1" applyBorder="1" applyAlignment="1" applyProtection="1">
      <alignment vertical="center"/>
      <protection locked="0"/>
    </xf>
    <xf numFmtId="0" fontId="0" fillId="0" borderId="36" xfId="0" applyBorder="1" applyAlignment="1">
      <alignment vertical="center"/>
    </xf>
    <xf numFmtId="166" fontId="7" fillId="0" borderId="37" xfId="1" applyNumberFormat="1" applyFont="1" applyFill="1" applyBorder="1" applyAlignment="1" applyProtection="1">
      <alignment vertical="center"/>
    </xf>
    <xf numFmtId="166" fontId="7" fillId="0" borderId="38" xfId="1" applyNumberFormat="1" applyFont="1" applyFill="1" applyBorder="1" applyAlignment="1" applyProtection="1">
      <alignment vertical="center"/>
    </xf>
    <xf numFmtId="169" fontId="7" fillId="0" borderId="15" xfId="1" applyNumberFormat="1" applyFont="1" applyFill="1" applyBorder="1" applyAlignment="1" applyProtection="1">
      <alignment vertical="center"/>
    </xf>
    <xf numFmtId="168" fontId="7" fillId="9" borderId="21" xfId="1" applyNumberFormat="1" applyFont="1" applyFill="1" applyBorder="1" applyAlignment="1" applyProtection="1">
      <alignment horizontal="center" vertical="center"/>
    </xf>
    <xf numFmtId="166" fontId="7" fillId="9" borderId="21" xfId="1" applyNumberFormat="1" applyFont="1" applyFill="1" applyBorder="1" applyAlignment="1" applyProtection="1">
      <alignment horizontal="center" vertical="center" wrapText="1"/>
    </xf>
    <xf numFmtId="168" fontId="7" fillId="9" borderId="22" xfId="1" applyNumberFormat="1" applyFont="1" applyFill="1" applyBorder="1" applyAlignment="1" applyProtection="1">
      <alignment horizontal="center" vertical="center"/>
    </xf>
    <xf numFmtId="170" fontId="8" fillId="3" borderId="19" xfId="1" applyNumberFormat="1" applyFont="1" applyFill="1" applyBorder="1" applyAlignment="1" applyProtection="1">
      <alignment horizontal="center" vertical="center"/>
      <protection locked="0"/>
    </xf>
    <xf numFmtId="0" fontId="8" fillId="3" borderId="19" xfId="1" applyNumberFormat="1" applyFont="1" applyFill="1" applyBorder="1" applyAlignment="1" applyProtection="1">
      <alignment horizontal="center" vertical="center"/>
      <protection locked="0"/>
    </xf>
    <xf numFmtId="168" fontId="8" fillId="0" borderId="25" xfId="1" applyNumberFormat="1" applyFont="1" applyFill="1" applyBorder="1" applyAlignment="1" applyProtection="1">
      <alignment horizontal="center" vertical="center"/>
    </xf>
    <xf numFmtId="170" fontId="8" fillId="3" borderId="21" xfId="1" applyNumberFormat="1" applyFont="1" applyFill="1" applyBorder="1" applyAlignment="1" applyProtection="1">
      <alignment horizontal="center" vertical="center"/>
      <protection locked="0"/>
    </xf>
    <xf numFmtId="0" fontId="8" fillId="3" borderId="21" xfId="1" applyNumberFormat="1" applyFont="1" applyFill="1" applyBorder="1" applyAlignment="1" applyProtection="1">
      <alignment horizontal="center" vertical="center"/>
      <protection locked="0"/>
    </xf>
    <xf numFmtId="168" fontId="7" fillId="0" borderId="38" xfId="1" applyNumberFormat="1" applyFont="1" applyFill="1" applyBorder="1" applyAlignment="1" applyProtection="1">
      <alignment horizontal="center" vertical="center"/>
    </xf>
    <xf numFmtId="168" fontId="7" fillId="0" borderId="26" xfId="1" applyNumberFormat="1" applyFont="1" applyFill="1" applyBorder="1" applyAlignment="1" applyProtection="1">
      <alignment horizontal="center" vertical="center"/>
    </xf>
    <xf numFmtId="166" fontId="7" fillId="0" borderId="17" xfId="1" applyNumberFormat="1" applyFont="1" applyFill="1" applyBorder="1" applyAlignment="1" applyProtection="1">
      <alignment horizontal="center" vertical="center"/>
    </xf>
    <xf numFmtId="170" fontId="8" fillId="8" borderId="19" xfId="1" applyNumberFormat="1" applyFont="1" applyFill="1" applyBorder="1" applyAlignment="1" applyProtection="1">
      <alignment horizontal="center" vertical="center"/>
    </xf>
    <xf numFmtId="170" fontId="7" fillId="8" borderId="17" xfId="1" applyNumberFormat="1" applyFont="1" applyFill="1" applyBorder="1" applyAlignment="1" applyProtection="1">
      <alignment horizontal="center" vertical="center"/>
    </xf>
    <xf numFmtId="170" fontId="7" fillId="8" borderId="18" xfId="1" applyNumberFormat="1" applyFont="1" applyFill="1" applyBorder="1" applyAlignment="1" applyProtection="1">
      <alignment horizontal="center" vertical="center"/>
    </xf>
    <xf numFmtId="170" fontId="7" fillId="8" borderId="16" xfId="1" applyNumberFormat="1" applyFont="1" applyFill="1" applyBorder="1" applyAlignment="1" applyProtection="1">
      <alignment horizontal="center"/>
    </xf>
    <xf numFmtId="170" fontId="8" fillId="8" borderId="20" xfId="1" applyNumberFormat="1" applyFont="1" applyFill="1" applyBorder="1" applyAlignment="1" applyProtection="1">
      <alignment horizontal="center" vertical="center"/>
    </xf>
    <xf numFmtId="170" fontId="7" fillId="0" borderId="0" xfId="1" applyNumberFormat="1" applyFont="1" applyFill="1" applyBorder="1" applyAlignment="1" applyProtection="1">
      <alignment horizontal="center" vertical="center"/>
    </xf>
    <xf numFmtId="170" fontId="7" fillId="8" borderId="10" xfId="1" applyNumberFormat="1" applyFont="1" applyFill="1" applyBorder="1" applyAlignment="1" applyProtection="1">
      <alignment horizontal="center" vertical="center"/>
    </xf>
    <xf numFmtId="170" fontId="8" fillId="3" borderId="20" xfId="1" applyNumberFormat="1" applyFont="1" applyFill="1" applyBorder="1" applyAlignment="1" applyProtection="1">
      <alignment horizontal="center" vertical="center"/>
      <protection locked="0"/>
    </xf>
    <xf numFmtId="170" fontId="8" fillId="3" borderId="22" xfId="1" applyNumberFormat="1" applyFont="1" applyFill="1" applyBorder="1" applyAlignment="1" applyProtection="1">
      <alignment horizontal="center" vertical="center"/>
      <protection locked="0"/>
    </xf>
    <xf numFmtId="170" fontId="7" fillId="0" borderId="0" xfId="1" applyNumberFormat="1" applyFont="1" applyFill="1" applyBorder="1" applyAlignment="1" applyProtection="1">
      <alignment horizontal="center"/>
    </xf>
    <xf numFmtId="170" fontId="7" fillId="8" borderId="11" xfId="1" applyNumberFormat="1" applyFont="1" applyFill="1" applyBorder="1" applyAlignment="1" applyProtection="1">
      <alignment horizontal="center"/>
    </xf>
    <xf numFmtId="170" fontId="0" fillId="3" borderId="1" xfId="0" applyNumberFormat="1" applyFill="1" applyBorder="1" applyAlignment="1" applyProtection="1">
      <alignment horizontal="center" vertical="center"/>
      <protection locked="0"/>
    </xf>
    <xf numFmtId="170" fontId="0" fillId="0" borderId="1" xfId="0" applyNumberFormat="1" applyBorder="1" applyAlignment="1">
      <alignment horizontal="center" vertical="center"/>
    </xf>
    <xf numFmtId="170" fontId="0" fillId="2" borderId="1" xfId="0" applyNumberFormat="1" applyFill="1" applyBorder="1" applyAlignment="1">
      <alignment horizontal="center" vertical="center"/>
    </xf>
    <xf numFmtId="170" fontId="8" fillId="0" borderId="21" xfId="1" applyNumberFormat="1" applyFont="1" applyFill="1" applyBorder="1" applyAlignment="1" applyProtection="1">
      <alignment horizontal="center" vertical="center"/>
    </xf>
    <xf numFmtId="44" fontId="8" fillId="0" borderId="19" xfId="1" applyNumberFormat="1" applyFont="1" applyFill="1" applyBorder="1" applyAlignment="1" applyProtection="1">
      <alignment vertical="center"/>
    </xf>
    <xf numFmtId="170" fontId="8" fillId="0" borderId="19" xfId="1" applyNumberFormat="1" applyFont="1" applyFill="1" applyBorder="1" applyAlignment="1" applyProtection="1">
      <alignment horizontal="center" vertical="center"/>
    </xf>
    <xf numFmtId="0" fontId="8" fillId="0" borderId="19" xfId="1" applyNumberFormat="1" applyFont="1" applyFill="1" applyBorder="1" applyAlignment="1" applyProtection="1">
      <alignment vertical="center"/>
    </xf>
    <xf numFmtId="170" fontId="8" fillId="0" borderId="20" xfId="1" applyNumberFormat="1" applyFont="1" applyFill="1" applyBorder="1" applyAlignment="1" applyProtection="1">
      <alignment horizontal="center" vertical="center"/>
    </xf>
    <xf numFmtId="44" fontId="8" fillId="0" borderId="21" xfId="1" applyNumberFormat="1" applyFont="1" applyFill="1" applyBorder="1" applyAlignment="1" applyProtection="1">
      <alignment vertical="center"/>
    </xf>
    <xf numFmtId="0" fontId="8" fillId="0" borderId="21" xfId="1" applyNumberFormat="1" applyFont="1" applyFill="1" applyBorder="1" applyAlignment="1" applyProtection="1">
      <alignment vertical="center"/>
    </xf>
    <xf numFmtId="170" fontId="8" fillId="0" borderId="22" xfId="1" applyNumberFormat="1" applyFont="1" applyFill="1" applyBorder="1" applyAlignment="1" applyProtection="1">
      <alignment horizontal="center" vertical="center"/>
    </xf>
    <xf numFmtId="44" fontId="0" fillId="0" borderId="33" xfId="0" applyNumberFormat="1" applyBorder="1" applyAlignment="1">
      <alignment vertical="center"/>
    </xf>
    <xf numFmtId="0" fontId="8" fillId="0" borderId="19" xfId="1" applyNumberFormat="1" applyFont="1" applyFill="1" applyBorder="1" applyAlignment="1" applyProtection="1">
      <alignment horizontal="center" vertical="center"/>
    </xf>
    <xf numFmtId="0" fontId="8" fillId="0" borderId="21" xfId="1" applyNumberFormat="1" applyFont="1" applyFill="1" applyBorder="1" applyAlignment="1" applyProtection="1">
      <alignment horizontal="center" vertical="center"/>
    </xf>
    <xf numFmtId="0" fontId="10" fillId="0" borderId="0" xfId="0" applyFont="1"/>
    <xf numFmtId="168" fontId="7" fillId="0" borderId="0" xfId="1" applyNumberFormat="1" applyFont="1" applyFill="1" applyBorder="1" applyAlignment="1" applyProtection="1"/>
    <xf numFmtId="0" fontId="2" fillId="0" borderId="2" xfId="0" applyFont="1" applyBorder="1" applyAlignment="1">
      <alignment horizontal="center" vertical="center"/>
    </xf>
    <xf numFmtId="0" fontId="0" fillId="0" borderId="3" xfId="0" applyBorder="1" applyAlignment="1">
      <alignment horizontal="center"/>
    </xf>
    <xf numFmtId="166" fontId="7" fillId="12" borderId="22" xfId="1" applyNumberFormat="1" applyFont="1" applyFill="1" applyBorder="1" applyAlignment="1" applyProtection="1">
      <alignment vertical="center"/>
    </xf>
    <xf numFmtId="0" fontId="0" fillId="12" borderId="35" xfId="0" applyFill="1" applyBorder="1" applyAlignment="1">
      <alignment vertical="center"/>
    </xf>
    <xf numFmtId="170" fontId="7" fillId="0" borderId="10" xfId="1" applyNumberFormat="1" applyFont="1" applyFill="1" applyBorder="1" applyAlignment="1" applyProtection="1">
      <alignment horizontal="center" vertical="center"/>
    </xf>
    <xf numFmtId="0" fontId="13" fillId="0" borderId="0" xfId="0" applyFont="1" applyAlignment="1">
      <alignment vertical="center"/>
    </xf>
    <xf numFmtId="0" fontId="3" fillId="6" borderId="32" xfId="0" applyFont="1" applyFill="1" applyBorder="1" applyAlignment="1" applyProtection="1">
      <alignment vertical="center"/>
      <protection locked="0"/>
    </xf>
    <xf numFmtId="0" fontId="3" fillId="5" borderId="32" xfId="0" applyFont="1" applyFill="1" applyBorder="1" applyAlignment="1" applyProtection="1">
      <alignment vertical="center"/>
      <protection locked="0"/>
    </xf>
    <xf numFmtId="44" fontId="8" fillId="0" borderId="22" xfId="1" applyNumberFormat="1" applyFont="1" applyFill="1" applyBorder="1" applyAlignment="1" applyProtection="1">
      <alignment vertical="center"/>
    </xf>
    <xf numFmtId="44" fontId="8" fillId="0" borderId="35" xfId="1" applyNumberFormat="1" applyFont="1" applyFill="1" applyBorder="1" applyAlignment="1" applyProtection="1">
      <alignment vertical="center"/>
    </xf>
    <xf numFmtId="0" fontId="0" fillId="6" borderId="32" xfId="0" applyFill="1" applyBorder="1" applyAlignment="1" applyProtection="1">
      <alignment vertical="center"/>
      <protection locked="0"/>
    </xf>
    <xf numFmtId="0" fontId="3" fillId="4" borderId="32" xfId="0" applyFont="1" applyFill="1" applyBorder="1" applyAlignment="1" applyProtection="1">
      <alignment vertical="center"/>
      <protection locked="0"/>
    </xf>
    <xf numFmtId="166" fontId="7" fillId="9" borderId="34" xfId="1" applyNumberFormat="1" applyFont="1" applyFill="1" applyBorder="1" applyAlignment="1" applyProtection="1">
      <alignment vertical="center"/>
    </xf>
    <xf numFmtId="166" fontId="7" fillId="9" borderId="35" xfId="1" applyNumberFormat="1" applyFont="1" applyFill="1" applyBorder="1" applyAlignment="1" applyProtection="1">
      <alignment vertical="center"/>
    </xf>
    <xf numFmtId="168" fontId="7" fillId="0" borderId="0" xfId="1" applyNumberFormat="1" applyFont="1" applyFill="1" applyBorder="1" applyAlignment="1" applyProtection="1">
      <alignment horizontal="right"/>
    </xf>
    <xf numFmtId="168" fontId="7" fillId="0" borderId="13" xfId="1" applyNumberFormat="1" applyFont="1" applyFill="1" applyBorder="1" applyAlignment="1" applyProtection="1">
      <alignment horizontal="right"/>
    </xf>
    <xf numFmtId="0" fontId="2" fillId="14" borderId="32" xfId="0" applyFont="1" applyFill="1" applyBorder="1" applyAlignment="1" applyProtection="1">
      <alignment vertical="center"/>
      <protection locked="0"/>
    </xf>
    <xf numFmtId="0" fontId="3" fillId="14" borderId="32" xfId="0" applyFont="1" applyFill="1" applyBorder="1" applyAlignment="1" applyProtection="1">
      <alignment vertical="center"/>
      <protection locked="0"/>
    </xf>
    <xf numFmtId="0" fontId="16" fillId="10" borderId="0" xfId="3" applyFont="1" applyFill="1"/>
    <xf numFmtId="0" fontId="17" fillId="15" borderId="0" xfId="3" applyFont="1" applyFill="1"/>
    <xf numFmtId="0" fontId="18" fillId="15" borderId="0" xfId="3" applyFont="1" applyFill="1"/>
    <xf numFmtId="0" fontId="16" fillId="10" borderId="0" xfId="3" applyFont="1" applyFill="1" applyAlignment="1">
      <alignment vertical="top"/>
    </xf>
    <xf numFmtId="0" fontId="21" fillId="10" borderId="0" xfId="4" applyFont="1" applyFill="1" applyAlignment="1" applyProtection="1">
      <alignment horizontal="left"/>
    </xf>
    <xf numFmtId="0" fontId="22" fillId="15" borderId="0" xfId="3" applyFont="1" applyFill="1"/>
    <xf numFmtId="0" fontId="23" fillId="15" borderId="0" xfId="3" applyFont="1" applyFill="1"/>
    <xf numFmtId="0" fontId="24" fillId="10" borderId="0" xfId="3" applyFont="1" applyFill="1" applyAlignment="1">
      <alignment vertical="top"/>
    </xf>
    <xf numFmtId="0" fontId="25" fillId="10" borderId="0" xfId="3" applyFont="1" applyFill="1" applyAlignment="1">
      <alignment vertical="top"/>
    </xf>
    <xf numFmtId="0" fontId="26" fillId="10" borderId="0" xfId="4" applyFont="1" applyFill="1" applyBorder="1" applyAlignment="1" applyProtection="1">
      <alignment horizontal="center" vertical="top"/>
    </xf>
    <xf numFmtId="0" fontId="27" fillId="15" borderId="0" xfId="3" applyFont="1" applyFill="1" applyAlignment="1">
      <alignment horizontal="left"/>
    </xf>
    <xf numFmtId="0" fontId="19" fillId="10" borderId="0" xfId="3" applyFont="1" applyFill="1"/>
    <xf numFmtId="0" fontId="27" fillId="15" borderId="0" xfId="3" applyFont="1" applyFill="1"/>
    <xf numFmtId="0" fontId="24" fillId="0" borderId="0" xfId="3" applyFont="1" applyAlignment="1">
      <alignment vertical="center"/>
    </xf>
    <xf numFmtId="0" fontId="19" fillId="10" borderId="0" xfId="3" applyFont="1" applyFill="1" applyAlignment="1">
      <alignment vertical="top"/>
    </xf>
    <xf numFmtId="0" fontId="16" fillId="0" borderId="0" xfId="0" applyFont="1"/>
    <xf numFmtId="0" fontId="16" fillId="10" borderId="0" xfId="3" applyFont="1" applyFill="1" applyAlignment="1">
      <alignment horizontal="left"/>
    </xf>
    <xf numFmtId="0" fontId="16" fillId="0" borderId="0" xfId="3" applyFont="1"/>
    <xf numFmtId="0" fontId="31" fillId="10" borderId="0" xfId="3" applyFont="1" applyFill="1"/>
    <xf numFmtId="0" fontId="32" fillId="0" borderId="0" xfId="3" applyFont="1"/>
    <xf numFmtId="0" fontId="33" fillId="10" borderId="0" xfId="3" applyFont="1" applyFill="1" applyAlignment="1">
      <alignment horizontal="right"/>
    </xf>
    <xf numFmtId="0" fontId="33" fillId="10" borderId="0" xfId="3" applyFont="1" applyFill="1" applyAlignment="1">
      <alignment horizontal="left"/>
    </xf>
    <xf numFmtId="0" fontId="16" fillId="10" borderId="0" xfId="0" applyFont="1" applyFill="1"/>
    <xf numFmtId="0" fontId="0" fillId="4" borderId="33" xfId="0" applyFill="1" applyBorder="1" applyAlignment="1" applyProtection="1">
      <alignment vertical="center"/>
      <protection locked="0"/>
    </xf>
    <xf numFmtId="0" fontId="0" fillId="6" borderId="33" xfId="0" applyFill="1" applyBorder="1" applyAlignment="1" applyProtection="1">
      <alignment vertical="center"/>
      <protection locked="0"/>
    </xf>
    <xf numFmtId="0" fontId="3" fillId="4" borderId="33" xfId="0" applyFont="1" applyFill="1" applyBorder="1" applyAlignment="1" applyProtection="1">
      <alignment vertical="center"/>
      <protection locked="0"/>
    </xf>
    <xf numFmtId="0" fontId="3" fillId="0" borderId="0" xfId="0" applyFont="1" applyAlignment="1">
      <alignment horizontal="center"/>
    </xf>
    <xf numFmtId="0" fontId="9" fillId="0" borderId="0" xfId="0" applyFont="1"/>
    <xf numFmtId="166" fontId="3" fillId="0" borderId="0" xfId="1" applyNumberFormat="1" applyFont="1" applyFill="1" applyBorder="1" applyAlignment="1" applyProtection="1">
      <alignment vertical="center"/>
    </xf>
    <xf numFmtId="0" fontId="2" fillId="4" borderId="44" xfId="0" applyFont="1" applyFill="1" applyBorder="1" applyAlignment="1">
      <alignment horizontal="left" vertical="center"/>
    </xf>
    <xf numFmtId="0" fontId="0" fillId="0" borderId="33" xfId="0" applyBorder="1" applyAlignment="1">
      <alignment vertical="center"/>
    </xf>
    <xf numFmtId="0" fontId="2" fillId="5" borderId="44" xfId="0" applyFont="1" applyFill="1" applyBorder="1" applyAlignment="1">
      <alignment horizontal="left" vertical="center"/>
    </xf>
    <xf numFmtId="0" fontId="0" fillId="14" borderId="33" xfId="0" applyFill="1" applyBorder="1" applyAlignment="1" applyProtection="1">
      <alignment vertical="center"/>
      <protection locked="0"/>
    </xf>
    <xf numFmtId="0" fontId="2" fillId="6" borderId="44" xfId="0" applyFont="1" applyFill="1" applyBorder="1" applyAlignment="1">
      <alignment horizontal="left" vertical="center"/>
    </xf>
    <xf numFmtId="170" fontId="0" fillId="2" borderId="44" xfId="0" applyNumberFormat="1" applyFill="1" applyBorder="1" applyAlignment="1">
      <alignment horizontal="center" vertical="center"/>
    </xf>
    <xf numFmtId="170" fontId="0" fillId="0" borderId="44" xfId="0" applyNumberFormat="1" applyBorder="1" applyAlignment="1">
      <alignment horizontal="center"/>
    </xf>
    <xf numFmtId="0" fontId="0" fillId="0" borderId="44" xfId="0" applyBorder="1"/>
    <xf numFmtId="166" fontId="3" fillId="0" borderId="44" xfId="1" applyNumberFormat="1" applyFont="1" applyFill="1" applyBorder="1" applyAlignment="1" applyProtection="1">
      <alignment vertical="center"/>
    </xf>
    <xf numFmtId="0" fontId="2" fillId="0" borderId="44" xfId="0" applyFont="1" applyBorder="1"/>
    <xf numFmtId="0" fontId="3" fillId="0" borderId="0" xfId="0" applyFont="1" applyAlignment="1">
      <alignment wrapText="1"/>
    </xf>
    <xf numFmtId="44" fontId="8" fillId="3" borderId="35" xfId="1" applyNumberFormat="1" applyFont="1" applyFill="1" applyBorder="1" applyAlignment="1" applyProtection="1">
      <alignment vertical="center"/>
      <protection locked="0"/>
    </xf>
    <xf numFmtId="0" fontId="0" fillId="0" borderId="25" xfId="0" applyBorder="1"/>
    <xf numFmtId="170" fontId="0" fillId="2" borderId="25" xfId="0" applyNumberFormat="1" applyFill="1" applyBorder="1" applyAlignment="1">
      <alignment horizontal="center" vertical="center"/>
    </xf>
    <xf numFmtId="170" fontId="0" fillId="0" borderId="25" xfId="0" applyNumberFormat="1" applyBorder="1" applyAlignment="1">
      <alignment horizontal="center"/>
    </xf>
    <xf numFmtId="170" fontId="0" fillId="2" borderId="46" xfId="0" applyNumberFormat="1" applyFill="1" applyBorder="1" applyAlignment="1">
      <alignment horizontal="center" vertical="center"/>
    </xf>
    <xf numFmtId="170" fontId="0" fillId="2" borderId="21" xfId="0" applyNumberFormat="1" applyFill="1" applyBorder="1" applyAlignment="1">
      <alignment horizontal="center" vertical="center"/>
    </xf>
    <xf numFmtId="170" fontId="0" fillId="0" borderId="46" xfId="0" applyNumberFormat="1" applyBorder="1" applyAlignment="1">
      <alignment horizontal="center"/>
    </xf>
    <xf numFmtId="170" fontId="0" fillId="0" borderId="25" xfId="0" applyNumberFormat="1" applyBorder="1" applyAlignment="1">
      <alignment horizontal="center" vertical="center"/>
    </xf>
    <xf numFmtId="0" fontId="2" fillId="0" borderId="6" xfId="0" applyFont="1" applyBorder="1" applyAlignment="1">
      <alignment horizontal="center" wrapText="1"/>
    </xf>
    <xf numFmtId="0" fontId="0" fillId="0" borderId="4" xfId="0" applyBorder="1"/>
    <xf numFmtId="170" fontId="0" fillId="0" borderId="2" xfId="0" applyNumberFormat="1" applyBorder="1" applyAlignment="1">
      <alignment horizontal="center" vertical="center"/>
    </xf>
    <xf numFmtId="0" fontId="3" fillId="8" borderId="39" xfId="0" applyFont="1" applyFill="1" applyBorder="1" applyAlignment="1">
      <alignment vertical="center"/>
    </xf>
    <xf numFmtId="0" fontId="0" fillId="0" borderId="49" xfId="0" applyBorder="1" applyAlignment="1">
      <alignment vertical="center"/>
    </xf>
    <xf numFmtId="0" fontId="3" fillId="0" borderId="49" xfId="0" applyFont="1" applyBorder="1" applyAlignment="1">
      <alignment vertical="center"/>
    </xf>
    <xf numFmtId="0" fontId="3" fillId="0" borderId="2" xfId="0" applyFont="1" applyBorder="1" applyAlignment="1">
      <alignment vertical="center"/>
    </xf>
    <xf numFmtId="0" fontId="0" fillId="0" borderId="39" xfId="0" applyBorder="1"/>
    <xf numFmtId="0" fontId="2" fillId="0" borderId="51" xfId="0" applyFont="1" applyBorder="1" applyAlignment="1">
      <alignment horizontal="center" wrapText="1"/>
    </xf>
    <xf numFmtId="0" fontId="3" fillId="4" borderId="53" xfId="0" applyFont="1" applyFill="1" applyBorder="1" applyAlignment="1" applyProtection="1">
      <alignment vertical="center"/>
      <protection locked="0"/>
    </xf>
    <xf numFmtId="0" fontId="0" fillId="4" borderId="53" xfId="0" applyFill="1" applyBorder="1" applyAlignment="1" applyProtection="1">
      <alignment vertical="center"/>
      <protection locked="0"/>
    </xf>
    <xf numFmtId="0" fontId="3" fillId="8" borderId="53" xfId="0" applyFont="1" applyFill="1" applyBorder="1" applyAlignment="1">
      <alignment vertical="center"/>
    </xf>
    <xf numFmtId="0" fontId="0" fillId="0" borderId="53" xfId="0" applyBorder="1" applyAlignment="1">
      <alignment vertical="center"/>
    </xf>
    <xf numFmtId="0" fontId="2" fillId="5" borderId="53" xfId="0" applyFont="1" applyFill="1" applyBorder="1" applyAlignment="1">
      <alignment horizontal="left" vertical="center" wrapText="1"/>
    </xf>
    <xf numFmtId="0" fontId="2" fillId="14" borderId="53" xfId="0" applyFont="1" applyFill="1" applyBorder="1" applyAlignment="1" applyProtection="1">
      <alignment vertical="center" wrapText="1"/>
      <protection locked="0"/>
    </xf>
    <xf numFmtId="0" fontId="2" fillId="6" borderId="53" xfId="0" applyFont="1" applyFill="1" applyBorder="1" applyAlignment="1">
      <alignment horizontal="left" vertical="center"/>
    </xf>
    <xf numFmtId="0" fontId="0" fillId="6" borderId="53" xfId="0" applyFill="1" applyBorder="1" applyAlignment="1" applyProtection="1">
      <alignment vertical="center"/>
      <protection locked="0"/>
    </xf>
    <xf numFmtId="0" fontId="0" fillId="0" borderId="50" xfId="0" applyBorder="1" applyAlignment="1">
      <alignment vertical="center"/>
    </xf>
    <xf numFmtId="170" fontId="0" fillId="11" borderId="46" xfId="0" applyNumberFormat="1" applyFill="1" applyBorder="1" applyAlignment="1">
      <alignment horizontal="center" vertical="center"/>
    </xf>
    <xf numFmtId="170" fontId="0" fillId="11" borderId="21" xfId="0" applyNumberFormat="1" applyFill="1" applyBorder="1" applyAlignment="1">
      <alignment horizontal="center" vertical="center"/>
    </xf>
    <xf numFmtId="170" fontId="0" fillId="11" borderId="25" xfId="0" applyNumberFormat="1" applyFill="1" applyBorder="1" applyAlignment="1">
      <alignment horizontal="center" vertical="center"/>
    </xf>
    <xf numFmtId="170" fontId="0" fillId="11" borderId="19" xfId="0" applyNumberFormat="1" applyFill="1" applyBorder="1" applyAlignment="1">
      <alignment horizontal="center" vertical="center"/>
    </xf>
    <xf numFmtId="0" fontId="3" fillId="0" borderId="2" xfId="0" applyFont="1" applyBorder="1" applyAlignment="1" applyProtection="1">
      <alignment horizontal="right" vertical="center"/>
      <protection locked="0"/>
    </xf>
    <xf numFmtId="0" fontId="2" fillId="0" borderId="0" xfId="0" applyFont="1" applyAlignment="1">
      <alignment horizontal="center" wrapText="1"/>
    </xf>
    <xf numFmtId="0" fontId="3" fillId="0" borderId="12" xfId="0" applyFont="1" applyBorder="1" applyAlignment="1">
      <alignment wrapText="1"/>
    </xf>
    <xf numFmtId="0" fontId="3" fillId="0" borderId="13" xfId="0" applyFont="1" applyBorder="1"/>
    <xf numFmtId="9" fontId="3" fillId="14" borderId="13" xfId="5" applyFont="1" applyFill="1" applyBorder="1"/>
    <xf numFmtId="9" fontId="3" fillId="0" borderId="13" xfId="5" applyFont="1" applyFill="1" applyBorder="1"/>
    <xf numFmtId="170" fontId="3" fillId="0" borderId="12" xfId="0" applyNumberFormat="1" applyFont="1" applyBorder="1"/>
    <xf numFmtId="0" fontId="2" fillId="0" borderId="49" xfId="0" applyFont="1" applyBorder="1" applyAlignment="1">
      <alignment vertical="center"/>
    </xf>
    <xf numFmtId="166" fontId="8" fillId="0" borderId="15" xfId="1" applyNumberFormat="1" applyFont="1" applyFill="1" applyBorder="1" applyAlignment="1" applyProtection="1">
      <alignment vertical="center"/>
    </xf>
    <xf numFmtId="168" fontId="8" fillId="0" borderId="15" xfId="1" applyNumberFormat="1" applyFont="1" applyFill="1" applyBorder="1" applyAlignment="1" applyProtection="1">
      <alignment vertical="center"/>
    </xf>
    <xf numFmtId="170" fontId="3" fillId="0" borderId="14" xfId="0" applyNumberFormat="1" applyFont="1" applyBorder="1"/>
    <xf numFmtId="0" fontId="3" fillId="0" borderId="16" xfId="0" applyFont="1" applyBorder="1"/>
    <xf numFmtId="166" fontId="7" fillId="9" borderId="22" xfId="1" applyNumberFormat="1" applyFont="1" applyFill="1" applyBorder="1" applyAlignment="1" applyProtection="1">
      <alignment horizontal="center" vertical="center"/>
    </xf>
    <xf numFmtId="0" fontId="2" fillId="9" borderId="35" xfId="0" applyFont="1" applyFill="1" applyBorder="1" applyAlignment="1">
      <alignment horizontal="center" vertical="center"/>
    </xf>
    <xf numFmtId="0" fontId="0" fillId="0" borderId="55" xfId="0" applyBorder="1" applyAlignment="1">
      <alignment vertical="center"/>
    </xf>
    <xf numFmtId="0" fontId="3" fillId="14" borderId="33" xfId="0" applyFont="1" applyFill="1" applyBorder="1" applyAlignment="1" applyProtection="1">
      <alignment horizontal="left" vertical="center"/>
      <protection locked="0"/>
    </xf>
    <xf numFmtId="0" fontId="3" fillId="5" borderId="33" xfId="0" applyFont="1" applyFill="1" applyBorder="1" applyAlignment="1" applyProtection="1">
      <alignment horizontal="left" vertical="center"/>
      <protection locked="0"/>
    </xf>
    <xf numFmtId="166" fontId="7" fillId="0" borderId="0" xfId="1" applyNumberFormat="1" applyFont="1" applyFill="1" applyBorder="1" applyAlignment="1" applyProtection="1">
      <alignment horizontal="right" wrapText="1"/>
    </xf>
    <xf numFmtId="0" fontId="0" fillId="0" borderId="13" xfId="0" applyBorder="1" applyAlignment="1">
      <alignment wrapText="1"/>
    </xf>
    <xf numFmtId="166" fontId="41" fillId="0" borderId="9" xfId="1" applyNumberFormat="1" applyFont="1" applyFill="1" applyBorder="1" applyAlignment="1" applyProtection="1">
      <alignment vertical="center"/>
    </xf>
    <xf numFmtId="166" fontId="41" fillId="0" borderId="0" xfId="1" applyNumberFormat="1" applyFont="1" applyFill="1" applyBorder="1" applyAlignment="1" applyProtection="1"/>
    <xf numFmtId="166" fontId="41" fillId="0" borderId="0" xfId="1" applyNumberFormat="1" applyFont="1" applyFill="1" applyBorder="1" applyAlignment="1" applyProtection="1">
      <alignment vertical="center"/>
    </xf>
    <xf numFmtId="0" fontId="42" fillId="0" borderId="0" xfId="0" applyFont="1" applyAlignment="1">
      <alignment wrapText="1"/>
    </xf>
    <xf numFmtId="0" fontId="35" fillId="0" borderId="13" xfId="0" applyFont="1" applyBorder="1" applyAlignment="1">
      <alignment horizontal="right"/>
    </xf>
    <xf numFmtId="168" fontId="7" fillId="0" borderId="10" xfId="1" applyNumberFormat="1" applyFont="1" applyFill="1" applyBorder="1" applyAlignment="1" applyProtection="1">
      <alignment horizontal="right"/>
    </xf>
    <xf numFmtId="166" fontId="41" fillId="0" borderId="14" xfId="1" applyNumberFormat="1" applyFont="1" applyFill="1" applyBorder="1" applyAlignment="1" applyProtection="1">
      <alignment vertical="center"/>
    </xf>
    <xf numFmtId="167" fontId="7" fillId="8" borderId="15" xfId="1" applyNumberFormat="1" applyFont="1" applyFill="1" applyBorder="1" applyAlignment="1" applyProtection="1">
      <alignment horizontal="center" vertical="center"/>
    </xf>
    <xf numFmtId="168" fontId="8" fillId="0" borderId="15" xfId="1" applyNumberFormat="1" applyFont="1" applyFill="1" applyBorder="1" applyAlignment="1" applyProtection="1">
      <alignment horizontal="center" vertical="center"/>
    </xf>
    <xf numFmtId="166" fontId="8" fillId="0" borderId="15" xfId="1" applyNumberFormat="1" applyFont="1" applyFill="1" applyBorder="1" applyAlignment="1" applyProtection="1">
      <alignment horizontal="center" vertical="center"/>
    </xf>
    <xf numFmtId="168" fontId="7" fillId="0" borderId="15" xfId="1" applyNumberFormat="1" applyFont="1" applyFill="1" applyBorder="1" applyAlignment="1" applyProtection="1">
      <alignment horizontal="right"/>
    </xf>
    <xf numFmtId="167" fontId="7" fillId="8" borderId="16" xfId="1" applyNumberFormat="1" applyFont="1" applyFill="1" applyBorder="1" applyAlignment="1" applyProtection="1">
      <alignment horizontal="center"/>
    </xf>
    <xf numFmtId="0" fontId="35" fillId="13" borderId="49" xfId="0" applyFont="1" applyFill="1" applyBorder="1" applyAlignment="1">
      <alignment vertical="center"/>
    </xf>
    <xf numFmtId="170" fontId="40" fillId="13" borderId="1" xfId="0" applyNumberFormat="1" applyFont="1" applyFill="1" applyBorder="1" applyAlignment="1">
      <alignment horizontal="center" vertical="center"/>
    </xf>
    <xf numFmtId="0" fontId="40" fillId="0" borderId="0" xfId="0" applyFont="1"/>
    <xf numFmtId="0" fontId="40" fillId="0" borderId="16" xfId="0" applyFont="1" applyBorder="1" applyAlignment="1">
      <alignment horizontal="center"/>
    </xf>
    <xf numFmtId="170" fontId="35" fillId="13" borderId="49" xfId="0" applyNumberFormat="1" applyFont="1" applyFill="1" applyBorder="1" applyAlignment="1">
      <alignment horizontal="left" vertical="center"/>
    </xf>
    <xf numFmtId="170" fontId="35" fillId="13" borderId="5" xfId="0" applyNumberFormat="1" applyFont="1" applyFill="1" applyBorder="1" applyAlignment="1">
      <alignment horizontal="left" vertical="center"/>
    </xf>
    <xf numFmtId="170" fontId="35" fillId="13" borderId="6" xfId="0" applyNumberFormat="1" applyFont="1" applyFill="1" applyBorder="1" applyAlignment="1">
      <alignment horizontal="left" vertical="center"/>
    </xf>
    <xf numFmtId="170" fontId="40" fillId="0" borderId="44" xfId="0" applyNumberFormat="1" applyFont="1" applyBorder="1" applyAlignment="1">
      <alignment horizontal="center"/>
    </xf>
    <xf numFmtId="170" fontId="2" fillId="0" borderId="0" xfId="0" applyNumberFormat="1" applyFont="1" applyAlignment="1">
      <alignment horizontal="center" vertical="center"/>
    </xf>
    <xf numFmtId="0" fontId="2" fillId="0" borderId="0" xfId="0" applyFont="1"/>
    <xf numFmtId="170" fontId="40" fillId="0" borderId="0" xfId="0" applyNumberFormat="1" applyFont="1" applyAlignment="1">
      <alignment horizontal="center"/>
    </xf>
    <xf numFmtId="170" fontId="12" fillId="17" borderId="21" xfId="0" applyNumberFormat="1" applyFont="1" applyFill="1" applyBorder="1" applyAlignment="1" applyProtection="1">
      <alignment horizontal="center" vertical="center"/>
      <protection locked="0"/>
    </xf>
    <xf numFmtId="170" fontId="12" fillId="17" borderId="25" xfId="0" applyNumberFormat="1" applyFont="1" applyFill="1" applyBorder="1" applyAlignment="1">
      <alignment horizontal="center" vertical="center"/>
    </xf>
    <xf numFmtId="170" fontId="3" fillId="8" borderId="2" xfId="0" applyNumberFormat="1" applyFont="1" applyFill="1" applyBorder="1" applyAlignment="1" applyProtection="1">
      <alignment horizontal="center" vertical="center"/>
      <protection locked="0"/>
    </xf>
    <xf numFmtId="170" fontId="2" fillId="8" borderId="48" xfId="0" applyNumberFormat="1" applyFont="1" applyFill="1" applyBorder="1" applyAlignment="1">
      <alignment horizontal="center" vertical="center"/>
    </xf>
    <xf numFmtId="170" fontId="11" fillId="0" borderId="48" xfId="0" applyNumberFormat="1" applyFont="1" applyBorder="1" applyAlignment="1">
      <alignment horizontal="center" vertical="center"/>
    </xf>
    <xf numFmtId="170" fontId="0" fillId="8" borderId="2" xfId="0" applyNumberFormat="1" applyFill="1" applyBorder="1" applyAlignment="1" applyProtection="1">
      <alignment horizontal="center" vertical="center"/>
      <protection locked="0"/>
    </xf>
    <xf numFmtId="170" fontId="2" fillId="8" borderId="49" xfId="0" applyNumberFormat="1" applyFont="1" applyFill="1" applyBorder="1" applyAlignment="1">
      <alignment horizontal="center" vertical="center"/>
    </xf>
    <xf numFmtId="170" fontId="35" fillId="13" borderId="1" xfId="0" applyNumberFormat="1" applyFont="1" applyFill="1" applyBorder="1" applyAlignment="1">
      <alignment horizontal="center" vertical="center"/>
    </xf>
    <xf numFmtId="170" fontId="35" fillId="13" borderId="49" xfId="0" applyNumberFormat="1" applyFont="1" applyFill="1" applyBorder="1" applyAlignment="1">
      <alignment horizontal="center" vertical="center"/>
    </xf>
    <xf numFmtId="0" fontId="3" fillId="5" borderId="53" xfId="0" applyFont="1" applyFill="1" applyBorder="1" applyAlignment="1" applyProtection="1">
      <alignment horizontal="left" vertical="center"/>
      <protection locked="0"/>
    </xf>
    <xf numFmtId="0" fontId="0" fillId="5" borderId="33" xfId="0" applyFill="1" applyBorder="1" applyAlignment="1" applyProtection="1">
      <alignment horizontal="left" vertical="center"/>
      <protection locked="0"/>
    </xf>
    <xf numFmtId="0" fontId="3" fillId="14" borderId="53" xfId="0" applyFont="1" applyFill="1" applyBorder="1" applyAlignment="1" applyProtection="1">
      <alignment horizontal="left" vertical="center"/>
      <protection locked="0"/>
    </xf>
    <xf numFmtId="0" fontId="0" fillId="14" borderId="33" xfId="0" applyFill="1" applyBorder="1" applyAlignment="1" applyProtection="1">
      <alignment horizontal="left" vertical="center"/>
      <protection locked="0"/>
    </xf>
    <xf numFmtId="0" fontId="43" fillId="8" borderId="33" xfId="0" applyFont="1" applyFill="1" applyBorder="1" applyAlignment="1">
      <alignment vertical="center"/>
    </xf>
    <xf numFmtId="170" fontId="2" fillId="0" borderId="6" xfId="0" applyNumberFormat="1" applyFont="1" applyBorder="1" applyAlignment="1">
      <alignment horizontal="center" vertical="center"/>
    </xf>
    <xf numFmtId="170" fontId="2" fillId="0" borderId="49" xfId="0" applyNumberFormat="1" applyFont="1" applyBorder="1" applyAlignment="1">
      <alignment horizontal="center" vertical="center"/>
    </xf>
    <xf numFmtId="170" fontId="2" fillId="0" borderId="4" xfId="0" applyNumberFormat="1" applyFont="1" applyBorder="1" applyAlignment="1">
      <alignment horizontal="left" vertical="center"/>
    </xf>
    <xf numFmtId="170" fontId="2" fillId="0" borderId="48" xfId="0" applyNumberFormat="1" applyFont="1" applyBorder="1" applyAlignment="1">
      <alignment horizontal="right" vertical="center"/>
    </xf>
    <xf numFmtId="0" fontId="0" fillId="0" borderId="3" xfId="0" applyBorder="1" applyAlignment="1">
      <alignment horizontal="right" vertical="center"/>
    </xf>
    <xf numFmtId="0" fontId="0" fillId="0" borderId="3" xfId="0" applyBorder="1" applyAlignment="1">
      <alignment horizontal="center" vertical="center"/>
    </xf>
    <xf numFmtId="0" fontId="0" fillId="0" borderId="45" xfId="0" applyBorder="1"/>
    <xf numFmtId="170" fontId="0" fillId="0" borderId="2" xfId="0" applyNumberFormat="1" applyBorder="1" applyAlignment="1" applyProtection="1">
      <alignment horizontal="center" vertical="center"/>
      <protection locked="0"/>
    </xf>
    <xf numFmtId="170" fontId="2" fillId="0" borderId="48" xfId="0" applyNumberFormat="1" applyFont="1" applyBorder="1" applyAlignment="1">
      <alignment horizontal="center" vertical="center"/>
    </xf>
    <xf numFmtId="0" fontId="2" fillId="0" borderId="2" xfId="0" applyFont="1" applyBorder="1" applyAlignment="1">
      <alignment horizontal="left" vertical="center"/>
    </xf>
    <xf numFmtId="0" fontId="43" fillId="8" borderId="0" xfId="0" applyFont="1" applyFill="1" applyAlignment="1">
      <alignment vertical="center"/>
    </xf>
    <xf numFmtId="0" fontId="0" fillId="0" borderId="57" xfId="0" applyBorder="1" applyAlignment="1">
      <alignment horizontal="right" vertical="center"/>
    </xf>
    <xf numFmtId="170" fontId="0" fillId="3" borderId="58" xfId="0" applyNumberFormat="1" applyFill="1" applyBorder="1" applyAlignment="1" applyProtection="1">
      <alignment horizontal="center" vertical="center"/>
      <protection locked="0"/>
    </xf>
    <xf numFmtId="170" fontId="0" fillId="2" borderId="58" xfId="0" applyNumberFormat="1" applyFill="1" applyBorder="1" applyAlignment="1">
      <alignment horizontal="center" vertical="center"/>
    </xf>
    <xf numFmtId="170" fontId="0" fillId="0" borderId="58" xfId="0" applyNumberFormat="1" applyBorder="1" applyAlignment="1">
      <alignment horizontal="center" vertical="center"/>
    </xf>
    <xf numFmtId="0" fontId="0" fillId="0" borderId="58" xfId="0" applyBorder="1" applyAlignment="1">
      <alignment horizontal="right" vertical="center"/>
    </xf>
    <xf numFmtId="0" fontId="2" fillId="0" borderId="58" xfId="0" applyFont="1" applyBorder="1" applyAlignment="1">
      <alignment horizontal="center" vertical="center"/>
    </xf>
    <xf numFmtId="170" fontId="40" fillId="13" borderId="58" xfId="0" applyNumberFormat="1" applyFont="1" applyFill="1" applyBorder="1" applyAlignment="1">
      <alignment horizontal="center" vertical="center"/>
    </xf>
    <xf numFmtId="0" fontId="0" fillId="0" borderId="58" xfId="0" applyBorder="1" applyAlignment="1">
      <alignment horizontal="center"/>
    </xf>
    <xf numFmtId="170" fontId="0" fillId="8" borderId="46" xfId="0" applyNumberFormat="1" applyFill="1" applyBorder="1" applyAlignment="1">
      <alignment horizontal="center" vertical="center"/>
    </xf>
    <xf numFmtId="0" fontId="0" fillId="0" borderId="60" xfId="0" applyBorder="1"/>
    <xf numFmtId="0" fontId="0" fillId="0" borderId="61" xfId="0" applyBorder="1"/>
    <xf numFmtId="0" fontId="0" fillId="0" borderId="62" xfId="0" applyBorder="1"/>
    <xf numFmtId="0" fontId="0" fillId="0" borderId="66" xfId="0" applyBorder="1"/>
    <xf numFmtId="0" fontId="0" fillId="0" borderId="68" xfId="0" applyBorder="1" applyAlignment="1">
      <alignment wrapText="1"/>
    </xf>
    <xf numFmtId="0" fontId="2" fillId="4" borderId="66" xfId="0" applyFont="1" applyFill="1" applyBorder="1" applyAlignment="1">
      <alignment horizontal="left" vertical="center"/>
    </xf>
    <xf numFmtId="0" fontId="0" fillId="4" borderId="68" xfId="0" applyFill="1" applyBorder="1" applyAlignment="1">
      <alignment horizontal="left" vertical="center"/>
    </xf>
    <xf numFmtId="0" fontId="0" fillId="8" borderId="68" xfId="0" applyFill="1" applyBorder="1" applyAlignment="1">
      <alignment horizontal="left" vertical="center"/>
    </xf>
    <xf numFmtId="0" fontId="0" fillId="0" borderId="71" xfId="0" applyBorder="1" applyAlignment="1">
      <alignment vertical="center"/>
    </xf>
    <xf numFmtId="0" fontId="2" fillId="5" borderId="68" xfId="0" applyFont="1" applyFill="1" applyBorder="1" applyAlignment="1">
      <alignment horizontal="left" vertical="center"/>
    </xf>
    <xf numFmtId="0" fontId="0" fillId="5" borderId="68" xfId="0" applyFill="1" applyBorder="1" applyAlignment="1">
      <alignment horizontal="left" vertical="center"/>
    </xf>
    <xf numFmtId="0" fontId="0" fillId="0" borderId="68" xfId="0" applyBorder="1" applyAlignment="1">
      <alignment horizontal="left" vertical="center"/>
    </xf>
    <xf numFmtId="0" fontId="2" fillId="14" borderId="68" xfId="0" applyFont="1" applyFill="1" applyBorder="1" applyAlignment="1">
      <alignment horizontal="left" vertical="center"/>
    </xf>
    <xf numFmtId="0" fontId="0" fillId="14" borderId="68" xfId="0" applyFill="1" applyBorder="1" applyAlignment="1">
      <alignment horizontal="left" vertical="center"/>
    </xf>
    <xf numFmtId="0" fontId="2" fillId="6" borderId="68" xfId="0" applyFont="1" applyFill="1" applyBorder="1" applyAlignment="1">
      <alignment horizontal="left" vertical="center"/>
    </xf>
    <xf numFmtId="0" fontId="0" fillId="6" borderId="68" xfId="0" applyFill="1" applyBorder="1" applyAlignment="1">
      <alignment horizontal="left" vertical="center"/>
    </xf>
    <xf numFmtId="0" fontId="3" fillId="0" borderId="70" xfId="0" applyFont="1" applyBorder="1"/>
    <xf numFmtId="0" fontId="40" fillId="0" borderId="68" xfId="0" applyFont="1" applyBorder="1" applyAlignment="1">
      <alignment horizontal="left" vertical="center"/>
    </xf>
    <xf numFmtId="0" fontId="40" fillId="0" borderId="70" xfId="0" applyFont="1" applyBorder="1"/>
    <xf numFmtId="0" fontId="0" fillId="0" borderId="72" xfId="0" applyBorder="1" applyAlignment="1">
      <alignment horizontal="left" vertical="center"/>
    </xf>
    <xf numFmtId="0" fontId="0" fillId="0" borderId="73" xfId="0" applyBorder="1" applyAlignment="1">
      <alignment vertical="center"/>
    </xf>
    <xf numFmtId="0" fontId="0" fillId="0" borderId="74" xfId="0" applyBorder="1" applyAlignment="1">
      <alignment vertical="center"/>
    </xf>
    <xf numFmtId="0" fontId="0" fillId="0" borderId="75" xfId="0" applyBorder="1" applyAlignment="1">
      <alignment horizontal="center"/>
    </xf>
    <xf numFmtId="0" fontId="0" fillId="0" borderId="73" xfId="0" applyBorder="1" applyAlignment="1">
      <alignment horizontal="center"/>
    </xf>
    <xf numFmtId="0" fontId="0" fillId="0" borderId="73" xfId="0" applyBorder="1"/>
    <xf numFmtId="0" fontId="0" fillId="0" borderId="76" xfId="0" applyBorder="1"/>
    <xf numFmtId="0" fontId="3" fillId="0" borderId="77" xfId="0" applyFont="1" applyBorder="1"/>
    <xf numFmtId="170" fontId="0" fillId="0" borderId="19" xfId="0" applyNumberFormat="1" applyBorder="1" applyAlignment="1">
      <alignment horizontal="center"/>
    </xf>
    <xf numFmtId="0" fontId="0" fillId="0" borderId="24" xfId="0" applyBorder="1"/>
    <xf numFmtId="170" fontId="2" fillId="0" borderId="24" xfId="0" applyNumberFormat="1" applyFont="1" applyBorder="1" applyAlignment="1">
      <alignment horizontal="center" vertical="center"/>
    </xf>
    <xf numFmtId="170" fontId="40" fillId="0" borderId="24" xfId="0" applyNumberFormat="1" applyFont="1" applyBorder="1" applyAlignment="1">
      <alignment horizontal="center"/>
    </xf>
    <xf numFmtId="170" fontId="40" fillId="13" borderId="45" xfId="0" applyNumberFormat="1" applyFont="1" applyFill="1" applyBorder="1" applyAlignment="1">
      <alignment horizontal="center" vertical="center"/>
    </xf>
    <xf numFmtId="0" fontId="2" fillId="0" borderId="54" xfId="0" applyFont="1" applyBorder="1" applyAlignment="1">
      <alignment horizontal="center" vertical="center"/>
    </xf>
    <xf numFmtId="170" fontId="40" fillId="13" borderId="22" xfId="0" applyNumberFormat="1" applyFont="1" applyFill="1" applyBorder="1" applyAlignment="1">
      <alignment horizontal="center" vertical="center"/>
    </xf>
    <xf numFmtId="170" fontId="3" fillId="0" borderId="67" xfId="0" applyNumberFormat="1" applyFont="1" applyBorder="1" applyAlignment="1">
      <alignment horizontal="center"/>
    </xf>
    <xf numFmtId="170" fontId="3" fillId="0" borderId="69" xfId="0" applyNumberFormat="1" applyFont="1" applyBorder="1" applyAlignment="1">
      <alignment horizontal="center"/>
    </xf>
    <xf numFmtId="170" fontId="3" fillId="8" borderId="70" xfId="0" applyNumberFormat="1" applyFont="1" applyFill="1" applyBorder="1" applyAlignment="1">
      <alignment horizontal="center"/>
    </xf>
    <xf numFmtId="170" fontId="3" fillId="0" borderId="70" xfId="0" applyNumberFormat="1" applyFont="1" applyBorder="1" applyAlignment="1">
      <alignment horizontal="center"/>
    </xf>
    <xf numFmtId="170" fontId="3" fillId="14" borderId="12" xfId="0" applyNumberFormat="1" applyFont="1" applyFill="1" applyBorder="1" applyAlignment="1">
      <alignment horizontal="center"/>
    </xf>
    <xf numFmtId="0" fontId="3" fillId="0" borderId="12" xfId="0" applyFont="1" applyBorder="1" applyAlignment="1">
      <alignment horizontal="center"/>
    </xf>
    <xf numFmtId="170" fontId="3" fillId="0" borderId="12" xfId="0" applyNumberFormat="1" applyFont="1" applyBorder="1" applyAlignment="1">
      <alignment horizontal="center"/>
    </xf>
    <xf numFmtId="170" fontId="12" fillId="14" borderId="12" xfId="0" applyNumberFormat="1" applyFont="1" applyFill="1" applyBorder="1" applyAlignment="1">
      <alignment horizontal="center"/>
    </xf>
    <xf numFmtId="0" fontId="12" fillId="14" borderId="13" xfId="0" applyFont="1" applyFill="1" applyBorder="1" applyAlignment="1">
      <alignment horizontal="center"/>
    </xf>
    <xf numFmtId="0" fontId="35" fillId="0" borderId="9" xfId="0" applyFont="1" applyBorder="1"/>
    <xf numFmtId="0" fontId="40" fillId="0" borderId="10" xfId="0" applyFont="1" applyBorder="1"/>
    <xf numFmtId="0" fontId="35" fillId="0" borderId="10" xfId="0" applyFont="1" applyBorder="1" applyAlignment="1">
      <alignment horizontal="right"/>
    </xf>
    <xf numFmtId="0" fontId="35" fillId="0" borderId="11" xfId="0" applyFont="1" applyBorder="1" applyAlignment="1">
      <alignment horizontal="center"/>
    </xf>
    <xf numFmtId="0" fontId="40" fillId="0" borderId="12" xfId="0" applyFont="1" applyBorder="1"/>
    <xf numFmtId="170" fontId="40" fillId="0" borderId="0" xfId="0" applyNumberFormat="1" applyFont="1"/>
    <xf numFmtId="0" fontId="40" fillId="0" borderId="13" xfId="0" applyFont="1" applyBorder="1" applyAlignment="1">
      <alignment horizontal="center"/>
    </xf>
    <xf numFmtId="0" fontId="38" fillId="0" borderId="0" xfId="0" applyFont="1"/>
    <xf numFmtId="0" fontId="2" fillId="0" borderId="78" xfId="0" applyFont="1" applyBorder="1" applyAlignment="1">
      <alignment horizontal="right" vertical="center"/>
    </xf>
    <xf numFmtId="170" fontId="2" fillId="0" borderId="44" xfId="0" applyNumberFormat="1" applyFont="1" applyBorder="1" applyAlignment="1">
      <alignment horizontal="right" vertical="center"/>
    </xf>
    <xf numFmtId="170" fontId="40" fillId="13" borderId="5" xfId="0" applyNumberFormat="1" applyFont="1" applyFill="1" applyBorder="1" applyAlignment="1">
      <alignment horizontal="right" vertical="center"/>
    </xf>
    <xf numFmtId="170" fontId="40" fillId="13" borderId="6" xfId="0" applyNumberFormat="1" applyFont="1" applyFill="1" applyBorder="1" applyAlignment="1">
      <alignment horizontal="right" vertical="center"/>
    </xf>
    <xf numFmtId="0" fontId="44" fillId="13" borderId="1" xfId="0" applyFont="1" applyFill="1" applyBorder="1" applyAlignment="1">
      <alignment vertical="center"/>
    </xf>
    <xf numFmtId="170" fontId="44" fillId="13" borderId="1" xfId="0" applyNumberFormat="1" applyFont="1" applyFill="1" applyBorder="1" applyAlignment="1">
      <alignment horizontal="left" vertical="center"/>
    </xf>
    <xf numFmtId="170" fontId="2" fillId="8" borderId="2" xfId="0" applyNumberFormat="1" applyFont="1" applyFill="1" applyBorder="1" applyAlignment="1">
      <alignment horizontal="center" vertical="center"/>
    </xf>
    <xf numFmtId="0" fontId="2" fillId="16" borderId="43" xfId="0" applyFont="1" applyFill="1" applyBorder="1" applyAlignment="1">
      <alignment horizontal="center" vertical="center" wrapText="1"/>
    </xf>
    <xf numFmtId="0" fontId="2" fillId="16" borderId="47" xfId="0" applyFont="1" applyFill="1" applyBorder="1" applyAlignment="1">
      <alignment horizontal="center" vertical="center" wrapText="1"/>
    </xf>
    <xf numFmtId="0" fontId="37" fillId="0" borderId="9" xfId="0" applyFont="1" applyBorder="1" applyAlignment="1">
      <alignment horizontal="center" wrapText="1"/>
    </xf>
    <xf numFmtId="0" fontId="37" fillId="0" borderId="11" xfId="0" applyFont="1" applyBorder="1" applyAlignment="1">
      <alignment horizontal="center" wrapText="1"/>
    </xf>
    <xf numFmtId="0" fontId="23" fillId="0" borderId="0" xfId="3" applyFont="1"/>
    <xf numFmtId="0" fontId="22" fillId="0" borderId="0" xfId="3" applyFont="1"/>
    <xf numFmtId="0" fontId="45" fillId="0" borderId="0" xfId="0" applyFont="1"/>
    <xf numFmtId="170" fontId="2" fillId="2" borderId="1" xfId="0" applyNumberFormat="1" applyFont="1" applyFill="1" applyBorder="1" applyAlignment="1">
      <alignment horizontal="center" vertical="center"/>
    </xf>
    <xf numFmtId="170" fontId="2" fillId="2" borderId="44" xfId="0" applyNumberFormat="1" applyFont="1" applyFill="1" applyBorder="1" applyAlignment="1">
      <alignment horizontal="center" vertical="center"/>
    </xf>
    <xf numFmtId="0" fontId="3" fillId="0" borderId="5" xfId="0" applyFont="1" applyBorder="1" applyAlignment="1">
      <alignment vertical="center"/>
    </xf>
    <xf numFmtId="44" fontId="8" fillId="3" borderId="22" xfId="1" applyNumberFormat="1" applyFont="1" applyFill="1" applyBorder="1" applyAlignment="1" applyProtection="1">
      <alignment vertical="center"/>
      <protection locked="0"/>
    </xf>
    <xf numFmtId="0" fontId="3" fillId="18" borderId="0" xfId="0" applyFont="1" applyFill="1" applyAlignment="1">
      <alignment horizontal="left"/>
    </xf>
    <xf numFmtId="0" fontId="2" fillId="19" borderId="71" xfId="0" applyFont="1" applyFill="1" applyBorder="1" applyAlignment="1">
      <alignment horizontal="left" vertical="center"/>
    </xf>
    <xf numFmtId="0" fontId="2" fillId="19" borderId="2" xfId="0" applyFont="1" applyFill="1" applyBorder="1" applyAlignment="1">
      <alignment horizontal="left" vertical="center"/>
    </xf>
    <xf numFmtId="0" fontId="2" fillId="19" borderId="50" xfId="0" applyFont="1" applyFill="1" applyBorder="1" applyAlignment="1">
      <alignment horizontal="left" vertical="center"/>
    </xf>
    <xf numFmtId="0" fontId="0" fillId="19" borderId="68" xfId="0" applyFill="1" applyBorder="1" applyAlignment="1">
      <alignment horizontal="left" vertical="center"/>
    </xf>
    <xf numFmtId="0" fontId="3" fillId="19" borderId="2" xfId="0" applyFont="1" applyFill="1" applyBorder="1" applyAlignment="1" applyProtection="1">
      <alignment horizontal="left" vertical="center"/>
      <protection locked="0"/>
    </xf>
    <xf numFmtId="0" fontId="2" fillId="19" borderId="50" xfId="0" applyFont="1" applyFill="1" applyBorder="1" applyAlignment="1" applyProtection="1">
      <alignment horizontal="left" vertical="center"/>
      <protection locked="0"/>
    </xf>
    <xf numFmtId="0" fontId="3" fillId="19" borderId="50" xfId="0" applyFont="1" applyFill="1" applyBorder="1" applyAlignment="1" applyProtection="1">
      <alignment horizontal="left" vertical="center"/>
      <protection locked="0"/>
    </xf>
    <xf numFmtId="0" fontId="46" fillId="8" borderId="0" xfId="0" applyFont="1" applyFill="1"/>
    <xf numFmtId="0" fontId="3" fillId="8" borderId="0" xfId="0" applyFont="1" applyFill="1"/>
    <xf numFmtId="0" fontId="3" fillId="8" borderId="0" xfId="0" applyFont="1" applyFill="1" applyAlignment="1">
      <alignment vertical="center"/>
    </xf>
    <xf numFmtId="170" fontId="3" fillId="8" borderId="0" xfId="0" applyNumberFormat="1" applyFont="1" applyFill="1" applyAlignment="1">
      <alignment horizontal="center" vertical="center"/>
    </xf>
    <xf numFmtId="170" fontId="3" fillId="0" borderId="0" xfId="0" applyNumberFormat="1" applyFont="1" applyAlignment="1">
      <alignment horizontal="center" vertical="center"/>
    </xf>
    <xf numFmtId="170" fontId="3" fillId="11" borderId="0" xfId="0" applyNumberFormat="1" applyFont="1" applyFill="1" applyAlignment="1">
      <alignment horizontal="center" vertical="center"/>
    </xf>
    <xf numFmtId="0" fontId="3" fillId="0" borderId="15" xfId="0" applyFont="1" applyBorder="1"/>
    <xf numFmtId="0" fontId="2" fillId="0" borderId="0" xfId="0" applyFont="1" applyAlignment="1">
      <alignment horizontal="center"/>
    </xf>
    <xf numFmtId="44" fontId="39" fillId="3" borderId="5" xfId="0" applyNumberFormat="1" applyFont="1" applyFill="1" applyBorder="1" applyAlignment="1" applyProtection="1">
      <alignment horizontal="left" vertical="center"/>
      <protection locked="0"/>
    </xf>
    <xf numFmtId="0" fontId="39" fillId="3" borderId="6" xfId="0" applyFont="1" applyFill="1" applyBorder="1" applyAlignment="1" applyProtection="1">
      <alignment horizontal="left" vertical="center"/>
      <protection locked="0"/>
    </xf>
    <xf numFmtId="170" fontId="2" fillId="0" borderId="58" xfId="0" applyNumberFormat="1" applyFont="1" applyBorder="1" applyAlignment="1">
      <alignment horizontal="center" vertical="center"/>
    </xf>
    <xf numFmtId="170" fontId="2" fillId="0" borderId="1" xfId="0" applyNumberFormat="1" applyFont="1" applyBorder="1" applyAlignment="1">
      <alignment horizontal="center" vertical="center"/>
    </xf>
    <xf numFmtId="0" fontId="46" fillId="0" borderId="0" xfId="0" applyFont="1" applyAlignment="1">
      <alignment vertical="center"/>
    </xf>
    <xf numFmtId="0" fontId="39" fillId="0" borderId="79" xfId="0" applyFont="1" applyBorder="1" applyAlignment="1">
      <alignment vertical="center"/>
    </xf>
    <xf numFmtId="0" fontId="38" fillId="0" borderId="80" xfId="0" applyFont="1" applyBorder="1" applyAlignment="1">
      <alignment vertical="center"/>
    </xf>
    <xf numFmtId="0" fontId="38" fillId="0" borderId="81" xfId="0" applyFont="1" applyBorder="1" applyAlignment="1">
      <alignment vertical="center"/>
    </xf>
    <xf numFmtId="0" fontId="39" fillId="11" borderId="82" xfId="0" applyFont="1" applyFill="1" applyBorder="1" applyAlignment="1">
      <alignment vertical="center"/>
    </xf>
    <xf numFmtId="0" fontId="39" fillId="11" borderId="83" xfId="0" applyFont="1" applyFill="1" applyBorder="1" applyAlignment="1">
      <alignment vertical="center"/>
    </xf>
    <xf numFmtId="0" fontId="38" fillId="0" borderId="81" xfId="0" applyFont="1" applyBorder="1" applyAlignment="1">
      <alignment horizontal="right" vertical="center"/>
    </xf>
    <xf numFmtId="0" fontId="39" fillId="11" borderId="84" xfId="0" applyFont="1" applyFill="1" applyBorder="1" applyAlignment="1">
      <alignment vertical="center"/>
    </xf>
    <xf numFmtId="0" fontId="39" fillId="0" borderId="85" xfId="0" applyFont="1" applyBorder="1" applyAlignment="1">
      <alignment vertical="center"/>
    </xf>
    <xf numFmtId="0" fontId="39" fillId="11" borderId="86" xfId="0" applyFont="1" applyFill="1" applyBorder="1" applyAlignment="1">
      <alignment vertical="center"/>
    </xf>
    <xf numFmtId="0" fontId="2" fillId="18" borderId="87" xfId="0" applyFont="1" applyFill="1" applyBorder="1"/>
    <xf numFmtId="0" fontId="2" fillId="18" borderId="89" xfId="0" applyFont="1" applyFill="1" applyBorder="1"/>
    <xf numFmtId="0" fontId="3" fillId="18" borderId="90" xfId="0" applyFont="1" applyFill="1" applyBorder="1"/>
    <xf numFmtId="0" fontId="3" fillId="18" borderId="88" xfId="0" applyFont="1" applyFill="1" applyBorder="1"/>
    <xf numFmtId="0" fontId="3" fillId="18" borderId="91" xfId="0" applyFont="1" applyFill="1" applyBorder="1"/>
    <xf numFmtId="0" fontId="46" fillId="8" borderId="92" xfId="0" applyFont="1" applyFill="1" applyBorder="1"/>
    <xf numFmtId="0" fontId="14" fillId="10" borderId="0" xfId="2" applyFill="1"/>
    <xf numFmtId="0" fontId="16" fillId="10" borderId="0" xfId="0" applyFont="1" applyFill="1" applyAlignment="1">
      <alignment horizontal="left" vertical="top"/>
    </xf>
    <xf numFmtId="0" fontId="16" fillId="10" borderId="0" xfId="0" applyFont="1" applyFill="1" applyAlignment="1">
      <alignment horizontal="left" vertical="center"/>
    </xf>
    <xf numFmtId="0" fontId="24" fillId="0" borderId="0" xfId="3" applyFont="1"/>
    <xf numFmtId="0" fontId="46" fillId="0" borderId="0" xfId="0" applyFont="1"/>
    <xf numFmtId="0" fontId="28" fillId="10" borderId="0" xfId="3" applyFont="1" applyFill="1" applyAlignment="1">
      <alignment horizontal="right" vertical="center"/>
    </xf>
    <xf numFmtId="0" fontId="30" fillId="10" borderId="0" xfId="3" applyFont="1" applyFill="1" applyAlignment="1">
      <alignment vertical="center"/>
    </xf>
    <xf numFmtId="0" fontId="16" fillId="10" borderId="0" xfId="3" applyFont="1" applyFill="1" applyAlignment="1">
      <alignment vertical="center"/>
    </xf>
    <xf numFmtId="0" fontId="17" fillId="15" borderId="0" xfId="3" applyFont="1" applyFill="1" applyAlignment="1">
      <alignment vertical="center"/>
    </xf>
    <xf numFmtId="0" fontId="22" fillId="15" borderId="0" xfId="3" applyFont="1" applyFill="1" applyAlignment="1">
      <alignment vertical="center"/>
    </xf>
    <xf numFmtId="0" fontId="19" fillId="10" borderId="0" xfId="3" applyFont="1" applyFill="1" applyAlignment="1">
      <alignment vertical="center"/>
    </xf>
    <xf numFmtId="0" fontId="16" fillId="10" borderId="0" xfId="3" applyFont="1" applyFill="1" applyAlignment="1">
      <alignment vertical="center" wrapText="1"/>
    </xf>
    <xf numFmtId="0" fontId="32" fillId="9" borderId="0" xfId="3" applyFont="1" applyFill="1" applyAlignment="1">
      <alignment vertical="center"/>
    </xf>
    <xf numFmtId="0" fontId="47" fillId="9" borderId="0" xfId="3" applyFont="1" applyFill="1" applyAlignment="1">
      <alignment vertical="center"/>
    </xf>
    <xf numFmtId="0" fontId="16" fillId="10" borderId="0" xfId="0" applyFont="1" applyFill="1" applyAlignment="1">
      <alignment vertical="center" wrapText="1"/>
    </xf>
    <xf numFmtId="170" fontId="8" fillId="10" borderId="19" xfId="1" applyNumberFormat="1" applyFont="1" applyFill="1" applyBorder="1" applyAlignment="1" applyProtection="1">
      <alignment horizontal="center" vertical="center"/>
      <protection locked="0"/>
    </xf>
    <xf numFmtId="0" fontId="40" fillId="0" borderId="14" xfId="0" applyFont="1" applyBorder="1"/>
    <xf numFmtId="170" fontId="40" fillId="0" borderId="15" xfId="0" applyNumberFormat="1" applyFont="1" applyBorder="1"/>
    <xf numFmtId="0" fontId="37" fillId="4" borderId="52" xfId="0" applyFont="1" applyFill="1" applyBorder="1" applyAlignment="1">
      <alignment horizontal="left" vertical="center"/>
    </xf>
    <xf numFmtId="170" fontId="40" fillId="13" borderId="6" xfId="0" applyNumberFormat="1" applyFont="1" applyFill="1" applyBorder="1" applyAlignment="1">
      <alignment horizontal="center" vertical="center"/>
    </xf>
    <xf numFmtId="170" fontId="40" fillId="13" borderId="2" xfId="0" applyNumberFormat="1" applyFont="1" applyFill="1" applyBorder="1" applyAlignment="1">
      <alignment horizontal="center" vertical="center"/>
    </xf>
    <xf numFmtId="170" fontId="40" fillId="13" borderId="59" xfId="0" applyNumberFormat="1" applyFont="1" applyFill="1" applyBorder="1" applyAlignment="1">
      <alignment horizontal="center" vertical="center"/>
    </xf>
    <xf numFmtId="0" fontId="0" fillId="0" borderId="0" xfId="0" applyAlignment="1">
      <alignment horizontal="center" wrapText="1"/>
    </xf>
    <xf numFmtId="0" fontId="0" fillId="0" borderId="70" xfId="0" applyBorder="1" applyAlignment="1">
      <alignment horizontal="center" wrapText="1"/>
    </xf>
    <xf numFmtId="0" fontId="0" fillId="0" borderId="5" xfId="0" applyBorder="1" applyAlignment="1">
      <alignment vertical="center"/>
    </xf>
    <xf numFmtId="0" fontId="2" fillId="0" borderId="5" xfId="0" applyFont="1" applyBorder="1" applyAlignment="1">
      <alignment horizontal="left" vertical="center"/>
    </xf>
    <xf numFmtId="0" fontId="3" fillId="0" borderId="5" xfId="0" applyFont="1" applyBorder="1" applyAlignment="1" applyProtection="1">
      <alignment horizontal="right" vertical="center"/>
      <protection locked="0"/>
    </xf>
    <xf numFmtId="0" fontId="0" fillId="0" borderId="6" xfId="0" applyBorder="1" applyAlignment="1">
      <alignment vertical="center"/>
    </xf>
    <xf numFmtId="0" fontId="2" fillId="0" borderId="96" xfId="0" applyFont="1" applyBorder="1" applyAlignment="1">
      <alignment horizontal="center"/>
    </xf>
    <xf numFmtId="170" fontId="3" fillId="11" borderId="96" xfId="0" applyNumberFormat="1" applyFont="1" applyFill="1" applyBorder="1" applyAlignment="1">
      <alignment horizontal="center" vertical="center"/>
    </xf>
    <xf numFmtId="170" fontId="3" fillId="8" borderId="96" xfId="0" applyNumberFormat="1" applyFont="1" applyFill="1" applyBorder="1" applyAlignment="1">
      <alignment horizontal="center" vertical="center"/>
    </xf>
    <xf numFmtId="0" fontId="3" fillId="0" borderId="96" xfId="0" applyFont="1" applyBorder="1"/>
    <xf numFmtId="0" fontId="2" fillId="7" borderId="95" xfId="0" applyFont="1" applyFill="1" applyBorder="1" applyAlignment="1">
      <alignment horizontal="center" vertical="center" wrapText="1"/>
    </xf>
    <xf numFmtId="0" fontId="3" fillId="0" borderId="67" xfId="0" applyFont="1" applyBorder="1"/>
    <xf numFmtId="0" fontId="2" fillId="7" borderId="95" xfId="0" applyFont="1" applyFill="1" applyBorder="1" applyAlignment="1">
      <alignment horizontal="center"/>
    </xf>
    <xf numFmtId="0" fontId="2" fillId="9" borderId="95" xfId="0" applyFont="1" applyFill="1" applyBorder="1" applyAlignment="1">
      <alignment horizontal="center"/>
    </xf>
    <xf numFmtId="0" fontId="49" fillId="0" borderId="93" xfId="0" applyFont="1" applyBorder="1" applyAlignment="1">
      <alignment horizontal="center" vertical="center" wrapText="1"/>
    </xf>
    <xf numFmtId="0" fontId="49" fillId="0" borderId="63" xfId="0" applyFont="1" applyBorder="1" applyAlignment="1">
      <alignment horizontal="center" vertical="center" wrapText="1"/>
    </xf>
    <xf numFmtId="0" fontId="49" fillId="0" borderId="65" xfId="0" applyFont="1" applyBorder="1" applyAlignment="1">
      <alignment horizontal="center" vertical="center" wrapText="1"/>
    </xf>
    <xf numFmtId="0" fontId="49" fillId="0" borderId="94" xfId="0" applyFont="1" applyBorder="1" applyAlignment="1">
      <alignment horizontal="center" vertical="center" wrapText="1"/>
    </xf>
    <xf numFmtId="0" fontId="49" fillId="0" borderId="0" xfId="0" applyFont="1" applyAlignment="1">
      <alignment horizontal="center" vertical="center" wrapText="1"/>
    </xf>
    <xf numFmtId="0" fontId="49" fillId="0" borderId="70" xfId="0" applyFont="1" applyBorder="1" applyAlignment="1">
      <alignment horizontal="center" vertical="center" wrapText="1"/>
    </xf>
    <xf numFmtId="0" fontId="49" fillId="0" borderId="72" xfId="0" applyFont="1" applyBorder="1" applyAlignment="1">
      <alignment horizontal="center" vertical="center" wrapText="1"/>
    </xf>
    <xf numFmtId="0" fontId="49" fillId="0" borderId="73" xfId="0" applyFont="1" applyBorder="1" applyAlignment="1">
      <alignment horizontal="center" vertical="center" wrapText="1"/>
    </xf>
    <xf numFmtId="0" fontId="49" fillId="0" borderId="77" xfId="0" applyFont="1" applyBorder="1" applyAlignment="1">
      <alignment horizontal="center" vertical="center" wrapText="1"/>
    </xf>
    <xf numFmtId="0" fontId="36" fillId="7" borderId="97" xfId="0" applyFont="1" applyFill="1" applyBorder="1" applyAlignment="1">
      <alignment horizontal="center"/>
    </xf>
    <xf numFmtId="0" fontId="36" fillId="7" borderId="98" xfId="0" applyFont="1" applyFill="1" applyBorder="1" applyAlignment="1">
      <alignment horizontal="center"/>
    </xf>
    <xf numFmtId="0" fontId="36" fillId="7" borderId="99" xfId="0" applyFont="1" applyFill="1" applyBorder="1" applyAlignment="1">
      <alignment horizontal="center"/>
    </xf>
    <xf numFmtId="0" fontId="38" fillId="16" borderId="56" xfId="0" applyFont="1" applyFill="1" applyBorder="1" applyAlignment="1">
      <alignment horizontal="center" wrapText="1"/>
    </xf>
    <xf numFmtId="0" fontId="38" fillId="16" borderId="42" xfId="0" applyFont="1" applyFill="1" applyBorder="1" applyAlignment="1">
      <alignment horizontal="center" wrapText="1"/>
    </xf>
    <xf numFmtId="0" fontId="36" fillId="16" borderId="64" xfId="0" applyFont="1" applyFill="1" applyBorder="1" applyAlignment="1">
      <alignment horizontal="center"/>
    </xf>
    <xf numFmtId="0" fontId="36" fillId="16" borderId="63" xfId="0" applyFont="1" applyFill="1" applyBorder="1" applyAlignment="1">
      <alignment horizontal="center"/>
    </xf>
    <xf numFmtId="0" fontId="9" fillId="7" borderId="95" xfId="0" applyFont="1" applyFill="1" applyBorder="1" applyAlignment="1">
      <alignment horizontal="center" vertical="center"/>
    </xf>
    <xf numFmtId="44" fontId="8" fillId="0" borderId="22" xfId="1" applyNumberFormat="1" applyFont="1" applyFill="1" applyBorder="1" applyAlignment="1" applyProtection="1">
      <alignment vertical="center"/>
    </xf>
    <xf numFmtId="44" fontId="8" fillId="0" borderId="35" xfId="1" applyNumberFormat="1" applyFont="1" applyFill="1" applyBorder="1" applyAlignment="1" applyProtection="1">
      <alignment vertical="center"/>
    </xf>
    <xf numFmtId="0" fontId="3" fillId="5" borderId="32" xfId="0" applyFont="1" applyFill="1" applyBorder="1" applyAlignment="1" applyProtection="1">
      <alignment horizontal="left" vertical="center"/>
      <protection locked="0"/>
    </xf>
    <xf numFmtId="0" fontId="3" fillId="5" borderId="33" xfId="0" applyFont="1" applyFill="1" applyBorder="1" applyAlignment="1" applyProtection="1">
      <alignment horizontal="left" vertical="center"/>
      <protection locked="0"/>
    </xf>
    <xf numFmtId="44" fontId="8" fillId="3" borderId="22" xfId="1" applyNumberFormat="1" applyFont="1" applyFill="1" applyBorder="1" applyAlignment="1" applyProtection="1">
      <alignment vertical="center"/>
      <protection locked="0"/>
    </xf>
    <xf numFmtId="44" fontId="8" fillId="3" borderId="35" xfId="1" applyNumberFormat="1" applyFont="1" applyFill="1" applyBorder="1" applyAlignment="1" applyProtection="1">
      <alignment vertical="center"/>
      <protection locked="0"/>
    </xf>
    <xf numFmtId="0" fontId="3" fillId="4" borderId="32" xfId="0" applyFont="1" applyFill="1" applyBorder="1" applyAlignment="1" applyProtection="1">
      <alignment vertical="center"/>
      <protection locked="0"/>
    </xf>
    <xf numFmtId="0" fontId="0" fillId="4" borderId="33" xfId="0" applyFill="1" applyBorder="1" applyAlignment="1" applyProtection="1">
      <alignment vertical="center"/>
      <protection locked="0"/>
    </xf>
    <xf numFmtId="0" fontId="3" fillId="14" borderId="32" xfId="0" applyFont="1" applyFill="1" applyBorder="1" applyAlignment="1" applyProtection="1">
      <alignment horizontal="left" vertical="center"/>
      <protection locked="0"/>
    </xf>
    <xf numFmtId="0" fontId="3" fillId="14" borderId="33" xfId="0" applyFont="1" applyFill="1" applyBorder="1" applyAlignment="1" applyProtection="1">
      <alignment horizontal="left" vertical="center"/>
      <protection locked="0"/>
    </xf>
    <xf numFmtId="0" fontId="2" fillId="6" borderId="31" xfId="0" applyFont="1" applyFill="1" applyBorder="1" applyAlignment="1">
      <alignment horizontal="left" vertical="center"/>
    </xf>
    <xf numFmtId="0" fontId="2" fillId="6" borderId="6" xfId="0" applyFont="1" applyFill="1" applyBorder="1" applyAlignment="1">
      <alignment horizontal="left" vertical="center"/>
    </xf>
    <xf numFmtId="166" fontId="7" fillId="9" borderId="34" xfId="1" applyNumberFormat="1" applyFont="1" applyFill="1" applyBorder="1" applyAlignment="1" applyProtection="1">
      <alignment vertical="center"/>
    </xf>
    <xf numFmtId="166" fontId="7" fillId="9" borderId="35" xfId="1" applyNumberFormat="1" applyFont="1" applyFill="1" applyBorder="1" applyAlignment="1" applyProtection="1">
      <alignment vertical="center"/>
    </xf>
    <xf numFmtId="0" fontId="3" fillId="6" borderId="32" xfId="0" applyFont="1" applyFill="1" applyBorder="1" applyAlignment="1" applyProtection="1">
      <alignment horizontal="left" vertical="center"/>
      <protection locked="0"/>
    </xf>
    <xf numFmtId="0" fontId="3" fillId="6" borderId="33" xfId="0" applyFont="1" applyFill="1" applyBorder="1" applyAlignment="1" applyProtection="1">
      <alignment horizontal="left" vertical="center"/>
      <protection locked="0"/>
    </xf>
    <xf numFmtId="0" fontId="3" fillId="14" borderId="32" xfId="0" applyFont="1" applyFill="1" applyBorder="1" applyAlignment="1" applyProtection="1">
      <alignment vertical="center"/>
      <protection locked="0"/>
    </xf>
    <xf numFmtId="0" fontId="3" fillId="14" borderId="33" xfId="0" applyFont="1" applyFill="1" applyBorder="1" applyAlignment="1" applyProtection="1">
      <alignment vertical="center"/>
      <protection locked="0"/>
    </xf>
    <xf numFmtId="0" fontId="3" fillId="4" borderId="33" xfId="0" applyFont="1" applyFill="1" applyBorder="1" applyAlignment="1" applyProtection="1">
      <alignment vertical="center"/>
      <protection locked="0"/>
    </xf>
    <xf numFmtId="0" fontId="2" fillId="4" borderId="30" xfId="0" applyFont="1" applyFill="1" applyBorder="1" applyAlignment="1">
      <alignment horizontal="left" vertical="center"/>
    </xf>
    <xf numFmtId="0" fontId="2" fillId="4" borderId="4" xfId="0" applyFont="1" applyFill="1" applyBorder="1" applyAlignment="1">
      <alignment horizontal="left" vertical="center"/>
    </xf>
    <xf numFmtId="0" fontId="2" fillId="5" borderId="31" xfId="0" applyFont="1" applyFill="1" applyBorder="1" applyAlignment="1">
      <alignment horizontal="left" vertical="center"/>
    </xf>
    <xf numFmtId="0" fontId="2" fillId="5" borderId="6" xfId="0" applyFont="1" applyFill="1" applyBorder="1" applyAlignment="1">
      <alignment horizontal="left" vertical="center"/>
    </xf>
    <xf numFmtId="0" fontId="2" fillId="14" borderId="32" xfId="0" applyFont="1" applyFill="1" applyBorder="1" applyAlignment="1" applyProtection="1">
      <alignment vertical="center"/>
      <protection locked="0"/>
    </xf>
    <xf numFmtId="0" fontId="2" fillId="14" borderId="33" xfId="0" applyFont="1" applyFill="1" applyBorder="1" applyAlignment="1" applyProtection="1">
      <alignment vertical="center"/>
      <protection locked="0"/>
    </xf>
    <xf numFmtId="0" fontId="0" fillId="6" borderId="32" xfId="0" applyFill="1" applyBorder="1" applyAlignment="1" applyProtection="1">
      <alignment vertical="center"/>
      <protection locked="0"/>
    </xf>
    <xf numFmtId="0" fontId="0" fillId="6" borderId="33" xfId="0" applyFill="1" applyBorder="1" applyAlignment="1" applyProtection="1">
      <alignment vertical="center"/>
      <protection locked="0"/>
    </xf>
    <xf numFmtId="0" fontId="3" fillId="6" borderId="32" xfId="0" applyFont="1" applyFill="1" applyBorder="1" applyAlignment="1" applyProtection="1">
      <alignment vertical="center"/>
      <protection locked="0"/>
    </xf>
    <xf numFmtId="0" fontId="3" fillId="6" borderId="33" xfId="0" applyFont="1" applyFill="1" applyBorder="1" applyAlignment="1" applyProtection="1">
      <alignment vertical="center"/>
      <protection locked="0"/>
    </xf>
    <xf numFmtId="44" fontId="39" fillId="3" borderId="6" xfId="0" applyNumberFormat="1" applyFont="1" applyFill="1" applyBorder="1" applyAlignment="1" applyProtection="1">
      <alignment horizontal="left" vertical="center"/>
      <protection locked="0"/>
    </xf>
    <xf numFmtId="44" fontId="39" fillId="3" borderId="5" xfId="0" applyNumberFormat="1" applyFont="1" applyFill="1" applyBorder="1" applyAlignment="1" applyProtection="1">
      <alignment horizontal="left" vertical="center"/>
      <protection locked="0"/>
    </xf>
    <xf numFmtId="170" fontId="39" fillId="8" borderId="6" xfId="0" applyNumberFormat="1" applyFont="1" applyFill="1" applyBorder="1" applyAlignment="1">
      <alignment horizontal="left" vertical="center"/>
    </xf>
    <xf numFmtId="44" fontId="39" fillId="8" borderId="5" xfId="0" applyNumberFormat="1" applyFont="1" applyFill="1" applyBorder="1" applyAlignment="1">
      <alignment horizontal="left" vertical="center"/>
    </xf>
    <xf numFmtId="166" fontId="7" fillId="9" borderId="22" xfId="1" applyNumberFormat="1" applyFont="1" applyFill="1" applyBorder="1" applyAlignment="1" applyProtection="1">
      <alignment vertical="center"/>
    </xf>
    <xf numFmtId="0" fontId="0" fillId="0" borderId="35" xfId="0" applyBorder="1" applyAlignment="1">
      <alignment vertical="center"/>
    </xf>
    <xf numFmtId="0" fontId="39" fillId="8" borderId="6" xfId="0" applyFont="1" applyFill="1" applyBorder="1" applyAlignment="1">
      <alignment horizontal="left" vertical="center"/>
    </xf>
    <xf numFmtId="0" fontId="39" fillId="8" borderId="5" xfId="0" applyFont="1" applyFill="1" applyBorder="1" applyAlignment="1">
      <alignment horizontal="left" vertical="center"/>
    </xf>
    <xf numFmtId="0" fontId="2" fillId="14" borderId="32" xfId="0" applyFont="1" applyFill="1" applyBorder="1" applyAlignment="1" applyProtection="1">
      <alignment horizontal="left" vertical="center"/>
      <protection locked="0"/>
    </xf>
    <xf numFmtId="0" fontId="2" fillId="14" borderId="33" xfId="0" applyFont="1" applyFill="1" applyBorder="1" applyAlignment="1" applyProtection="1">
      <alignment horizontal="left" vertical="center"/>
      <protection locked="0"/>
    </xf>
    <xf numFmtId="0" fontId="3" fillId="6" borderId="32" xfId="0" applyFont="1" applyFill="1" applyBorder="1" applyAlignment="1">
      <alignment horizontal="left" vertical="center"/>
    </xf>
    <xf numFmtId="0" fontId="3" fillId="0" borderId="33" xfId="0" applyFont="1" applyBorder="1" applyAlignment="1">
      <alignment horizontal="left" vertical="center"/>
    </xf>
    <xf numFmtId="0" fontId="3" fillId="14" borderId="32" xfId="0" applyFont="1" applyFill="1" applyBorder="1" applyAlignment="1">
      <alignment horizontal="left" vertical="center"/>
    </xf>
    <xf numFmtId="0" fontId="3" fillId="14" borderId="33" xfId="0" applyFont="1" applyFill="1" applyBorder="1" applyAlignment="1">
      <alignment horizontal="left" vertical="center"/>
    </xf>
    <xf numFmtId="0" fontId="2" fillId="6" borderId="32" xfId="0" applyFont="1" applyFill="1" applyBorder="1" applyAlignment="1">
      <alignment horizontal="left" vertical="center"/>
    </xf>
    <xf numFmtId="0" fontId="0" fillId="0" borderId="33" xfId="0" applyBorder="1" applyAlignment="1">
      <alignment horizontal="left" vertical="center"/>
    </xf>
    <xf numFmtId="0" fontId="2" fillId="14" borderId="32" xfId="0" applyFont="1" applyFill="1" applyBorder="1" applyAlignment="1">
      <alignment horizontal="left" vertical="center"/>
    </xf>
    <xf numFmtId="0" fontId="2" fillId="14" borderId="33" xfId="0" applyFont="1" applyFill="1" applyBorder="1" applyAlignment="1">
      <alignment horizontal="left" vertical="center"/>
    </xf>
    <xf numFmtId="0" fontId="2" fillId="4" borderId="40" xfId="0" applyFont="1" applyFill="1" applyBorder="1" applyAlignment="1">
      <alignment horizontal="left" vertical="center"/>
    </xf>
    <xf numFmtId="0" fontId="0" fillId="0" borderId="41" xfId="0" applyBorder="1" applyAlignment="1">
      <alignment horizontal="left" vertical="center"/>
    </xf>
    <xf numFmtId="0" fontId="2" fillId="5" borderId="32" xfId="0" applyFont="1" applyFill="1" applyBorder="1" applyAlignment="1">
      <alignment horizontal="left" vertical="center"/>
    </xf>
    <xf numFmtId="0" fontId="3" fillId="5" borderId="32" xfId="0" applyFont="1" applyFill="1" applyBorder="1" applyAlignment="1">
      <alignment horizontal="left" vertical="center"/>
    </xf>
    <xf numFmtId="0" fontId="3" fillId="4" borderId="40" xfId="0" applyFont="1" applyFill="1" applyBorder="1" applyAlignment="1">
      <alignment horizontal="left" vertical="center"/>
    </xf>
    <xf numFmtId="0" fontId="3" fillId="0" borderId="41" xfId="0" applyFont="1" applyBorder="1" applyAlignment="1">
      <alignment horizontal="left" vertical="center"/>
    </xf>
    <xf numFmtId="0" fontId="16" fillId="10" borderId="0" xfId="0" applyFont="1" applyFill="1" applyAlignment="1">
      <alignment horizontal="left" vertical="top" wrapText="1"/>
    </xf>
    <xf numFmtId="0" fontId="50" fillId="10" borderId="0" xfId="0" applyFont="1" applyFill="1" applyAlignment="1">
      <alignment vertical="center" wrapText="1"/>
    </xf>
  </cellXfs>
  <cellStyles count="6">
    <cellStyle name="Hyperlink" xfId="2" builtinId="8"/>
    <cellStyle name="Hyperlink 2" xfId="4" xr:uid="{E0B9AB3F-9197-6648-8A45-01AFF9062FA4}"/>
    <cellStyle name="Komma" xfId="1" builtinId="3"/>
    <cellStyle name="Procent" xfId="5" builtinId="5"/>
    <cellStyle name="Standaard" xfId="0" builtinId="0"/>
    <cellStyle name="Standaard 2" xfId="3" xr:uid="{9CE07A12-5207-0148-A6F1-F62A58644486}"/>
  </cellStyles>
  <dxfs count="13">
    <dxf>
      <fill>
        <patternFill patternType="solid">
          <fgColor auto="1"/>
          <bgColor rgb="FF63E44E"/>
        </patternFill>
      </fill>
    </dxf>
    <dxf>
      <fill>
        <patternFill>
          <bgColor rgb="FFFF0000"/>
        </patternFill>
      </fill>
    </dxf>
    <dxf>
      <fill>
        <patternFill>
          <bgColor rgb="FF63E44E"/>
        </patternFill>
      </fill>
    </dxf>
    <dxf>
      <fill>
        <patternFill>
          <bgColor rgb="FFFF0000"/>
        </patternFill>
      </fill>
    </dxf>
    <dxf>
      <fill>
        <patternFill>
          <bgColor rgb="FF63E44E"/>
        </patternFill>
      </fill>
    </dxf>
    <dxf>
      <fill>
        <patternFill>
          <bgColor rgb="FFFF0000"/>
        </patternFill>
      </fill>
    </dxf>
    <dxf>
      <fill>
        <patternFill>
          <fgColor theme="0"/>
          <bgColor rgb="FF63E44E"/>
        </patternFill>
      </fill>
    </dxf>
    <dxf>
      <fill>
        <patternFill>
          <bgColor rgb="FFFF0000"/>
        </patternFill>
      </fill>
    </dxf>
    <dxf>
      <fill>
        <patternFill>
          <bgColor rgb="FFFF0000"/>
        </patternFill>
      </fill>
    </dxf>
    <dxf>
      <fill>
        <patternFill>
          <bgColor rgb="FFFF0000"/>
        </patternFill>
      </fill>
    </dxf>
    <dxf>
      <font>
        <b/>
        <i val="0"/>
        <condense val="0"/>
        <extend val="0"/>
        <color auto="1"/>
      </font>
      <fill>
        <patternFill>
          <bgColor rgb="FF63E44E"/>
        </patternFill>
      </fill>
    </dxf>
    <dxf>
      <font>
        <b/>
        <i val="0"/>
        <condense val="0"/>
        <extend val="0"/>
        <color indexed="9"/>
      </font>
      <fill>
        <patternFill>
          <bgColor indexed="10"/>
        </patternFill>
      </fill>
    </dxf>
    <dxf>
      <font>
        <b/>
        <i val="0"/>
        <color theme="0"/>
      </font>
      <fill>
        <patternFill>
          <bgColor rgb="FFFF0000"/>
        </patternFill>
      </fill>
    </dxf>
  </dxfs>
  <tableStyles count="0" defaultTableStyle="TableStyleMedium2" defaultPivotStyle="PivotStyleLight16"/>
  <colors>
    <mruColors>
      <color rgb="FFC0C0C0"/>
      <color rgb="FFCCFFFF"/>
      <color rgb="FFFFFF99"/>
      <color rgb="FFCC99FF"/>
      <color rgb="FFCCCCFF"/>
      <color rgb="FFCCFFCD"/>
      <color rgb="FFE6B8B7"/>
      <color rgb="FFF899CD"/>
      <color rgb="FF63E44E"/>
      <color rgb="FF63E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1343025</xdr:colOff>
      <xdr:row>16</xdr:row>
      <xdr:rowOff>352425</xdr:rowOff>
    </xdr:from>
    <xdr:to>
      <xdr:col>1</xdr:col>
      <xdr:colOff>1743075</xdr:colOff>
      <xdr:row>17</xdr:row>
      <xdr:rowOff>180975</xdr:rowOff>
    </xdr:to>
    <xdr:pic>
      <xdr:nvPicPr>
        <xdr:cNvPr id="2" name="Afbeelding 1" descr="Vulgreep">
          <a:extLst>
            <a:ext uri="{FF2B5EF4-FFF2-40B4-BE49-F238E27FC236}">
              <a16:creationId xmlns:a16="http://schemas.microsoft.com/office/drawing/2014/main" id="{53B99B10-7749-D67F-78A3-05578FD45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3419475"/>
          <a:ext cx="4000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M59"/>
  <sheetViews>
    <sheetView zoomScaleNormal="100" workbookViewId="0">
      <selection activeCell="B33" sqref="B33"/>
    </sheetView>
  </sheetViews>
  <sheetFormatPr defaultColWidth="8.85546875" defaultRowHeight="12.95"/>
  <cols>
    <col min="1" max="1" width="8.85546875" customWidth="1"/>
    <col min="2" max="2" width="123.42578125" customWidth="1"/>
  </cols>
  <sheetData>
    <row r="2" spans="1:13" ht="18">
      <c r="A2" s="393" t="s">
        <v>0</v>
      </c>
      <c r="B2" s="394"/>
      <c r="C2" s="153"/>
      <c r="D2" s="153"/>
      <c r="E2" s="153"/>
      <c r="F2" s="153"/>
      <c r="G2" s="153"/>
      <c r="H2" s="153"/>
      <c r="I2" s="153"/>
      <c r="J2" s="153"/>
      <c r="K2" s="153"/>
      <c r="L2" s="153"/>
      <c r="M2" s="153"/>
    </row>
    <row r="3" spans="1:13">
      <c r="A3" s="394"/>
      <c r="B3" s="394"/>
      <c r="C3" s="153"/>
      <c r="D3" s="153"/>
      <c r="E3" s="153"/>
      <c r="F3" s="153"/>
      <c r="G3" s="153"/>
      <c r="H3" s="153"/>
      <c r="I3" s="153"/>
      <c r="J3" s="153"/>
      <c r="K3" s="153"/>
      <c r="L3" s="153"/>
      <c r="M3" s="153"/>
    </row>
    <row r="4" spans="1:13" ht="15.95">
      <c r="A4" s="395" t="s">
        <v>1</v>
      </c>
      <c r="B4" s="396"/>
      <c r="C4" s="344"/>
      <c r="D4" s="344"/>
      <c r="E4" s="345"/>
      <c r="F4" s="345"/>
      <c r="G4" s="345"/>
      <c r="H4" s="345"/>
      <c r="I4" s="345"/>
      <c r="J4" s="345"/>
      <c r="K4" s="345"/>
      <c r="L4" s="345"/>
      <c r="M4" s="345"/>
    </row>
    <row r="5" spans="1:13">
      <c r="A5" s="394" t="s">
        <v>2</v>
      </c>
      <c r="B5" s="394"/>
      <c r="C5" s="153"/>
      <c r="D5" s="153"/>
      <c r="E5" s="153"/>
      <c r="F5" s="153"/>
      <c r="G5" s="153"/>
      <c r="H5" s="153"/>
      <c r="I5" s="153"/>
      <c r="J5" s="153"/>
      <c r="K5" s="153"/>
      <c r="L5" s="153"/>
      <c r="M5" s="153"/>
    </row>
    <row r="6" spans="1:13">
      <c r="A6" s="394" t="s">
        <v>3</v>
      </c>
      <c r="B6" s="394"/>
      <c r="C6" s="153"/>
      <c r="D6" s="153"/>
      <c r="E6" s="153"/>
      <c r="F6" s="153"/>
      <c r="G6" s="153"/>
      <c r="H6" s="153"/>
      <c r="I6" s="153"/>
      <c r="J6" s="153"/>
      <c r="K6" s="153"/>
      <c r="L6" s="153"/>
      <c r="M6" s="153"/>
    </row>
    <row r="7" spans="1:13">
      <c r="A7" s="394"/>
      <c r="B7" s="394"/>
      <c r="C7" s="153"/>
      <c r="D7" s="153"/>
      <c r="E7" s="153"/>
      <c r="F7" s="153"/>
      <c r="G7" s="153"/>
      <c r="H7" s="153"/>
      <c r="I7" s="153"/>
      <c r="J7" s="153"/>
      <c r="K7" s="153"/>
      <c r="L7" s="153"/>
      <c r="M7" s="153"/>
    </row>
    <row r="8" spans="1:13" ht="15.95">
      <c r="A8" s="395" t="s">
        <v>4</v>
      </c>
      <c r="B8" s="396"/>
      <c r="C8" s="344"/>
      <c r="D8" s="344"/>
      <c r="E8" s="345"/>
      <c r="F8" s="345"/>
      <c r="G8" s="345"/>
      <c r="H8" s="345"/>
      <c r="I8" s="345"/>
      <c r="J8" s="345"/>
      <c r="K8" s="345"/>
      <c r="L8" s="345"/>
      <c r="M8" s="345"/>
    </row>
    <row r="9" spans="1:13">
      <c r="A9" s="394" t="s">
        <v>5</v>
      </c>
      <c r="B9" s="394"/>
      <c r="C9" s="153"/>
      <c r="D9" s="153"/>
      <c r="E9" s="153"/>
      <c r="F9" s="153"/>
      <c r="G9" s="153"/>
      <c r="H9" s="153"/>
      <c r="I9" s="153"/>
      <c r="J9" s="153"/>
      <c r="K9" s="153"/>
      <c r="L9" s="153"/>
      <c r="M9" s="153"/>
    </row>
    <row r="10" spans="1:13">
      <c r="A10" s="392" t="s">
        <v>6</v>
      </c>
      <c r="B10" s="394" t="s">
        <v>7</v>
      </c>
      <c r="C10" s="153"/>
      <c r="D10" s="153"/>
      <c r="E10" s="153"/>
      <c r="F10" s="153"/>
      <c r="G10" s="153"/>
      <c r="H10" s="153"/>
      <c r="I10" s="153"/>
      <c r="J10" s="153"/>
      <c r="K10" s="153"/>
      <c r="L10" s="153"/>
      <c r="M10" s="153"/>
    </row>
    <row r="11" spans="1:13">
      <c r="A11" s="392" t="s">
        <v>6</v>
      </c>
      <c r="B11" s="397" t="s">
        <v>8</v>
      </c>
      <c r="C11" s="153"/>
      <c r="D11" s="153"/>
      <c r="E11" s="153"/>
      <c r="F11" s="153"/>
      <c r="G11" s="153"/>
      <c r="H11" s="153"/>
      <c r="I11" s="153"/>
      <c r="J11" s="153"/>
      <c r="K11" s="153"/>
      <c r="L11" s="153"/>
      <c r="M11" s="153"/>
    </row>
    <row r="12" spans="1:13">
      <c r="A12" s="394"/>
      <c r="B12" s="394"/>
      <c r="C12" s="153"/>
      <c r="D12" s="153"/>
      <c r="E12" s="153"/>
      <c r="F12" s="153"/>
      <c r="G12" s="153"/>
      <c r="H12" s="153"/>
      <c r="I12" s="153"/>
      <c r="J12" s="153"/>
      <c r="K12" s="153"/>
      <c r="L12" s="153"/>
      <c r="M12" s="153"/>
    </row>
    <row r="13" spans="1:13" ht="15.95">
      <c r="A13" s="395" t="s">
        <v>9</v>
      </c>
      <c r="B13" s="396"/>
      <c r="C13" s="344"/>
      <c r="D13" s="344"/>
      <c r="E13" s="345"/>
      <c r="F13" s="345"/>
      <c r="G13" s="345"/>
      <c r="H13" s="345"/>
      <c r="I13" s="345"/>
      <c r="J13" s="345"/>
      <c r="K13" s="345"/>
      <c r="L13" s="345"/>
      <c r="M13" s="345"/>
    </row>
    <row r="14" spans="1:13" ht="27.95">
      <c r="A14" s="392" t="s">
        <v>6</v>
      </c>
      <c r="B14" s="398" t="s">
        <v>10</v>
      </c>
      <c r="C14" s="153"/>
      <c r="D14" s="153"/>
      <c r="E14" s="153"/>
      <c r="F14" s="153"/>
      <c r="G14" s="153"/>
      <c r="H14" s="153"/>
      <c r="I14" s="153"/>
      <c r="J14" s="153"/>
      <c r="K14" s="153"/>
      <c r="L14" s="153"/>
      <c r="M14" s="153"/>
    </row>
    <row r="15" spans="1:13" ht="14.1">
      <c r="A15" s="392" t="s">
        <v>6</v>
      </c>
      <c r="B15" s="398" t="s">
        <v>11</v>
      </c>
      <c r="C15" s="153"/>
      <c r="D15" s="153"/>
      <c r="E15" s="153"/>
      <c r="F15" s="153"/>
      <c r="G15" s="153"/>
      <c r="H15" s="153"/>
      <c r="I15" s="153"/>
      <c r="J15" s="153"/>
      <c r="K15" s="153"/>
      <c r="L15" s="153"/>
      <c r="M15" s="153"/>
    </row>
    <row r="16" spans="1:13">
      <c r="A16" s="392" t="s">
        <v>6</v>
      </c>
      <c r="B16" s="394" t="s">
        <v>12</v>
      </c>
      <c r="C16" s="153"/>
      <c r="D16" s="153"/>
      <c r="E16" s="153"/>
      <c r="F16" s="153"/>
      <c r="G16" s="153"/>
      <c r="H16" s="153"/>
      <c r="I16" s="153"/>
      <c r="J16" s="153"/>
      <c r="K16" s="153"/>
      <c r="L16" s="153"/>
      <c r="M16" s="153"/>
    </row>
    <row r="17" spans="1:13" ht="28.5" customHeight="1">
      <c r="A17" s="392" t="s">
        <v>6</v>
      </c>
      <c r="B17" s="398" t="s">
        <v>13</v>
      </c>
      <c r="C17" s="153"/>
      <c r="D17" s="153"/>
      <c r="E17" s="153"/>
      <c r="F17" s="153"/>
      <c r="G17" s="153"/>
      <c r="H17" s="153"/>
      <c r="I17" s="153"/>
      <c r="J17" s="153"/>
      <c r="K17" s="153"/>
      <c r="L17" s="153"/>
      <c r="M17" s="153"/>
    </row>
    <row r="18" spans="1:13" ht="15" customHeight="1">
      <c r="A18" s="392"/>
      <c r="B18" s="398" t="s">
        <v>14</v>
      </c>
      <c r="C18" s="153"/>
      <c r="D18" s="153"/>
      <c r="E18" s="153"/>
      <c r="F18" s="153"/>
      <c r="G18" s="153"/>
      <c r="H18" s="153"/>
      <c r="I18" s="153"/>
      <c r="J18" s="153"/>
      <c r="K18" s="153"/>
      <c r="L18" s="153"/>
      <c r="M18" s="153"/>
    </row>
    <row r="19" spans="1:13" ht="14.1">
      <c r="A19" s="399" t="s">
        <v>15</v>
      </c>
      <c r="B19" s="400"/>
      <c r="C19" s="153"/>
      <c r="D19" s="153"/>
      <c r="E19" s="153"/>
      <c r="F19" s="153"/>
      <c r="G19" s="153"/>
      <c r="H19" s="153"/>
      <c r="I19" s="153"/>
      <c r="J19" s="153"/>
      <c r="K19" s="153"/>
      <c r="L19" s="153"/>
      <c r="M19" s="153"/>
    </row>
    <row r="20" spans="1:13" ht="69.95">
      <c r="A20" s="392" t="s">
        <v>6</v>
      </c>
      <c r="B20" s="401" t="s">
        <v>16</v>
      </c>
      <c r="C20" s="153"/>
      <c r="D20" s="153"/>
      <c r="E20" s="153"/>
      <c r="F20" s="153"/>
      <c r="G20" s="153"/>
      <c r="H20" s="153"/>
      <c r="I20" s="153"/>
      <c r="J20" s="153"/>
      <c r="K20" s="153"/>
      <c r="L20" s="153"/>
      <c r="M20" s="153"/>
    </row>
    <row r="21" spans="1:13" ht="27.95">
      <c r="A21" s="392" t="s">
        <v>6</v>
      </c>
      <c r="B21" s="401" t="s">
        <v>17</v>
      </c>
      <c r="C21" s="153"/>
      <c r="D21" s="153"/>
      <c r="E21" s="153"/>
      <c r="F21" s="153"/>
      <c r="G21" s="153"/>
      <c r="H21" s="153"/>
      <c r="I21" s="153"/>
      <c r="J21" s="153"/>
      <c r="K21" s="153"/>
      <c r="L21" s="153"/>
      <c r="M21" s="153"/>
    </row>
    <row r="22" spans="1:13" ht="12.95" customHeight="1">
      <c r="A22" s="399" t="s">
        <v>18</v>
      </c>
      <c r="B22" s="400"/>
      <c r="C22" s="153"/>
      <c r="D22" s="153"/>
      <c r="E22" s="153"/>
      <c r="F22" s="153"/>
      <c r="G22" s="153"/>
      <c r="H22" s="153"/>
      <c r="I22" s="153"/>
      <c r="J22" s="153"/>
      <c r="K22" s="153"/>
      <c r="L22" s="153"/>
      <c r="M22" s="153"/>
    </row>
    <row r="23" spans="1:13" ht="66" customHeight="1">
      <c r="A23" s="392" t="s">
        <v>6</v>
      </c>
      <c r="B23" s="401" t="s">
        <v>19</v>
      </c>
      <c r="C23" s="153"/>
      <c r="D23" s="153"/>
      <c r="E23" s="153"/>
      <c r="F23" s="153"/>
      <c r="G23" s="153"/>
      <c r="H23" s="153"/>
      <c r="I23" s="153"/>
      <c r="J23" s="153"/>
      <c r="K23" s="153"/>
      <c r="L23" s="153"/>
      <c r="M23" s="153"/>
    </row>
    <row r="24" spans="1:13" ht="27.95" customHeight="1">
      <c r="A24" s="392" t="s">
        <v>6</v>
      </c>
      <c r="B24" s="401" t="s">
        <v>20</v>
      </c>
    </row>
    <row r="25" spans="1:13" ht="56.1">
      <c r="A25" s="392" t="s">
        <v>6</v>
      </c>
      <c r="B25" s="401" t="s">
        <v>21</v>
      </c>
    </row>
    <row r="26" spans="1:13" ht="27.95">
      <c r="A26" s="392" t="s">
        <v>6</v>
      </c>
      <c r="B26" s="401" t="s">
        <v>22</v>
      </c>
    </row>
    <row r="27" spans="1:13" ht="14.1">
      <c r="A27" s="399" t="s">
        <v>23</v>
      </c>
      <c r="B27" s="400"/>
    </row>
    <row r="28" spans="1:13" ht="51" customHeight="1">
      <c r="A28" s="392" t="s">
        <v>6</v>
      </c>
      <c r="B28" s="494" t="s">
        <v>24</v>
      </c>
    </row>
    <row r="29" spans="1:13" ht="45" customHeight="1">
      <c r="A29" s="392" t="s">
        <v>6</v>
      </c>
      <c r="B29" s="494" t="s">
        <v>25</v>
      </c>
    </row>
    <row r="30" spans="1:13" ht="41.1" customHeight="1">
      <c r="A30" s="392" t="s">
        <v>6</v>
      </c>
      <c r="B30" s="494" t="s">
        <v>26</v>
      </c>
    </row>
    <row r="31" spans="1:13" ht="75.75">
      <c r="A31" s="392" t="s">
        <v>6</v>
      </c>
      <c r="B31" s="494" t="s">
        <v>27</v>
      </c>
      <c r="D31" s="116"/>
    </row>
    <row r="32" spans="1:13" ht="37.5">
      <c r="A32" s="392" t="s">
        <v>6</v>
      </c>
      <c r="B32" s="494" t="s">
        <v>28</v>
      </c>
    </row>
    <row r="33" spans="1:2" ht="42">
      <c r="A33" s="392" t="s">
        <v>6</v>
      </c>
      <c r="B33" s="401" t="s">
        <v>29</v>
      </c>
    </row>
    <row r="34" spans="1:2">
      <c r="A34" s="391"/>
      <c r="B34" s="391"/>
    </row>
    <row r="35" spans="1:2">
      <c r="A35" s="346"/>
      <c r="B35" s="346"/>
    </row>
    <row r="36" spans="1:2">
      <c r="A36" s="346" t="s">
        <v>30</v>
      </c>
      <c r="B36" s="346"/>
    </row>
    <row r="37" spans="1:2">
      <c r="A37" s="346" t="s">
        <v>31</v>
      </c>
      <c r="B37" s="346"/>
    </row>
    <row r="38" spans="1:2">
      <c r="A38" s="346" t="s">
        <v>32</v>
      </c>
      <c r="B38" s="346"/>
    </row>
    <row r="39" spans="1:2">
      <c r="A39" s="346" t="s">
        <v>33</v>
      </c>
      <c r="B39" s="346"/>
    </row>
    <row r="40" spans="1:2">
      <c r="A40" s="346"/>
      <c r="B40" s="346"/>
    </row>
    <row r="41" spans="1:2">
      <c r="A41" s="346" t="s">
        <v>34</v>
      </c>
      <c r="B41" s="346"/>
    </row>
    <row r="42" spans="1:2">
      <c r="A42" s="346" t="s">
        <v>35</v>
      </c>
      <c r="B42" s="346"/>
    </row>
    <row r="43" spans="1:2">
      <c r="A43" s="346" t="s">
        <v>36</v>
      </c>
      <c r="B43" s="346"/>
    </row>
    <row r="44" spans="1:2">
      <c r="A44" s="346" t="s">
        <v>37</v>
      </c>
      <c r="B44" s="346"/>
    </row>
    <row r="45" spans="1:2">
      <c r="A45" s="391"/>
      <c r="B45" s="391"/>
    </row>
    <row r="46" spans="1:2">
      <c r="A46" s="346" t="s">
        <v>38</v>
      </c>
      <c r="B46" s="391"/>
    </row>
    <row r="47" spans="1:2">
      <c r="A47" s="346" t="s">
        <v>39</v>
      </c>
      <c r="B47" s="391"/>
    </row>
    <row r="48" spans="1:2">
      <c r="A48" s="391"/>
      <c r="B48" s="391"/>
    </row>
    <row r="49" spans="1:2">
      <c r="A49" s="391"/>
      <c r="B49" s="391"/>
    </row>
    <row r="50" spans="1:2">
      <c r="A50" s="391"/>
      <c r="B50" s="391"/>
    </row>
    <row r="51" spans="1:2">
      <c r="A51" s="391"/>
      <c r="B51" s="391"/>
    </row>
    <row r="52" spans="1:2">
      <c r="A52" s="391"/>
      <c r="B52" s="391"/>
    </row>
    <row r="53" spans="1:2">
      <c r="A53" s="391"/>
      <c r="B53" s="391"/>
    </row>
    <row r="54" spans="1:2">
      <c r="A54" s="391"/>
      <c r="B54" s="391"/>
    </row>
    <row r="55" spans="1:2">
      <c r="A55" s="391"/>
      <c r="B55" s="391"/>
    </row>
    <row r="56" spans="1:2">
      <c r="A56" s="391"/>
      <c r="B56" s="391"/>
    </row>
    <row r="57" spans="1:2">
      <c r="A57" s="391"/>
      <c r="B57" s="391"/>
    </row>
    <row r="58" spans="1:2">
      <c r="A58" s="391"/>
      <c r="B58" s="391"/>
    </row>
    <row r="59" spans="1:2">
      <c r="A59" s="391"/>
      <c r="B59" s="391"/>
    </row>
  </sheetData>
  <sheetProtection sheet="1" objects="1" scenarios="1"/>
  <phoneticPr fontId="1"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FF00"/>
    <pageSetUpPr fitToPage="1"/>
  </sheetPr>
  <dimension ref="A1:AE213"/>
  <sheetViews>
    <sheetView showGridLines="0" tabSelected="1" zoomScale="75" zoomScaleNormal="90" workbookViewId="0">
      <selection activeCell="V194" sqref="V194"/>
    </sheetView>
  </sheetViews>
  <sheetFormatPr defaultColWidth="9.140625" defaultRowHeight="12.95"/>
  <cols>
    <col min="1" max="1" width="6.140625" style="1" customWidth="1"/>
    <col min="2" max="2" width="53.7109375" style="1" customWidth="1"/>
    <col min="3" max="3" width="39.7109375" style="1" customWidth="1"/>
    <col min="4" max="4" width="22.7109375" style="1" customWidth="1"/>
    <col min="5" max="5" width="22" style="1" customWidth="1"/>
    <col min="6" max="6" width="22.85546875" style="1" customWidth="1"/>
    <col min="7" max="7" width="17.140625" style="1" customWidth="1"/>
    <col min="8" max="9" width="16" style="1" customWidth="1"/>
    <col min="10" max="10" width="17" style="1" customWidth="1"/>
    <col min="11" max="11" width="17.28515625" style="1" customWidth="1"/>
    <col min="12" max="12" width="16.85546875" style="1" customWidth="1"/>
    <col min="13" max="16" width="14.7109375" style="1" customWidth="1"/>
    <col min="17" max="17" width="24.42578125" style="1" customWidth="1"/>
    <col min="18" max="18" width="24.140625" style="1" customWidth="1"/>
    <col min="19" max="19" width="20.85546875" style="1" customWidth="1"/>
    <col min="20" max="20" width="17.85546875" style="1" customWidth="1"/>
    <col min="21" max="21" width="19" style="1" customWidth="1"/>
    <col min="22" max="22" width="23" style="1" customWidth="1"/>
    <col min="23" max="23" width="24.42578125" style="1" customWidth="1"/>
    <col min="24" max="30" width="12.7109375" style="1" customWidth="1"/>
    <col min="31" max="31" width="21.42578125" style="1" customWidth="1"/>
    <col min="32" max="16384" width="9.140625" style="1"/>
  </cols>
  <sheetData>
    <row r="1" spans="1:12" customFormat="1" ht="33" customHeight="1">
      <c r="A1" s="33" t="s">
        <v>40</v>
      </c>
      <c r="C1" s="34"/>
      <c r="D1" s="34"/>
      <c r="E1" s="34"/>
      <c r="F1" s="34"/>
      <c r="G1" s="34"/>
      <c r="H1" s="34"/>
      <c r="I1" s="34"/>
      <c r="J1" s="34"/>
      <c r="K1" s="34"/>
      <c r="L1" s="34"/>
    </row>
    <row r="2" spans="1:12" customFormat="1" ht="15" customHeight="1">
      <c r="A2" s="33"/>
      <c r="C2" s="34"/>
      <c r="D2" s="34"/>
      <c r="E2" s="34"/>
      <c r="F2" s="34"/>
      <c r="G2" s="34"/>
      <c r="H2" s="34"/>
      <c r="I2" s="34"/>
      <c r="J2" s="34"/>
      <c r="K2" s="34"/>
      <c r="L2" s="34"/>
    </row>
    <row r="3" spans="1:12" s="36" customFormat="1" ht="18.75" customHeight="1">
      <c r="A3" s="41" t="s">
        <v>41</v>
      </c>
      <c r="C3" s="37"/>
      <c r="D3" s="37"/>
      <c r="E3" s="37"/>
      <c r="F3" s="37"/>
      <c r="G3" s="37"/>
      <c r="H3" s="37"/>
      <c r="I3" s="37"/>
      <c r="J3" s="37"/>
      <c r="K3" s="37"/>
      <c r="L3" s="37"/>
    </row>
    <row r="4" spans="1:12" s="36" customFormat="1" ht="18">
      <c r="A4" s="123" t="s">
        <v>42</v>
      </c>
      <c r="B4" s="123"/>
      <c r="C4" s="469"/>
      <c r="D4" s="470"/>
      <c r="E4" s="470"/>
      <c r="F4" s="470"/>
      <c r="G4" s="37"/>
      <c r="H4" s="38"/>
      <c r="J4" s="37"/>
      <c r="K4" s="37"/>
      <c r="L4" s="37"/>
    </row>
    <row r="5" spans="1:12" s="36" customFormat="1" ht="18">
      <c r="A5" s="123" t="s">
        <v>43</v>
      </c>
      <c r="B5" s="123"/>
      <c r="C5" s="469"/>
      <c r="D5" s="470"/>
      <c r="E5" s="470"/>
      <c r="F5" s="470"/>
      <c r="G5" s="37"/>
      <c r="H5" s="37"/>
      <c r="I5" s="37"/>
      <c r="J5" s="37"/>
      <c r="K5" s="37"/>
      <c r="L5" s="37"/>
    </row>
    <row r="6" spans="1:12" s="36" customFormat="1" ht="18">
      <c r="A6" s="123" t="s">
        <v>44</v>
      </c>
      <c r="B6" s="123"/>
      <c r="C6" s="469"/>
      <c r="D6" s="470"/>
      <c r="E6" s="470"/>
      <c r="F6" s="470"/>
      <c r="G6" s="37"/>
      <c r="H6" s="37"/>
      <c r="I6" s="37"/>
      <c r="J6" s="37"/>
      <c r="K6" s="37"/>
      <c r="L6" s="37"/>
    </row>
    <row r="7" spans="1:12" s="36" customFormat="1" ht="18">
      <c r="A7" s="123" t="s">
        <v>45</v>
      </c>
      <c r="B7" s="123"/>
      <c r="C7" s="368"/>
      <c r="D7" s="367"/>
      <c r="E7" s="367"/>
      <c r="F7" s="367"/>
      <c r="G7" s="37"/>
      <c r="H7" s="37"/>
      <c r="I7" s="37"/>
      <c r="J7" s="37"/>
      <c r="K7" s="37"/>
      <c r="L7" s="37"/>
    </row>
    <row r="8" spans="1:12" s="36" customFormat="1" ht="18">
      <c r="A8" s="123" t="s">
        <v>46</v>
      </c>
      <c r="B8" s="123"/>
      <c r="C8" s="368"/>
      <c r="D8" s="367"/>
      <c r="E8" s="367"/>
      <c r="F8" s="367"/>
      <c r="G8" s="37"/>
      <c r="H8" s="37"/>
      <c r="I8" s="37"/>
      <c r="J8" s="37"/>
      <c r="K8" s="37"/>
      <c r="L8" s="37"/>
    </row>
    <row r="9" spans="1:12" s="36" customFormat="1" ht="18">
      <c r="A9" s="123" t="s">
        <v>47</v>
      </c>
      <c r="B9" s="123"/>
      <c r="C9" s="368"/>
      <c r="D9" s="367"/>
      <c r="E9" s="367"/>
      <c r="F9" s="367"/>
      <c r="G9" s="37"/>
      <c r="H9" s="37"/>
      <c r="I9" s="37"/>
      <c r="J9" s="37"/>
      <c r="K9" s="37"/>
      <c r="L9" s="37"/>
    </row>
    <row r="10" spans="1:12" s="36" customFormat="1" ht="18">
      <c r="A10" s="123" t="s">
        <v>48</v>
      </c>
      <c r="B10" s="123"/>
      <c r="C10" s="475" cm="1">
        <f t="array" ref="C10">_xlfn.IFS(C9=0,0,C9&lt;=18,1,C9&lt;=30,2,C9&lt;=42,3,C9&lt;=48,4,C9&gt;48,5)</f>
        <v>0</v>
      </c>
      <c r="D10" s="476"/>
      <c r="E10" s="476"/>
      <c r="F10" s="476"/>
      <c r="G10" s="37"/>
      <c r="H10" s="37"/>
      <c r="I10" s="37"/>
      <c r="J10" s="37"/>
      <c r="K10" s="37"/>
      <c r="L10" s="37"/>
    </row>
    <row r="11" spans="1:12" s="36" customFormat="1" ht="18">
      <c r="A11" s="123" t="s">
        <v>49</v>
      </c>
      <c r="B11" s="123"/>
      <c r="C11" s="471">
        <f>L145</f>
        <v>0</v>
      </c>
      <c r="D11" s="472"/>
      <c r="E11" s="472"/>
      <c r="F11" s="472"/>
      <c r="G11" s="37"/>
      <c r="H11" s="37"/>
      <c r="I11" s="37"/>
      <c r="J11" s="37"/>
      <c r="K11" s="37"/>
      <c r="L11" s="37"/>
    </row>
    <row r="12" spans="1:12" customFormat="1">
      <c r="A12" s="36"/>
      <c r="B12" s="39"/>
      <c r="C12" s="39"/>
      <c r="D12" s="39"/>
      <c r="E12" s="39"/>
      <c r="F12" s="40"/>
    </row>
    <row r="13" spans="1:12" customFormat="1" ht="21" thickBot="1">
      <c r="A13" s="41" t="s">
        <v>50</v>
      </c>
      <c r="B13" s="39"/>
      <c r="C13" s="39"/>
      <c r="D13" s="39"/>
      <c r="E13" s="39"/>
      <c r="F13" s="40"/>
    </row>
    <row r="14" spans="1:12" customFormat="1" ht="15.95">
      <c r="A14" s="372"/>
      <c r="B14" s="373" t="s">
        <v>51</v>
      </c>
      <c r="C14" s="35"/>
      <c r="D14" s="220"/>
      <c r="E14" s="39"/>
      <c r="F14" s="40"/>
    </row>
    <row r="15" spans="1:12" customFormat="1" ht="15.95">
      <c r="A15" s="374">
        <v>1</v>
      </c>
      <c r="B15" s="375"/>
      <c r="C15" s="371"/>
      <c r="D15" s="220"/>
      <c r="E15" s="39"/>
      <c r="F15" s="40"/>
    </row>
    <row r="16" spans="1:12" customFormat="1" ht="15.95">
      <c r="A16" s="374">
        <v>2</v>
      </c>
      <c r="B16" s="376"/>
      <c r="C16" s="371"/>
      <c r="D16" s="220"/>
      <c r="E16" s="39"/>
      <c r="F16" s="40"/>
    </row>
    <row r="17" spans="1:14" customFormat="1" ht="15.95">
      <c r="A17" s="374">
        <v>3</v>
      </c>
      <c r="B17" s="376"/>
      <c r="C17" s="371"/>
      <c r="D17" s="220"/>
      <c r="E17" s="39"/>
      <c r="F17" s="40"/>
    </row>
    <row r="18" spans="1:14" customFormat="1" ht="15.95">
      <c r="A18" s="377">
        <v>4</v>
      </c>
      <c r="B18" s="378"/>
      <c r="C18" s="371"/>
      <c r="D18" s="220"/>
      <c r="E18" s="39"/>
      <c r="F18" s="40"/>
    </row>
    <row r="19" spans="1:14" customFormat="1" ht="17.100000000000001" thickBot="1">
      <c r="A19" s="379"/>
      <c r="B19" s="380"/>
      <c r="C19" s="371"/>
      <c r="D19" s="220"/>
      <c r="E19" s="39"/>
      <c r="F19" s="40"/>
    </row>
    <row r="20" spans="1:14" customFormat="1">
      <c r="A20" s="36"/>
      <c r="B20" s="40"/>
      <c r="C20" s="36"/>
      <c r="D20" s="220"/>
      <c r="E20" s="39"/>
      <c r="F20" s="40"/>
    </row>
    <row r="21" spans="1:14" customFormat="1">
      <c r="A21" s="36"/>
      <c r="B21" s="40"/>
      <c r="C21" s="36"/>
      <c r="D21" s="220"/>
      <c r="E21" s="39"/>
      <c r="F21" s="40"/>
    </row>
    <row r="22" spans="1:14" customFormat="1">
      <c r="A22" s="36"/>
      <c r="B22" s="39"/>
      <c r="C22" s="39"/>
      <c r="D22" s="39"/>
      <c r="E22" s="39"/>
      <c r="F22" s="40"/>
    </row>
    <row r="23" spans="1:14" customFormat="1" ht="20.100000000000001">
      <c r="A23" s="41" t="s">
        <v>52</v>
      </c>
      <c r="B23" s="39"/>
      <c r="C23" s="39"/>
      <c r="D23" s="39"/>
      <c r="E23" s="39"/>
      <c r="F23" s="40"/>
    </row>
    <row r="24" spans="1:14" ht="14.1" thickBot="1"/>
    <row r="25" spans="1:14" s="4" customFormat="1" ht="23.25" customHeight="1">
      <c r="A25" s="227" t="s">
        <v>53</v>
      </c>
      <c r="B25" s="225" t="s">
        <v>54</v>
      </c>
      <c r="C25" s="10"/>
      <c r="D25" s="10"/>
      <c r="E25" s="10"/>
      <c r="F25" s="12" t="s">
        <v>55</v>
      </c>
      <c r="G25" s="11"/>
      <c r="H25" s="11"/>
      <c r="I25" s="12" t="s">
        <v>56</v>
      </c>
      <c r="J25" s="13"/>
      <c r="K25" s="13"/>
      <c r="L25" s="27"/>
      <c r="N25" s="132"/>
    </row>
    <row r="26" spans="1:14" s="2" customFormat="1" ht="21" customHeight="1">
      <c r="B26" s="130" t="s">
        <v>57</v>
      </c>
      <c r="C26" s="131" t="s">
        <v>58</v>
      </c>
      <c r="D26" s="23" t="s">
        <v>59</v>
      </c>
      <c r="E26" s="80" t="s">
        <v>60</v>
      </c>
      <c r="F26" s="81" t="s">
        <v>61</v>
      </c>
      <c r="G26" s="80" t="s">
        <v>62</v>
      </c>
      <c r="H26" s="80"/>
      <c r="I26" s="81" t="s">
        <v>61</v>
      </c>
      <c r="J26" s="82" t="s">
        <v>62</v>
      </c>
      <c r="K26" s="19"/>
      <c r="L26" s="28"/>
      <c r="N26" s="132"/>
    </row>
    <row r="27" spans="1:14" s="4" customFormat="1" ht="15.6" customHeight="1">
      <c r="B27" s="42" t="s">
        <v>63</v>
      </c>
      <c r="C27" s="113"/>
      <c r="D27" s="106"/>
      <c r="E27" s="107"/>
      <c r="F27" s="114"/>
      <c r="G27" s="107"/>
      <c r="H27" s="85"/>
      <c r="I27" s="114"/>
      <c r="J27" s="107"/>
      <c r="K27" s="32"/>
      <c r="L27" s="29"/>
      <c r="N27" s="132"/>
    </row>
    <row r="28" spans="1:14" s="4" customFormat="1" ht="15.6" customHeight="1">
      <c r="B28" s="129" t="s">
        <v>64</v>
      </c>
      <c r="C28" s="73"/>
      <c r="D28" s="74"/>
      <c r="E28" s="83" t="str">
        <f t="shared" ref="E28:E32" si="0">IF(C28="Vastuurtarief",60,"")</f>
        <v/>
      </c>
      <c r="F28" s="84"/>
      <c r="G28" s="91">
        <f>IF($E28="",0,$E28)*F28*IF(OR($C28="Loonkosten + 50% directe opslagsystematiek"),1.5,1)</f>
        <v>0</v>
      </c>
      <c r="H28" s="85"/>
      <c r="I28" s="84"/>
      <c r="J28" s="91">
        <f>IF($E28="",0,$E28)*I28*IF(OR($C28="Loonkosten + 50% directe opslagsystematiek"),1.5,1)</f>
        <v>0</v>
      </c>
      <c r="K28" s="32"/>
      <c r="L28" s="29"/>
      <c r="N28" s="132"/>
    </row>
    <row r="29" spans="1:14" s="4" customFormat="1" ht="15.6" customHeight="1">
      <c r="B29" s="129" t="s">
        <v>64</v>
      </c>
      <c r="C29" s="73"/>
      <c r="D29" s="74"/>
      <c r="E29" s="83" t="str">
        <f t="shared" si="0"/>
        <v/>
      </c>
      <c r="F29" s="84"/>
      <c r="G29" s="91">
        <f>IF($E29="",0,$E29)*F29*IF(OR($C29="Loonkosten + 50% directe opslagsystematiek"),1.5,1)</f>
        <v>0</v>
      </c>
      <c r="H29" s="85"/>
      <c r="I29" s="84"/>
      <c r="J29" s="91">
        <f>IF($E29="",0,$E29)*I29*IF(OR($C29="Loonkosten + 50% directe opslagsystematiek"),1.5,1)</f>
        <v>0</v>
      </c>
      <c r="K29" s="32"/>
      <c r="L29" s="29"/>
      <c r="N29" s="132"/>
    </row>
    <row r="30" spans="1:14" s="4" customFormat="1" ht="15.6" customHeight="1">
      <c r="B30" s="129" t="s">
        <v>64</v>
      </c>
      <c r="C30" s="73"/>
      <c r="D30" s="75"/>
      <c r="E30" s="83" t="str">
        <f t="shared" si="0"/>
        <v/>
      </c>
      <c r="F30" s="87"/>
      <c r="G30" s="91">
        <f>IF($E30="",0,$E30)*F30*IF(OR($C30="Loonkosten + 50% directe opslagsystematiek"),1.5,1)</f>
        <v>0</v>
      </c>
      <c r="H30" s="85"/>
      <c r="I30" s="87"/>
      <c r="J30" s="91">
        <f>IF($E30="",0,$E30)*I30*IF(OR($C30="Loonkosten + 50% directe opslagsystematiek"),1.5,1)</f>
        <v>0</v>
      </c>
      <c r="K30" s="32"/>
      <c r="L30" s="29"/>
      <c r="N30" s="132"/>
    </row>
    <row r="31" spans="1:14" s="4" customFormat="1" ht="15.6" customHeight="1">
      <c r="B31" s="129" t="s">
        <v>64</v>
      </c>
      <c r="C31" s="73"/>
      <c r="D31" s="75"/>
      <c r="E31" s="83" t="str">
        <f t="shared" si="0"/>
        <v/>
      </c>
      <c r="F31" s="87"/>
      <c r="G31" s="91">
        <f>IF($E31="",0,$E31)*F31*IF(OR($C31="Loonkosten + 50% directe opslagsystematiek"),1.5,1)</f>
        <v>0</v>
      </c>
      <c r="H31" s="85"/>
      <c r="I31" s="87"/>
      <c r="J31" s="91">
        <f>IF($E31="",0,$E31)*I31*IF(OR($C31="Loonkosten + 50% directe opslagsystematiek"),1.5,1)</f>
        <v>0</v>
      </c>
      <c r="K31" s="32"/>
      <c r="L31" s="29"/>
      <c r="N31" s="132"/>
    </row>
    <row r="32" spans="1:14" s="4" customFormat="1" ht="15.6" customHeight="1">
      <c r="B32" s="43" t="s">
        <v>65</v>
      </c>
      <c r="C32" s="110"/>
      <c r="D32" s="110"/>
      <c r="E32" s="402" t="str">
        <f t="shared" si="0"/>
        <v/>
      </c>
      <c r="F32" s="115"/>
      <c r="G32" s="107"/>
      <c r="H32" s="85"/>
      <c r="I32" s="115"/>
      <c r="J32" s="107"/>
      <c r="K32" s="32"/>
      <c r="L32" s="29"/>
      <c r="N32" s="132"/>
    </row>
    <row r="33" spans="2:14" s="4" customFormat="1" ht="15.6" customHeight="1">
      <c r="B33" s="125" t="s">
        <v>66</v>
      </c>
      <c r="C33" s="73"/>
      <c r="D33" s="75"/>
      <c r="E33" s="83" t="str">
        <f>IF(C33="Vastuurtarief",60,"")</f>
        <v/>
      </c>
      <c r="F33" s="87"/>
      <c r="G33" s="91">
        <f>IF($E33="",0,$E33)*F33*IF(OR($C33="Loonkosten + 50% directe opslagsystematiek"),1.5,1)</f>
        <v>0</v>
      </c>
      <c r="H33" s="85"/>
      <c r="I33" s="87"/>
      <c r="J33" s="91">
        <f>IF($E33="",0,$E33)*I33*IF(OR($C33="Loonkosten + 50% directe opslagsystematiek"),1.5,1)</f>
        <v>0</v>
      </c>
      <c r="K33" s="32"/>
      <c r="L33" s="29"/>
      <c r="N33" s="132"/>
    </row>
    <row r="34" spans="2:14" s="4" customFormat="1" ht="15.6" customHeight="1">
      <c r="B34" s="125" t="s">
        <v>66</v>
      </c>
      <c r="C34" s="73"/>
      <c r="D34" s="75"/>
      <c r="E34" s="83" t="str">
        <f t="shared" ref="E34:E41" si="1">IF(C34="Vastuurtarief",60,"")</f>
        <v/>
      </c>
      <c r="F34" s="87"/>
      <c r="G34" s="91">
        <f>IF($E34="",0,$E34)*F34*IF(OR($C34="Loonkosten + 50% directe opslagsystematiek"),1.5,1)</f>
        <v>0</v>
      </c>
      <c r="H34" s="85"/>
      <c r="I34" s="87"/>
      <c r="J34" s="91">
        <f>IF($E34="",0,$E34)*I34*IF(OR($C34="Loonkosten + 50% directe opslagsystematiek"),1.5,1)</f>
        <v>0</v>
      </c>
      <c r="K34" s="32"/>
      <c r="L34" s="29"/>
      <c r="N34" s="132"/>
    </row>
    <row r="35" spans="2:14" s="4" customFormat="1" ht="15.6" customHeight="1">
      <c r="B35" s="125" t="s">
        <v>66</v>
      </c>
      <c r="C35" s="73"/>
      <c r="D35" s="75"/>
      <c r="E35" s="83" t="str">
        <f t="shared" si="1"/>
        <v/>
      </c>
      <c r="F35" s="87"/>
      <c r="G35" s="91">
        <f>IF($E35="",0,$E35)*F35*IF(OR($C35="Loonkosten + 50% directe opslagsystematiek"),1.5,1)</f>
        <v>0</v>
      </c>
      <c r="H35" s="85"/>
      <c r="I35" s="87"/>
      <c r="J35" s="91">
        <f>IF($E35="",0,$E35)*I35*IF(OR($C35="Loonkosten + 50% directe opslagsystematiek"),1.5,1)</f>
        <v>0</v>
      </c>
      <c r="K35" s="32"/>
      <c r="L35" s="29"/>
      <c r="N35" s="132"/>
    </row>
    <row r="36" spans="2:14" s="4" customFormat="1" ht="15.6" customHeight="1">
      <c r="B36" s="125" t="s">
        <v>66</v>
      </c>
      <c r="C36" s="73"/>
      <c r="D36" s="75"/>
      <c r="E36" s="83" t="str">
        <f t="shared" si="1"/>
        <v/>
      </c>
      <c r="F36" s="87"/>
      <c r="G36" s="91">
        <f>IF($E36="",0,$E36)*F36*IF(OR($C36="Loonkosten + 50% directe opslagsystematiek"),1.5,1)</f>
        <v>0</v>
      </c>
      <c r="H36" s="85"/>
      <c r="I36" s="87"/>
      <c r="J36" s="91">
        <f>IF($E36="",0,$E36)*I36*IF(OR($C36="Loonkosten + 50% directe opslagsystematiek"),1.5,1)</f>
        <v>0</v>
      </c>
      <c r="K36" s="32"/>
      <c r="L36" s="29"/>
      <c r="N36" s="132"/>
    </row>
    <row r="37" spans="2:14" s="4" customFormat="1" ht="15.6" customHeight="1">
      <c r="B37" s="134" t="s">
        <v>67</v>
      </c>
      <c r="C37" s="110"/>
      <c r="D37" s="110"/>
      <c r="E37" s="107" t="str">
        <f t="shared" si="1"/>
        <v/>
      </c>
      <c r="F37" s="115"/>
      <c r="G37" s="107"/>
      <c r="H37" s="85"/>
      <c r="I37" s="115"/>
      <c r="J37" s="107"/>
      <c r="K37" s="32"/>
      <c r="L37" s="29"/>
      <c r="N37" s="132"/>
    </row>
    <row r="38" spans="2:14" s="4" customFormat="1" ht="15.6" customHeight="1">
      <c r="B38" s="135" t="s">
        <v>66</v>
      </c>
      <c r="C38" s="73"/>
      <c r="D38" s="75"/>
      <c r="E38" s="83" t="str">
        <f t="shared" si="1"/>
        <v/>
      </c>
      <c r="F38" s="87"/>
      <c r="G38" s="91">
        <f>IF($E38="",0,$E38)*F38*IF(OR($C38="Loonkosten + 50% directe opslagsystematiek"),1.5,1)</f>
        <v>0</v>
      </c>
      <c r="H38" s="85"/>
      <c r="I38" s="87"/>
      <c r="J38" s="91">
        <f>IF($E38="",0,$E38)*I38*IF(OR($C38="Loonkosten + 50% directe opslagsystematiek"),1.5,1)</f>
        <v>0</v>
      </c>
      <c r="K38" s="32"/>
      <c r="L38" s="29"/>
      <c r="N38" s="132"/>
    </row>
    <row r="39" spans="2:14" s="4" customFormat="1" ht="15.6" customHeight="1">
      <c r="B39" s="135" t="s">
        <v>66</v>
      </c>
      <c r="C39" s="73"/>
      <c r="D39" s="75"/>
      <c r="E39" s="83" t="str">
        <f>IF(C39="Vastuurtarief",60,"")</f>
        <v/>
      </c>
      <c r="F39" s="87"/>
      <c r="G39" s="91">
        <f>IF($E39="",0,$E39)*F39*IF(OR($C39="Loonkosten + 50% directe opslagsystematiek"),1.5,1)</f>
        <v>0</v>
      </c>
      <c r="H39" s="85"/>
      <c r="I39" s="87"/>
      <c r="J39" s="91">
        <f>IF($E39="",0,$E39)*I39*IF(OR($C39="Loonkosten + 50% directe opslagsystematiek"),1.5,1)</f>
        <v>0</v>
      </c>
      <c r="K39" s="32"/>
      <c r="L39" s="29"/>
      <c r="N39" s="132"/>
    </row>
    <row r="40" spans="2:14" s="4" customFormat="1" ht="15.6" customHeight="1">
      <c r="B40" s="135" t="s">
        <v>66</v>
      </c>
      <c r="C40" s="73"/>
      <c r="D40" s="75"/>
      <c r="E40" s="83"/>
      <c r="F40" s="87"/>
      <c r="G40" s="91">
        <f>IF($E40="",0,$E40)*F40*IF(OR($C40="Loonkosten + 50% directe opslagsystematiek"),1.5,1)</f>
        <v>0</v>
      </c>
      <c r="H40" s="85"/>
      <c r="I40" s="87"/>
      <c r="J40" s="91">
        <f>IF($E40="",0,$E40)*I40*IF(OR($C40="Loonkosten + 50% directe opslagsystematiek"),1.5,1)</f>
        <v>0</v>
      </c>
      <c r="K40" s="32"/>
      <c r="L40" s="29"/>
      <c r="N40" s="132"/>
    </row>
    <row r="41" spans="2:14" s="4" customFormat="1" ht="15.6" customHeight="1">
      <c r="B41" s="135" t="s">
        <v>66</v>
      </c>
      <c r="C41" s="73"/>
      <c r="D41" s="75"/>
      <c r="E41" s="83" t="str">
        <f t="shared" si="1"/>
        <v/>
      </c>
      <c r="F41" s="87"/>
      <c r="G41" s="91">
        <f>IF($E41="",0,$E41)*F41*IF(OR($C41="Loonkosten + 50% directe opslagsystematiek"),1.5,1)</f>
        <v>0</v>
      </c>
      <c r="H41" s="85"/>
      <c r="I41" s="87"/>
      <c r="J41" s="91">
        <f>IF($E41="",0,$E41)*I41*IF(OR($C41="Loonkosten + 50% directe opslagsystematiek"),1.5,1)</f>
        <v>0</v>
      </c>
      <c r="K41" s="32"/>
      <c r="L41" s="29"/>
      <c r="N41" s="132"/>
    </row>
    <row r="42" spans="2:14" s="4" customFormat="1" ht="15.6" customHeight="1">
      <c r="B42" s="44" t="s">
        <v>68</v>
      </c>
      <c r="C42" s="110"/>
      <c r="D42" s="110"/>
      <c r="E42" s="107"/>
      <c r="F42" s="115"/>
      <c r="G42" s="107"/>
      <c r="H42" s="85"/>
      <c r="I42" s="115"/>
      <c r="J42" s="107"/>
      <c r="K42" s="32"/>
      <c r="L42" s="29"/>
      <c r="N42" s="132"/>
    </row>
    <row r="43" spans="2:14" s="4" customFormat="1" ht="15.6" customHeight="1">
      <c r="B43" s="124" t="s">
        <v>69</v>
      </c>
      <c r="C43" s="73"/>
      <c r="D43" s="75"/>
      <c r="E43" s="83" t="str">
        <f>IF(C43="Vastuurtarief",60,"")</f>
        <v/>
      </c>
      <c r="F43" s="87"/>
      <c r="G43" s="91">
        <f>IF($E43="",0,$E43)*F43*IF(OR($C43="Loonkosten + 50% directe opslagsystematiek"),1.5,1)</f>
        <v>0</v>
      </c>
      <c r="H43" s="85"/>
      <c r="I43" s="87"/>
      <c r="J43" s="91">
        <f>IF($E43="",0,$E43)*I43*IF(OR($C43="Loonkosten + 50% directe opslagsystematiek"),1.5,1)</f>
        <v>0</v>
      </c>
      <c r="K43" s="32"/>
      <c r="L43" s="29"/>
      <c r="N43" s="132"/>
    </row>
    <row r="44" spans="2:14" s="4" customFormat="1" ht="15.6" customHeight="1">
      <c r="B44" s="124" t="s">
        <v>69</v>
      </c>
      <c r="C44" s="73"/>
      <c r="D44" s="75"/>
      <c r="E44" s="83" t="str">
        <f t="shared" ref="E44:E46" si="2">IF(C44="Vastuurtarief",60,"")</f>
        <v/>
      </c>
      <c r="F44" s="87"/>
      <c r="G44" s="91">
        <f>IF($E44="",0,$E44)*F44*IF(OR($C44="Loonkosten + 50% directe opslagsystematiek"),1.5,1)</f>
        <v>0</v>
      </c>
      <c r="H44" s="85"/>
      <c r="I44" s="87"/>
      <c r="J44" s="91">
        <f>IF($E44="",0,$E44)*I44*IF(OR($C44="Loonkosten + 50% directe opslagsystematiek"),1.5,1)</f>
        <v>0</v>
      </c>
      <c r="K44" s="32"/>
      <c r="L44" s="29"/>
      <c r="N44" s="132"/>
    </row>
    <row r="45" spans="2:14" s="4" customFormat="1" ht="15.6" customHeight="1">
      <c r="B45" s="128" t="s">
        <v>69</v>
      </c>
      <c r="C45" s="73"/>
      <c r="D45" s="75"/>
      <c r="E45" s="83" t="str">
        <f t="shared" si="2"/>
        <v/>
      </c>
      <c r="F45" s="87"/>
      <c r="G45" s="91">
        <f>IF($E45="",0,$E45)*F45*IF(OR($C45="Loonkosten + 50% directe opslagsystematiek"),1.5,1)</f>
        <v>0</v>
      </c>
      <c r="H45" s="85"/>
      <c r="I45" s="87"/>
      <c r="J45" s="91">
        <f>IF($E45="",0,$E45)*I45*IF(OR($C45="Loonkosten + 50% directe opslagsystematiek"),1.5,1)</f>
        <v>0</v>
      </c>
      <c r="K45" s="32"/>
      <c r="L45" s="29"/>
      <c r="N45" s="132"/>
    </row>
    <row r="46" spans="2:14" s="4" customFormat="1" ht="15.6" customHeight="1">
      <c r="B46" s="128" t="s">
        <v>69</v>
      </c>
      <c r="C46" s="73"/>
      <c r="D46" s="75"/>
      <c r="E46" s="83" t="str">
        <f t="shared" si="2"/>
        <v/>
      </c>
      <c r="F46" s="87"/>
      <c r="G46" s="91">
        <f>IF($E46="",0,$E46)*F46*IF(OR($C46="Loonkosten + 50% directe opslagsystematiek"),1.5,1)</f>
        <v>0</v>
      </c>
      <c r="H46" s="85"/>
      <c r="I46" s="87"/>
      <c r="J46" s="91">
        <f>IF($E46="",0,$E46)*I46*IF(OR($C46="Loonkosten + 50% directe opslagsystematiek"),1.5,1)</f>
        <v>0</v>
      </c>
      <c r="K46" s="32"/>
      <c r="L46" s="229" t="s">
        <v>70</v>
      </c>
      <c r="N46" s="132"/>
    </row>
    <row r="47" spans="2:14" s="2" customFormat="1" ht="15.6" customHeight="1" thickBot="1">
      <c r="B47" s="76"/>
      <c r="C47" s="77"/>
      <c r="D47" s="78"/>
      <c r="E47" s="88"/>
      <c r="F47" s="90"/>
      <c r="G47" s="92">
        <f>SUM(G27:G46)</f>
        <v>0</v>
      </c>
      <c r="H47" s="89"/>
      <c r="I47" s="90"/>
      <c r="J47" s="93">
        <f>SUM(J27:J46)</f>
        <v>0</v>
      </c>
      <c r="K47" s="79"/>
      <c r="L47" s="94">
        <f>G47+J47</f>
        <v>0</v>
      </c>
      <c r="N47" s="132"/>
    </row>
    <row r="48" spans="2:14" s="2" customFormat="1" ht="15.6" customHeight="1" thickBot="1">
      <c r="E48" s="117"/>
      <c r="G48" s="117"/>
      <c r="H48" s="117"/>
      <c r="J48" s="117"/>
      <c r="K48" s="117"/>
      <c r="L48" s="117"/>
    </row>
    <row r="49" spans="1:14" s="4" customFormat="1" ht="23.25" customHeight="1">
      <c r="A49" s="227" t="s">
        <v>71</v>
      </c>
      <c r="B49" s="225" t="s">
        <v>72</v>
      </c>
      <c r="C49" s="10"/>
      <c r="D49" s="10"/>
      <c r="E49" s="15"/>
      <c r="F49" s="12" t="s">
        <v>55</v>
      </c>
      <c r="G49" s="11"/>
      <c r="H49" s="11"/>
      <c r="I49" s="10" t="s">
        <v>56</v>
      </c>
      <c r="J49" s="11"/>
      <c r="K49" s="3"/>
      <c r="L49" s="46"/>
      <c r="N49" s="5"/>
    </row>
    <row r="50" spans="1:14" s="2" customFormat="1" ht="21" customHeight="1">
      <c r="B50" s="452" t="s">
        <v>57</v>
      </c>
      <c r="C50" s="453"/>
      <c r="D50" s="473" t="s">
        <v>73</v>
      </c>
      <c r="E50" s="474"/>
      <c r="F50" s="23"/>
      <c r="G50" s="24" t="s">
        <v>74</v>
      </c>
      <c r="H50" s="24"/>
      <c r="I50" s="23"/>
      <c r="J50" s="24" t="s">
        <v>74</v>
      </c>
      <c r="K50" s="117"/>
      <c r="L50" s="133"/>
      <c r="N50" s="6"/>
    </row>
    <row r="51" spans="1:14" s="4" customFormat="1" ht="15.6" customHeight="1">
      <c r="A51" s="2"/>
      <c r="B51" s="459" t="s">
        <v>63</v>
      </c>
      <c r="C51" s="460"/>
      <c r="D51" s="440"/>
      <c r="E51" s="441"/>
      <c r="F51" s="14"/>
      <c r="G51" s="105"/>
      <c r="H51" s="14"/>
      <c r="I51" s="14"/>
      <c r="J51" s="105"/>
      <c r="K51" s="7"/>
      <c r="L51" s="133"/>
      <c r="N51" s="5"/>
    </row>
    <row r="52" spans="1:14" s="4" customFormat="1" ht="15.6" customHeight="1">
      <c r="A52" s="2"/>
      <c r="B52" s="446" t="s">
        <v>64</v>
      </c>
      <c r="C52" s="447"/>
      <c r="D52" s="444"/>
      <c r="E52" s="445"/>
      <c r="F52" s="14"/>
      <c r="G52" s="86"/>
      <c r="H52" s="14"/>
      <c r="I52" s="14"/>
      <c r="J52" s="86"/>
      <c r="K52" s="7"/>
      <c r="L52" s="133"/>
      <c r="N52" s="5"/>
    </row>
    <row r="53" spans="1:14" s="4" customFormat="1" ht="15.6" customHeight="1">
      <c r="A53" s="2"/>
      <c r="B53" s="446" t="s">
        <v>64</v>
      </c>
      <c r="C53" s="447"/>
      <c r="D53" s="444"/>
      <c r="E53" s="445"/>
      <c r="F53" s="14"/>
      <c r="G53" s="86"/>
      <c r="H53" s="14"/>
      <c r="I53" s="14"/>
      <c r="J53" s="86"/>
      <c r="K53" s="7"/>
      <c r="L53" s="133"/>
      <c r="N53" s="5"/>
    </row>
    <row r="54" spans="1:14" s="4" customFormat="1" ht="15.6" customHeight="1">
      <c r="A54" s="2"/>
      <c r="B54" s="446" t="s">
        <v>64</v>
      </c>
      <c r="C54" s="447"/>
      <c r="D54" s="350"/>
      <c r="E54" s="176"/>
      <c r="F54" s="14"/>
      <c r="G54" s="86"/>
      <c r="H54" s="14"/>
      <c r="I54" s="14"/>
      <c r="J54" s="86"/>
      <c r="K54" s="7"/>
      <c r="L54" s="133"/>
      <c r="N54" s="5"/>
    </row>
    <row r="55" spans="1:14" s="4" customFormat="1" ht="15.6" customHeight="1">
      <c r="A55" s="2"/>
      <c r="B55" s="446" t="s">
        <v>64</v>
      </c>
      <c r="C55" s="447"/>
      <c r="D55" s="444"/>
      <c r="E55" s="445"/>
      <c r="F55" s="14"/>
      <c r="G55" s="86"/>
      <c r="H55" s="14"/>
      <c r="I55" s="14"/>
      <c r="J55" s="86"/>
      <c r="K55" s="7"/>
      <c r="L55" s="133"/>
      <c r="N55" s="5"/>
    </row>
    <row r="56" spans="1:14" s="4" customFormat="1" ht="15.6" customHeight="1">
      <c r="A56" s="2"/>
      <c r="B56" s="461" t="s">
        <v>65</v>
      </c>
      <c r="C56" s="462"/>
      <c r="D56" s="440"/>
      <c r="E56" s="441"/>
      <c r="F56" s="14"/>
      <c r="G56" s="105"/>
      <c r="H56" s="14"/>
      <c r="I56" s="14"/>
      <c r="J56" s="105"/>
      <c r="K56" s="7"/>
      <c r="L56" s="133"/>
      <c r="N56" s="5"/>
    </row>
    <row r="57" spans="1:14" s="4" customFormat="1" ht="15.6" customHeight="1">
      <c r="A57" s="2"/>
      <c r="B57" s="442" t="s">
        <v>66</v>
      </c>
      <c r="C57" s="443"/>
      <c r="D57" s="444"/>
      <c r="E57" s="445"/>
      <c r="F57" s="14"/>
      <c r="G57" s="86"/>
      <c r="H57" s="14"/>
      <c r="I57" s="14"/>
      <c r="J57" s="86"/>
      <c r="K57" s="7"/>
      <c r="L57" s="133"/>
      <c r="N57" s="5"/>
    </row>
    <row r="58" spans="1:14" s="4" customFormat="1" ht="15.6" customHeight="1">
      <c r="A58" s="2"/>
      <c r="B58" s="442" t="s">
        <v>66</v>
      </c>
      <c r="C58" s="443"/>
      <c r="D58" s="444"/>
      <c r="E58" s="445"/>
      <c r="F58" s="14"/>
      <c r="G58" s="86"/>
      <c r="H58" s="14"/>
      <c r="I58" s="14"/>
      <c r="J58" s="86"/>
      <c r="K58" s="7"/>
      <c r="L58" s="133"/>
      <c r="N58" s="5"/>
    </row>
    <row r="59" spans="1:14" s="4" customFormat="1" ht="15.6" customHeight="1">
      <c r="A59" s="2"/>
      <c r="B59" s="442" t="s">
        <v>66</v>
      </c>
      <c r="C59" s="443"/>
      <c r="D59" s="444"/>
      <c r="E59" s="445"/>
      <c r="F59" s="14"/>
      <c r="G59" s="86"/>
      <c r="H59" s="14"/>
      <c r="I59" s="14"/>
      <c r="J59" s="86"/>
      <c r="K59" s="7"/>
      <c r="L59" s="133"/>
      <c r="N59" s="5"/>
    </row>
    <row r="60" spans="1:14" s="4" customFormat="1" ht="15.6" customHeight="1">
      <c r="A60" s="2"/>
      <c r="B60" s="442" t="s">
        <v>66</v>
      </c>
      <c r="C60" s="443"/>
      <c r="D60" s="444"/>
      <c r="E60" s="445"/>
      <c r="F60" s="14"/>
      <c r="G60" s="86"/>
      <c r="H60" s="14"/>
      <c r="I60" s="14"/>
      <c r="J60" s="86"/>
      <c r="K60" s="7"/>
      <c r="L60" s="133"/>
      <c r="N60" s="5"/>
    </row>
    <row r="61" spans="1:14" s="4" customFormat="1" ht="15.6" customHeight="1">
      <c r="A61" s="2"/>
      <c r="B61" s="477" t="s">
        <v>67</v>
      </c>
      <c r="C61" s="478"/>
      <c r="D61" s="440"/>
      <c r="E61" s="441"/>
      <c r="F61" s="14"/>
      <c r="G61" s="105"/>
      <c r="H61" s="14"/>
      <c r="I61" s="14"/>
      <c r="J61" s="105"/>
      <c r="K61" s="7"/>
      <c r="L61" s="133"/>
      <c r="N61" s="5"/>
    </row>
    <row r="62" spans="1:14" s="4" customFormat="1" ht="15.6" customHeight="1">
      <c r="A62" s="2"/>
      <c r="B62" s="448" t="s">
        <v>66</v>
      </c>
      <c r="C62" s="449"/>
      <c r="D62" s="444"/>
      <c r="E62" s="445"/>
      <c r="F62" s="14"/>
      <c r="G62" s="86"/>
      <c r="H62" s="14"/>
      <c r="I62" s="14"/>
      <c r="J62" s="86"/>
      <c r="K62" s="7"/>
      <c r="L62" s="133"/>
      <c r="N62" s="5"/>
    </row>
    <row r="63" spans="1:14" s="4" customFormat="1" ht="15.6" customHeight="1">
      <c r="A63" s="2"/>
      <c r="B63" s="448" t="s">
        <v>66</v>
      </c>
      <c r="C63" s="449"/>
      <c r="D63" s="444"/>
      <c r="E63" s="445"/>
      <c r="F63" s="14"/>
      <c r="G63" s="86"/>
      <c r="H63" s="14"/>
      <c r="I63" s="14"/>
      <c r="J63" s="86"/>
      <c r="K63" s="7"/>
      <c r="L63" s="133"/>
      <c r="N63" s="5"/>
    </row>
    <row r="64" spans="1:14" s="4" customFormat="1" ht="15.6" customHeight="1">
      <c r="A64" s="2"/>
      <c r="B64" s="448" t="s">
        <v>66</v>
      </c>
      <c r="C64" s="449"/>
      <c r="D64" s="444"/>
      <c r="E64" s="445"/>
      <c r="F64" s="14"/>
      <c r="G64" s="86"/>
      <c r="H64" s="14"/>
      <c r="I64" s="14"/>
      <c r="J64" s="86"/>
      <c r="K64" s="7"/>
      <c r="L64" s="133"/>
      <c r="N64" s="5"/>
    </row>
    <row r="65" spans="1:31" s="4" customFormat="1" ht="15.6" customHeight="1">
      <c r="A65" s="2"/>
      <c r="B65" s="448" t="s">
        <v>75</v>
      </c>
      <c r="C65" s="449"/>
      <c r="D65" s="444"/>
      <c r="E65" s="445"/>
      <c r="F65" s="14"/>
      <c r="G65" s="86"/>
      <c r="H65" s="14"/>
      <c r="I65" s="14"/>
      <c r="J65" s="86"/>
      <c r="K65" s="7"/>
      <c r="L65" s="133"/>
      <c r="N65" s="5"/>
    </row>
    <row r="66" spans="1:31" s="4" customFormat="1" ht="15.6" customHeight="1">
      <c r="B66" s="450" t="s">
        <v>68</v>
      </c>
      <c r="C66" s="451"/>
      <c r="D66" s="440"/>
      <c r="E66" s="441"/>
      <c r="F66" s="14"/>
      <c r="G66" s="105"/>
      <c r="H66" s="14"/>
      <c r="I66" s="14"/>
      <c r="J66" s="105"/>
      <c r="K66" s="223"/>
      <c r="L66" s="224"/>
      <c r="N66" s="5"/>
    </row>
    <row r="67" spans="1:31" s="4" customFormat="1" ht="15.6" customHeight="1">
      <c r="B67" s="454" t="s">
        <v>69</v>
      </c>
      <c r="C67" s="455"/>
      <c r="D67" s="444"/>
      <c r="E67" s="445"/>
      <c r="F67" s="14"/>
      <c r="G67" s="86"/>
      <c r="H67" s="14"/>
      <c r="I67" s="14"/>
      <c r="J67" s="86"/>
      <c r="K67" s="223"/>
      <c r="L67" s="224"/>
      <c r="N67" s="5"/>
    </row>
    <row r="68" spans="1:31" s="4" customFormat="1" ht="15.6" customHeight="1">
      <c r="B68" s="454" t="s">
        <v>69</v>
      </c>
      <c r="C68" s="455"/>
      <c r="D68" s="444"/>
      <c r="E68" s="445"/>
      <c r="F68" s="14"/>
      <c r="G68" s="86"/>
      <c r="H68" s="14"/>
      <c r="I68" s="14"/>
      <c r="J68" s="86"/>
      <c r="K68" s="223"/>
      <c r="L68" s="224"/>
      <c r="N68" s="5"/>
    </row>
    <row r="69" spans="1:31" s="4" customFormat="1" ht="15.6" customHeight="1">
      <c r="B69" s="465" t="s">
        <v>69</v>
      </c>
      <c r="C69" s="466"/>
      <c r="D69" s="444"/>
      <c r="E69" s="445"/>
      <c r="F69" s="14"/>
      <c r="G69" s="86"/>
      <c r="H69" s="14"/>
      <c r="I69" s="14"/>
      <c r="J69" s="86"/>
      <c r="K69" s="223"/>
      <c r="L69" s="229" t="s">
        <v>76</v>
      </c>
      <c r="N69" s="5"/>
      <c r="O69" s="2"/>
      <c r="P69" s="2"/>
      <c r="Q69" s="2"/>
      <c r="R69" s="2"/>
      <c r="S69" s="2"/>
      <c r="T69" s="2"/>
      <c r="U69" s="2"/>
      <c r="V69" s="2"/>
      <c r="W69" s="2"/>
      <c r="X69" s="2"/>
      <c r="Y69" s="2"/>
      <c r="Z69" s="2"/>
      <c r="AA69" s="2"/>
      <c r="AB69" s="2"/>
      <c r="AC69" s="2"/>
      <c r="AD69" s="2"/>
    </row>
    <row r="70" spans="1:31" s="4" customFormat="1" ht="15.6" customHeight="1">
      <c r="B70" s="467" t="s">
        <v>75</v>
      </c>
      <c r="C70" s="468"/>
      <c r="D70" s="444"/>
      <c r="E70" s="445"/>
      <c r="F70" s="14"/>
      <c r="G70" s="86"/>
      <c r="H70" s="14"/>
      <c r="I70" s="14"/>
      <c r="J70" s="86"/>
      <c r="K70" s="228"/>
      <c r="L70" s="229" t="s">
        <v>77</v>
      </c>
      <c r="N70" s="5"/>
      <c r="O70" s="2"/>
      <c r="P70" s="2"/>
      <c r="Q70" s="2"/>
      <c r="R70" s="2"/>
      <c r="S70" s="2"/>
      <c r="T70" s="2"/>
      <c r="U70" s="2"/>
      <c r="V70" s="2"/>
      <c r="W70" s="2"/>
      <c r="X70" s="2"/>
      <c r="Y70" s="2"/>
      <c r="Z70" s="2"/>
      <c r="AA70" s="2"/>
      <c r="AB70" s="2"/>
      <c r="AC70" s="2"/>
      <c r="AD70" s="2"/>
    </row>
    <row r="71" spans="1:31" s="2" customFormat="1" ht="15.6" customHeight="1" thickBot="1">
      <c r="B71" s="47"/>
      <c r="C71" s="48"/>
      <c r="D71" s="49"/>
      <c r="E71" s="50"/>
      <c r="F71" s="51"/>
      <c r="G71" s="92">
        <f>SUM(G51:G70)</f>
        <v>0</v>
      </c>
      <c r="H71" s="51"/>
      <c r="I71" s="51"/>
      <c r="J71" s="93">
        <f>SUM(J51:J70)</f>
        <v>0</v>
      </c>
      <c r="K71" s="45"/>
      <c r="L71" s="94">
        <f>J71+G71</f>
        <v>0</v>
      </c>
      <c r="N71" s="6"/>
    </row>
    <row r="72" spans="1:31" s="4" customFormat="1" ht="15.6" customHeight="1" thickBot="1">
      <c r="A72" s="2"/>
      <c r="E72" s="7"/>
      <c r="G72" s="7"/>
      <c r="H72" s="7"/>
      <c r="J72" s="7"/>
      <c r="K72" s="7"/>
      <c r="L72" s="7"/>
      <c r="O72" s="5"/>
      <c r="P72" s="2"/>
      <c r="Q72" s="2"/>
      <c r="R72" s="2"/>
      <c r="S72" s="2"/>
      <c r="T72" s="2"/>
      <c r="U72" s="2"/>
      <c r="V72" s="2"/>
      <c r="W72" s="2"/>
      <c r="X72" s="2"/>
      <c r="Y72" s="2"/>
      <c r="Z72" s="2"/>
      <c r="AA72" s="2"/>
      <c r="AB72" s="2"/>
      <c r="AC72" s="2"/>
      <c r="AD72" s="2"/>
      <c r="AE72" s="2"/>
    </row>
    <row r="73" spans="1:31" s="4" customFormat="1" ht="23.25" customHeight="1">
      <c r="A73" s="227" t="s">
        <v>78</v>
      </c>
      <c r="B73" s="225" t="s">
        <v>79</v>
      </c>
      <c r="C73" s="10"/>
      <c r="D73" s="52"/>
      <c r="E73" s="11"/>
      <c r="F73" s="12" t="s">
        <v>55</v>
      </c>
      <c r="G73" s="11"/>
      <c r="H73" s="11"/>
      <c r="I73" s="10" t="s">
        <v>56</v>
      </c>
      <c r="J73" s="11"/>
      <c r="K73" s="3"/>
      <c r="L73" s="46"/>
      <c r="N73" s="5"/>
    </row>
    <row r="74" spans="1:31" s="2" customFormat="1" ht="29.1" customHeight="1">
      <c r="B74" s="452" t="s">
        <v>57</v>
      </c>
      <c r="C74" s="453"/>
      <c r="D74" s="23" t="s">
        <v>80</v>
      </c>
      <c r="E74" s="53" t="s">
        <v>81</v>
      </c>
      <c r="F74" s="25" t="s">
        <v>82</v>
      </c>
      <c r="G74" s="24" t="s">
        <v>74</v>
      </c>
      <c r="H74" s="24"/>
      <c r="I74" s="25" t="s">
        <v>82</v>
      </c>
      <c r="J74" s="26" t="s">
        <v>74</v>
      </c>
      <c r="K74" s="117"/>
      <c r="L74" s="133"/>
      <c r="N74" s="6"/>
    </row>
    <row r="75" spans="1:31" s="4" customFormat="1" ht="15.6" customHeight="1">
      <c r="B75" s="459" t="s">
        <v>63</v>
      </c>
      <c r="C75" s="460"/>
      <c r="D75" s="106"/>
      <c r="E75" s="107"/>
      <c r="F75" s="108"/>
      <c r="G75" s="107"/>
      <c r="H75" s="14"/>
      <c r="I75" s="108"/>
      <c r="J75" s="109"/>
      <c r="K75" s="7"/>
      <c r="L75" s="133"/>
      <c r="N75" s="5"/>
    </row>
    <row r="76" spans="1:31" s="4" customFormat="1" ht="15.6" customHeight="1">
      <c r="B76" s="446" t="s">
        <v>64</v>
      </c>
      <c r="C76" s="447"/>
      <c r="D76" s="74"/>
      <c r="E76" s="83"/>
      <c r="F76" s="30"/>
      <c r="G76" s="91">
        <f>E76*F76</f>
        <v>0</v>
      </c>
      <c r="H76" s="14"/>
      <c r="I76" s="30"/>
      <c r="J76" s="95">
        <f>E76*I76</f>
        <v>0</v>
      </c>
      <c r="K76" s="7"/>
      <c r="L76" s="133"/>
      <c r="N76" s="5"/>
    </row>
    <row r="77" spans="1:31" s="4" customFormat="1" ht="15.6" customHeight="1">
      <c r="B77" s="446" t="s">
        <v>64</v>
      </c>
      <c r="C77" s="447"/>
      <c r="D77" s="74"/>
      <c r="E77" s="83"/>
      <c r="F77" s="30"/>
      <c r="G77" s="91">
        <f>E77*F77</f>
        <v>0</v>
      </c>
      <c r="H77" s="14"/>
      <c r="I77" s="30"/>
      <c r="J77" s="95">
        <f>E77*I77</f>
        <v>0</v>
      </c>
      <c r="K77" s="7"/>
      <c r="L77" s="133"/>
      <c r="N77" s="5"/>
    </row>
    <row r="78" spans="1:31" s="4" customFormat="1" ht="15.6" customHeight="1">
      <c r="B78" s="446" t="s">
        <v>64</v>
      </c>
      <c r="C78" s="447"/>
      <c r="D78" s="75"/>
      <c r="E78" s="86"/>
      <c r="F78" s="31"/>
      <c r="G78" s="91">
        <f>E78*F78</f>
        <v>0</v>
      </c>
      <c r="H78" s="14"/>
      <c r="I78" s="31"/>
      <c r="J78" s="95">
        <f>E78*I78</f>
        <v>0</v>
      </c>
      <c r="K78" s="7"/>
      <c r="L78" s="133"/>
      <c r="N78" s="5"/>
    </row>
    <row r="79" spans="1:31" s="4" customFormat="1" ht="15.6" customHeight="1">
      <c r="B79" s="446" t="s">
        <v>75</v>
      </c>
      <c r="C79" s="458"/>
      <c r="D79" s="75"/>
      <c r="E79" s="86"/>
      <c r="F79" s="31"/>
      <c r="G79" s="91">
        <f>E79*F79</f>
        <v>0</v>
      </c>
      <c r="H79" s="14"/>
      <c r="I79" s="31"/>
      <c r="J79" s="95">
        <f>E79*I79</f>
        <v>0</v>
      </c>
      <c r="K79" s="7"/>
      <c r="L79" s="133"/>
      <c r="N79" s="5"/>
    </row>
    <row r="80" spans="1:31" s="4" customFormat="1" ht="15.6" customHeight="1">
      <c r="B80" s="461" t="s">
        <v>65</v>
      </c>
      <c r="C80" s="462"/>
      <c r="D80" s="110"/>
      <c r="E80" s="105"/>
      <c r="F80" s="111"/>
      <c r="G80" s="107"/>
      <c r="H80" s="14"/>
      <c r="I80" s="111"/>
      <c r="J80" s="109"/>
      <c r="K80" s="7"/>
      <c r="L80" s="133"/>
      <c r="N80" s="5"/>
    </row>
    <row r="81" spans="2:30" s="4" customFormat="1" ht="15.6" customHeight="1">
      <c r="B81" s="442" t="s">
        <v>66</v>
      </c>
      <c r="C81" s="443"/>
      <c r="D81" s="75"/>
      <c r="E81" s="86"/>
      <c r="F81" s="31"/>
      <c r="G81" s="91">
        <f>E81*F81</f>
        <v>0</v>
      </c>
      <c r="H81" s="14"/>
      <c r="I81" s="31"/>
      <c r="J81" s="95">
        <f>E81*I81</f>
        <v>0</v>
      </c>
      <c r="K81" s="7"/>
      <c r="L81" s="133"/>
      <c r="N81" s="5"/>
    </row>
    <row r="82" spans="2:30" s="4" customFormat="1" ht="15.6" customHeight="1">
      <c r="B82" s="442" t="s">
        <v>66</v>
      </c>
      <c r="C82" s="443"/>
      <c r="D82" s="75"/>
      <c r="E82" s="86"/>
      <c r="F82" s="31"/>
      <c r="G82" s="91">
        <f>E82*F82</f>
        <v>0</v>
      </c>
      <c r="H82" s="14"/>
      <c r="I82" s="31"/>
      <c r="J82" s="95">
        <f>E82*I82</f>
        <v>0</v>
      </c>
      <c r="K82" s="7"/>
      <c r="L82" s="133"/>
      <c r="N82" s="5"/>
    </row>
    <row r="83" spans="2:30" s="4" customFormat="1" ht="15.6" customHeight="1">
      <c r="B83" s="442" t="s">
        <v>66</v>
      </c>
      <c r="C83" s="443"/>
      <c r="D83" s="75"/>
      <c r="E83" s="86"/>
      <c r="F83" s="31"/>
      <c r="G83" s="91">
        <f>E83*F83</f>
        <v>0</v>
      </c>
      <c r="H83" s="14"/>
      <c r="I83" s="31"/>
      <c r="J83" s="95">
        <f>E83*I83</f>
        <v>0</v>
      </c>
      <c r="K83" s="7"/>
      <c r="L83" s="133"/>
      <c r="N83" s="5"/>
    </row>
    <row r="84" spans="2:30" s="4" customFormat="1" ht="15.6" customHeight="1">
      <c r="B84" s="442" t="s">
        <v>75</v>
      </c>
      <c r="C84" s="443"/>
      <c r="D84" s="75"/>
      <c r="E84" s="86"/>
      <c r="F84" s="31"/>
      <c r="G84" s="91">
        <f>E84*F84</f>
        <v>0</v>
      </c>
      <c r="H84" s="14"/>
      <c r="I84" s="31"/>
      <c r="J84" s="95">
        <f>E84*I84</f>
        <v>0</v>
      </c>
      <c r="K84" s="7"/>
      <c r="L84" s="133"/>
      <c r="N84" s="5"/>
    </row>
    <row r="85" spans="2:30" s="4" customFormat="1" ht="15.6" customHeight="1">
      <c r="B85" s="463" t="s">
        <v>67</v>
      </c>
      <c r="C85" s="464"/>
      <c r="D85" s="110"/>
      <c r="E85" s="105"/>
      <c r="F85" s="111"/>
      <c r="G85" s="107"/>
      <c r="H85" s="14"/>
      <c r="I85" s="111"/>
      <c r="J85" s="109"/>
      <c r="K85" s="7"/>
      <c r="L85" s="133"/>
      <c r="N85" s="5"/>
    </row>
    <row r="86" spans="2:30" s="4" customFormat="1" ht="15.6" customHeight="1">
      <c r="B86" s="456" t="s">
        <v>66</v>
      </c>
      <c r="C86" s="457"/>
      <c r="D86" s="75"/>
      <c r="E86" s="86"/>
      <c r="F86" s="31"/>
      <c r="G86" s="91">
        <f>E86*F86</f>
        <v>0</v>
      </c>
      <c r="H86" s="14"/>
      <c r="I86" s="31"/>
      <c r="J86" s="95">
        <f>E86*I86</f>
        <v>0</v>
      </c>
      <c r="K86" s="7"/>
      <c r="L86" s="133"/>
      <c r="N86" s="5"/>
    </row>
    <row r="87" spans="2:30" s="4" customFormat="1" ht="15.6" customHeight="1">
      <c r="B87" s="456" t="s">
        <v>66</v>
      </c>
      <c r="C87" s="457"/>
      <c r="D87" s="75"/>
      <c r="E87" s="86"/>
      <c r="F87" s="31"/>
      <c r="G87" s="91">
        <f>E87*F87</f>
        <v>0</v>
      </c>
      <c r="H87" s="14"/>
      <c r="I87" s="31"/>
      <c r="J87" s="95">
        <f>E87*I87</f>
        <v>0</v>
      </c>
      <c r="K87" s="7"/>
      <c r="L87" s="133"/>
      <c r="N87" s="5"/>
    </row>
    <row r="88" spans="2:30" s="4" customFormat="1" ht="15.6" customHeight="1">
      <c r="B88" s="456" t="s">
        <v>66</v>
      </c>
      <c r="C88" s="457"/>
      <c r="D88" s="75"/>
      <c r="E88" s="86"/>
      <c r="F88" s="31"/>
      <c r="G88" s="91">
        <f>E88*F88</f>
        <v>0</v>
      </c>
      <c r="H88" s="14"/>
      <c r="I88" s="31"/>
      <c r="J88" s="95">
        <f>E88*I88</f>
        <v>0</v>
      </c>
      <c r="K88" s="7"/>
      <c r="L88" s="133"/>
      <c r="N88" s="5"/>
    </row>
    <row r="89" spans="2:30" s="4" customFormat="1" ht="15.6" customHeight="1">
      <c r="B89" s="456" t="s">
        <v>75</v>
      </c>
      <c r="C89" s="457"/>
      <c r="D89" s="75"/>
      <c r="E89" s="86"/>
      <c r="F89" s="31"/>
      <c r="G89" s="91">
        <f>E89*F89</f>
        <v>0</v>
      </c>
      <c r="H89" s="14"/>
      <c r="I89" s="31"/>
      <c r="J89" s="95">
        <f>E89*I89</f>
        <v>0</v>
      </c>
      <c r="K89" s="7"/>
      <c r="L89" s="133"/>
      <c r="N89" s="5"/>
    </row>
    <row r="90" spans="2:30" s="4" customFormat="1" ht="15.6" customHeight="1">
      <c r="B90" s="450" t="s">
        <v>68</v>
      </c>
      <c r="C90" s="451"/>
      <c r="D90" s="110"/>
      <c r="E90" s="105"/>
      <c r="F90" s="111"/>
      <c r="G90" s="107"/>
      <c r="H90" s="14"/>
      <c r="I90" s="111"/>
      <c r="J90" s="109"/>
      <c r="K90" s="7"/>
      <c r="L90" s="133"/>
      <c r="N90" s="5"/>
    </row>
    <row r="91" spans="2:30" s="4" customFormat="1" ht="15.6" customHeight="1">
      <c r="B91" s="454" t="s">
        <v>69</v>
      </c>
      <c r="C91" s="455"/>
      <c r="D91" s="75"/>
      <c r="E91" s="86"/>
      <c r="F91" s="31"/>
      <c r="G91" s="91">
        <f>E91*F91</f>
        <v>0</v>
      </c>
      <c r="H91" s="14"/>
      <c r="I91" s="31"/>
      <c r="J91" s="95">
        <f>E91*I91</f>
        <v>0</v>
      </c>
      <c r="K91" s="7"/>
      <c r="L91" s="133"/>
      <c r="N91" s="5"/>
    </row>
    <row r="92" spans="2:30" s="4" customFormat="1" ht="15.6" customHeight="1">
      <c r="B92" s="454" t="s">
        <v>69</v>
      </c>
      <c r="C92" s="455"/>
      <c r="D92" s="75"/>
      <c r="E92" s="86"/>
      <c r="F92" s="31"/>
      <c r="G92" s="91">
        <f>E92*F92</f>
        <v>0</v>
      </c>
      <c r="H92" s="14"/>
      <c r="I92" s="31"/>
      <c r="J92" s="95">
        <f>E92*I92</f>
        <v>0</v>
      </c>
      <c r="K92" s="7"/>
      <c r="L92" s="133"/>
      <c r="N92" s="5"/>
      <c r="O92" s="54"/>
      <c r="P92" s="54"/>
      <c r="Q92" s="54"/>
    </row>
    <row r="93" spans="2:30" s="4" customFormat="1" ht="15.6" customHeight="1">
      <c r="B93" s="465" t="s">
        <v>69</v>
      </c>
      <c r="C93" s="466"/>
      <c r="D93" s="75"/>
      <c r="E93" s="86"/>
      <c r="F93" s="31"/>
      <c r="G93" s="91">
        <f>E93*F93</f>
        <v>0</v>
      </c>
      <c r="H93" s="14"/>
      <c r="I93" s="31"/>
      <c r="J93" s="95">
        <f>E93*I93</f>
        <v>0</v>
      </c>
      <c r="K93" s="223"/>
      <c r="L93" s="229" t="s">
        <v>76</v>
      </c>
      <c r="N93" s="5"/>
      <c r="O93" s="2"/>
      <c r="P93" s="2"/>
      <c r="Q93" s="2"/>
      <c r="R93" s="2"/>
      <c r="S93" s="2"/>
      <c r="T93" s="2"/>
      <c r="U93" s="2"/>
      <c r="V93" s="2"/>
      <c r="W93" s="2"/>
      <c r="X93" s="2"/>
      <c r="Y93" s="2"/>
      <c r="Z93" s="2"/>
      <c r="AA93" s="2"/>
      <c r="AB93" s="2"/>
      <c r="AC93" s="2"/>
      <c r="AD93" s="2"/>
    </row>
    <row r="94" spans="2:30" s="4" customFormat="1" ht="15.6" customHeight="1">
      <c r="B94" s="467" t="s">
        <v>75</v>
      </c>
      <c r="C94" s="468"/>
      <c r="D94" s="75"/>
      <c r="E94" s="86"/>
      <c r="F94" s="31"/>
      <c r="G94" s="91">
        <f>E94*F94</f>
        <v>0</v>
      </c>
      <c r="H94" s="14"/>
      <c r="I94" s="31"/>
      <c r="J94" s="95">
        <f>E94*I94</f>
        <v>0</v>
      </c>
      <c r="K94" s="223"/>
      <c r="L94" s="229" t="s">
        <v>83</v>
      </c>
      <c r="N94" s="5"/>
      <c r="O94" s="2"/>
      <c r="P94" s="2"/>
      <c r="Q94" s="2"/>
      <c r="R94" s="2"/>
      <c r="S94" s="2"/>
      <c r="T94" s="2"/>
      <c r="U94" s="2"/>
      <c r="V94" s="2"/>
      <c r="W94" s="2"/>
      <c r="X94" s="2"/>
      <c r="Y94" s="2"/>
      <c r="Z94" s="2"/>
      <c r="AA94" s="2"/>
      <c r="AB94" s="2"/>
      <c r="AC94" s="2"/>
      <c r="AD94" s="2"/>
    </row>
    <row r="95" spans="2:30" s="2" customFormat="1" ht="15.6" customHeight="1" thickBot="1">
      <c r="B95" s="55"/>
      <c r="C95" s="56"/>
      <c r="D95" s="57"/>
      <c r="E95" s="50"/>
      <c r="F95" s="56"/>
      <c r="G95" s="92">
        <f>SUM(G75:G94)</f>
        <v>0</v>
      </c>
      <c r="H95" s="51"/>
      <c r="I95" s="56"/>
      <c r="J95" s="93">
        <f>SUM(J75:J94)</f>
        <v>0</v>
      </c>
      <c r="K95" s="45"/>
      <c r="L95" s="94">
        <f>J95+G95</f>
        <v>0</v>
      </c>
      <c r="N95" s="6"/>
    </row>
    <row r="96" spans="2:30" s="2" customFormat="1" ht="15.6" customHeight="1" thickBot="1">
      <c r="E96" s="117"/>
      <c r="G96" s="117"/>
      <c r="H96" s="117"/>
      <c r="J96" s="117"/>
      <c r="K96" s="117"/>
      <c r="L96" s="117"/>
      <c r="O96" s="6"/>
    </row>
    <row r="97" spans="1:30" s="4" customFormat="1" ht="23.25" customHeight="1">
      <c r="A97" s="227" t="s">
        <v>84</v>
      </c>
      <c r="B97" s="225" t="s">
        <v>85</v>
      </c>
      <c r="C97" s="10"/>
      <c r="D97" s="10"/>
      <c r="E97" s="15"/>
      <c r="F97" s="12" t="s">
        <v>55</v>
      </c>
      <c r="G97" s="11"/>
      <c r="H97" s="11"/>
      <c r="I97" s="10" t="s">
        <v>56</v>
      </c>
      <c r="J97" s="11"/>
      <c r="K97" s="3"/>
      <c r="L97" s="46"/>
      <c r="N97" s="5"/>
      <c r="O97" s="2"/>
      <c r="P97" s="2"/>
      <c r="Q97" s="2"/>
      <c r="R97" s="2"/>
      <c r="S97" s="2"/>
      <c r="T97" s="2"/>
      <c r="U97" s="2"/>
      <c r="V97" s="2"/>
      <c r="W97" s="2"/>
      <c r="X97" s="2"/>
      <c r="Y97" s="2"/>
      <c r="Z97" s="2"/>
      <c r="AA97" s="2"/>
      <c r="AB97" s="2"/>
      <c r="AC97" s="2"/>
      <c r="AD97" s="2"/>
    </row>
    <row r="98" spans="1:30" s="2" customFormat="1" ht="21" customHeight="1">
      <c r="B98" s="452" t="s">
        <v>57</v>
      </c>
      <c r="C98" s="453"/>
      <c r="D98" s="218" t="s">
        <v>86</v>
      </c>
      <c r="E98" s="219" t="s">
        <v>87</v>
      </c>
      <c r="F98" s="23"/>
      <c r="G98" s="24" t="s">
        <v>74</v>
      </c>
      <c r="H98" s="24"/>
      <c r="I98" s="23"/>
      <c r="J98" s="26" t="s">
        <v>74</v>
      </c>
      <c r="K98" s="117"/>
      <c r="L98" s="133"/>
      <c r="N98" s="6"/>
    </row>
    <row r="99" spans="1:30" s="4" customFormat="1" ht="15.6" customHeight="1">
      <c r="A99" s="2"/>
      <c r="B99" s="459" t="s">
        <v>63</v>
      </c>
      <c r="C99" s="460"/>
      <c r="D99" s="126"/>
      <c r="E99" s="127"/>
      <c r="F99" s="58"/>
      <c r="G99" s="107"/>
      <c r="H99" s="59"/>
      <c r="I99" s="58"/>
      <c r="J99" s="109"/>
      <c r="K99" s="7"/>
      <c r="L99" s="133"/>
      <c r="N99" s="5"/>
    </row>
    <row r="100" spans="1:30" s="4" customFormat="1" ht="15.6" customHeight="1">
      <c r="A100" s="2"/>
      <c r="B100" s="446" t="s">
        <v>64</v>
      </c>
      <c r="C100" s="458"/>
      <c r="D100" s="75"/>
      <c r="E100" s="75"/>
      <c r="F100" s="58"/>
      <c r="G100" s="98"/>
      <c r="H100" s="59"/>
      <c r="I100" s="58"/>
      <c r="J100" s="98"/>
      <c r="K100" s="7"/>
      <c r="L100" s="133"/>
      <c r="N100" s="5"/>
      <c r="O100" s="2"/>
      <c r="P100" s="2"/>
      <c r="Q100" s="2"/>
      <c r="R100" s="2"/>
      <c r="S100" s="2"/>
      <c r="T100" s="2"/>
      <c r="U100" s="2"/>
      <c r="V100" s="2"/>
      <c r="W100" s="2"/>
      <c r="X100" s="2"/>
      <c r="Y100" s="2"/>
      <c r="Z100" s="2"/>
      <c r="AA100" s="2"/>
      <c r="AB100" s="2"/>
      <c r="AC100" s="2"/>
      <c r="AD100" s="2"/>
    </row>
    <row r="101" spans="1:30" s="4" customFormat="1" ht="15.6" customHeight="1">
      <c r="A101" s="2"/>
      <c r="B101" s="446" t="s">
        <v>64</v>
      </c>
      <c r="C101" s="458"/>
      <c r="D101" s="75"/>
      <c r="E101" s="176"/>
      <c r="F101" s="58"/>
      <c r="G101" s="83"/>
      <c r="H101" s="59"/>
      <c r="I101" s="58"/>
      <c r="J101" s="98"/>
      <c r="K101" s="7"/>
      <c r="L101" s="133"/>
      <c r="N101" s="5"/>
      <c r="O101" s="2"/>
      <c r="P101" s="2"/>
      <c r="Q101" s="2"/>
      <c r="R101" s="2"/>
      <c r="S101" s="2"/>
      <c r="T101" s="2"/>
      <c r="U101" s="2"/>
      <c r="V101" s="2"/>
      <c r="W101" s="2"/>
      <c r="X101" s="2"/>
      <c r="Y101" s="2"/>
      <c r="Z101" s="2"/>
      <c r="AA101" s="2"/>
      <c r="AB101" s="2"/>
      <c r="AC101" s="2"/>
      <c r="AD101" s="2"/>
    </row>
    <row r="102" spans="1:30" s="4" customFormat="1" ht="15.6" customHeight="1">
      <c r="A102" s="2"/>
      <c r="B102" s="446" t="s">
        <v>64</v>
      </c>
      <c r="C102" s="458"/>
      <c r="D102" s="75"/>
      <c r="E102" s="176"/>
      <c r="F102" s="58"/>
      <c r="G102" s="86"/>
      <c r="H102" s="59"/>
      <c r="I102" s="58"/>
      <c r="J102" s="99"/>
      <c r="K102" s="7"/>
      <c r="L102" s="133"/>
      <c r="N102" s="5"/>
    </row>
    <row r="103" spans="1:30" s="4" customFormat="1" ht="15.6" customHeight="1">
      <c r="A103" s="2"/>
      <c r="B103" s="446" t="s">
        <v>75</v>
      </c>
      <c r="C103" s="458"/>
      <c r="D103" s="75"/>
      <c r="E103" s="176"/>
      <c r="F103" s="58"/>
      <c r="G103" s="86"/>
      <c r="H103" s="59"/>
      <c r="I103" s="58"/>
      <c r="J103" s="99"/>
      <c r="K103" s="7"/>
      <c r="L103" s="133"/>
      <c r="N103" s="5"/>
      <c r="O103" s="1"/>
      <c r="P103" s="1"/>
      <c r="Q103" s="1"/>
      <c r="R103" s="1"/>
      <c r="S103" s="1"/>
      <c r="T103" s="1"/>
      <c r="U103" s="1"/>
      <c r="V103" s="1"/>
      <c r="W103" s="1"/>
      <c r="X103" s="1"/>
      <c r="Y103" s="1"/>
      <c r="Z103" s="1"/>
      <c r="AA103" s="1"/>
      <c r="AB103" s="1"/>
      <c r="AC103" s="1"/>
      <c r="AD103" s="1"/>
    </row>
    <row r="104" spans="1:30" s="4" customFormat="1" ht="15.6" customHeight="1">
      <c r="A104" s="2"/>
      <c r="B104" s="461" t="s">
        <v>65</v>
      </c>
      <c r="C104" s="462"/>
      <c r="D104" s="110"/>
      <c r="E104" s="127"/>
      <c r="F104" s="58"/>
      <c r="G104" s="105"/>
      <c r="H104" s="59"/>
      <c r="I104" s="58"/>
      <c r="J104" s="112"/>
      <c r="K104" s="7"/>
      <c r="L104" s="133"/>
      <c r="N104" s="5"/>
      <c r="O104" s="1"/>
      <c r="P104" s="1"/>
      <c r="Q104" s="1"/>
      <c r="R104" s="1"/>
      <c r="S104" s="1"/>
      <c r="T104" s="1"/>
      <c r="U104" s="1"/>
      <c r="V104" s="1"/>
      <c r="W104" s="1"/>
      <c r="X104" s="1"/>
      <c r="Y104" s="1"/>
      <c r="Z104" s="1"/>
      <c r="AA104" s="1"/>
      <c r="AB104" s="1"/>
      <c r="AC104" s="1"/>
      <c r="AD104" s="1"/>
    </row>
    <row r="105" spans="1:30" s="4" customFormat="1" ht="15.6" customHeight="1">
      <c r="A105" s="2"/>
      <c r="B105" s="442" t="s">
        <v>66</v>
      </c>
      <c r="C105" s="443"/>
      <c r="D105" s="75"/>
      <c r="E105" s="176"/>
      <c r="F105" s="58"/>
      <c r="G105" s="86"/>
      <c r="H105" s="59"/>
      <c r="I105" s="58"/>
      <c r="J105" s="99"/>
      <c r="K105" s="7"/>
      <c r="L105" s="133"/>
      <c r="N105" s="5"/>
      <c r="O105" s="1"/>
      <c r="P105" s="1"/>
      <c r="Q105" s="1"/>
      <c r="R105" s="1"/>
      <c r="S105" s="1"/>
      <c r="T105" s="1"/>
      <c r="U105" s="1"/>
      <c r="V105" s="1"/>
      <c r="W105" s="1"/>
      <c r="X105" s="1"/>
      <c r="Y105" s="1"/>
      <c r="Z105" s="1"/>
      <c r="AA105" s="1"/>
      <c r="AB105" s="1"/>
      <c r="AC105" s="1"/>
      <c r="AD105" s="1"/>
    </row>
    <row r="106" spans="1:30" s="4" customFormat="1" ht="15.6" customHeight="1">
      <c r="A106" s="2"/>
      <c r="B106" s="442" t="s">
        <v>66</v>
      </c>
      <c r="C106" s="443"/>
      <c r="D106" s="75"/>
      <c r="E106" s="176"/>
      <c r="F106" s="58"/>
      <c r="G106" s="86"/>
      <c r="H106" s="59"/>
      <c r="I106" s="58"/>
      <c r="J106" s="99"/>
      <c r="K106" s="7"/>
      <c r="L106" s="133"/>
      <c r="N106" s="5"/>
      <c r="O106" s="1"/>
      <c r="P106" s="1"/>
      <c r="Q106" s="1"/>
      <c r="R106" s="1"/>
      <c r="S106" s="1"/>
      <c r="T106" s="1"/>
      <c r="U106" s="1"/>
      <c r="V106" s="1"/>
      <c r="W106" s="1"/>
      <c r="X106" s="1"/>
      <c r="Y106" s="1"/>
      <c r="Z106" s="1"/>
      <c r="AA106" s="1"/>
      <c r="AB106" s="1"/>
      <c r="AC106" s="1"/>
      <c r="AD106" s="1"/>
    </row>
    <row r="107" spans="1:30" s="4" customFormat="1" ht="15.6" customHeight="1">
      <c r="A107" s="2"/>
      <c r="B107" s="442" t="s">
        <v>66</v>
      </c>
      <c r="C107" s="443"/>
      <c r="D107" s="75"/>
      <c r="E107" s="176"/>
      <c r="F107" s="58"/>
      <c r="G107" s="86"/>
      <c r="H107" s="59"/>
      <c r="I107" s="58"/>
      <c r="J107" s="99"/>
      <c r="K107" s="7"/>
      <c r="L107" s="133"/>
      <c r="N107" s="5"/>
      <c r="O107" s="1"/>
      <c r="P107" s="1"/>
      <c r="Q107" s="1"/>
      <c r="R107" s="1"/>
      <c r="S107" s="1"/>
      <c r="T107" s="1"/>
      <c r="U107" s="1"/>
      <c r="V107" s="1"/>
      <c r="W107" s="1"/>
      <c r="X107" s="1"/>
      <c r="Y107" s="1"/>
      <c r="Z107" s="1"/>
      <c r="AA107" s="1"/>
      <c r="AB107" s="1"/>
      <c r="AC107" s="1"/>
      <c r="AD107" s="1"/>
    </row>
    <row r="108" spans="1:30" s="4" customFormat="1" ht="15.6" customHeight="1">
      <c r="A108" s="2"/>
      <c r="B108" s="442" t="s">
        <v>75</v>
      </c>
      <c r="C108" s="443"/>
      <c r="D108" s="75"/>
      <c r="E108" s="176"/>
      <c r="F108" s="58"/>
      <c r="G108" s="86"/>
      <c r="H108" s="59"/>
      <c r="I108" s="58"/>
      <c r="J108" s="99"/>
      <c r="K108" s="7"/>
      <c r="L108" s="133"/>
      <c r="N108" s="5"/>
      <c r="O108" s="1"/>
      <c r="P108" s="1"/>
      <c r="Q108" s="1"/>
      <c r="R108" s="1"/>
      <c r="S108" s="1"/>
      <c r="T108" s="1"/>
      <c r="U108" s="1"/>
      <c r="V108" s="1"/>
      <c r="W108" s="1"/>
      <c r="X108" s="1"/>
      <c r="Y108" s="1"/>
      <c r="Z108" s="1"/>
      <c r="AA108" s="1"/>
      <c r="AB108" s="1"/>
      <c r="AC108" s="1"/>
      <c r="AD108" s="1"/>
    </row>
    <row r="109" spans="1:30" s="4" customFormat="1" ht="15.6" customHeight="1">
      <c r="A109" s="2"/>
      <c r="B109" s="477" t="s">
        <v>67</v>
      </c>
      <c r="C109" s="478"/>
      <c r="D109" s="110"/>
      <c r="E109" s="127"/>
      <c r="F109" s="58"/>
      <c r="G109" s="105"/>
      <c r="H109" s="59"/>
      <c r="I109" s="58"/>
      <c r="J109" s="112"/>
      <c r="K109" s="7"/>
      <c r="L109" s="133"/>
      <c r="N109" s="5"/>
      <c r="O109" s="1"/>
      <c r="P109" s="1"/>
      <c r="Q109" s="1"/>
      <c r="R109" s="1"/>
      <c r="S109" s="1"/>
      <c r="T109" s="1"/>
      <c r="U109" s="1"/>
      <c r="V109" s="1"/>
      <c r="W109" s="1"/>
      <c r="X109" s="1"/>
      <c r="Y109" s="1"/>
      <c r="Z109" s="1"/>
      <c r="AA109" s="1"/>
      <c r="AB109" s="1"/>
      <c r="AC109" s="1"/>
      <c r="AD109" s="1"/>
    </row>
    <row r="110" spans="1:30" s="4" customFormat="1" ht="15.6" customHeight="1">
      <c r="A110" s="2"/>
      <c r="B110" s="448" t="s">
        <v>66</v>
      </c>
      <c r="C110" s="449"/>
      <c r="D110" s="75"/>
      <c r="E110" s="176"/>
      <c r="F110" s="58"/>
      <c r="G110" s="86"/>
      <c r="H110" s="59"/>
      <c r="I110" s="58"/>
      <c r="J110" s="99"/>
      <c r="K110" s="7"/>
      <c r="L110" s="133"/>
      <c r="N110" s="5"/>
      <c r="O110" s="1"/>
      <c r="P110" s="1"/>
      <c r="Q110" s="1"/>
      <c r="R110" s="1"/>
      <c r="S110" s="1"/>
      <c r="T110" s="1"/>
      <c r="U110" s="1"/>
      <c r="V110" s="1"/>
      <c r="W110" s="1"/>
      <c r="X110" s="1"/>
      <c r="Y110" s="1"/>
      <c r="Z110" s="1"/>
      <c r="AA110" s="1"/>
      <c r="AB110" s="1"/>
      <c r="AC110" s="1"/>
      <c r="AD110" s="1"/>
    </row>
    <row r="111" spans="1:30" s="4" customFormat="1" ht="15.6" customHeight="1">
      <c r="A111" s="2"/>
      <c r="B111" s="448" t="s">
        <v>66</v>
      </c>
      <c r="C111" s="449"/>
      <c r="D111" s="75"/>
      <c r="E111" s="176"/>
      <c r="F111" s="58"/>
      <c r="G111" s="86"/>
      <c r="H111" s="59"/>
      <c r="I111" s="58"/>
      <c r="J111" s="99"/>
      <c r="K111" s="7"/>
      <c r="L111" s="133"/>
      <c r="N111" s="5"/>
      <c r="O111" s="1"/>
      <c r="P111" s="1"/>
      <c r="Q111" s="1"/>
      <c r="R111" s="1"/>
      <c r="S111" s="1"/>
      <c r="T111" s="1"/>
      <c r="U111" s="1"/>
      <c r="V111" s="1"/>
      <c r="W111" s="1"/>
      <c r="X111" s="1"/>
      <c r="Y111" s="1"/>
      <c r="Z111" s="1"/>
      <c r="AA111" s="1"/>
      <c r="AB111" s="1"/>
      <c r="AC111" s="1"/>
      <c r="AD111" s="1"/>
    </row>
    <row r="112" spans="1:30" s="4" customFormat="1" ht="15.6" customHeight="1">
      <c r="A112" s="2"/>
      <c r="B112" s="448" t="s">
        <v>66</v>
      </c>
      <c r="C112" s="449"/>
      <c r="D112" s="75"/>
      <c r="E112" s="176"/>
      <c r="F112" s="58"/>
      <c r="G112" s="86"/>
      <c r="H112" s="59"/>
      <c r="I112" s="58"/>
      <c r="J112" s="99"/>
      <c r="K112" s="7"/>
      <c r="L112" s="133"/>
      <c r="N112" s="5"/>
      <c r="O112" s="1"/>
      <c r="P112" s="1"/>
      <c r="Q112" s="1"/>
      <c r="R112" s="1"/>
      <c r="S112" s="1"/>
      <c r="T112" s="1"/>
      <c r="U112" s="1"/>
      <c r="V112" s="1"/>
      <c r="W112" s="1"/>
      <c r="X112" s="1"/>
      <c r="Y112" s="1"/>
      <c r="Z112" s="1"/>
      <c r="AA112" s="1"/>
      <c r="AB112" s="1"/>
      <c r="AC112" s="1"/>
      <c r="AD112" s="1"/>
    </row>
    <row r="113" spans="1:31" s="4" customFormat="1" ht="15.6" customHeight="1">
      <c r="A113" s="2"/>
      <c r="B113" s="456" t="s">
        <v>75</v>
      </c>
      <c r="C113" s="457"/>
      <c r="D113" s="75"/>
      <c r="E113" s="176"/>
      <c r="F113" s="58"/>
      <c r="G113" s="86"/>
      <c r="H113" s="59"/>
      <c r="I113" s="58"/>
      <c r="J113" s="99"/>
      <c r="K113" s="7"/>
      <c r="L113" s="133"/>
      <c r="N113" s="5"/>
      <c r="O113" s="1"/>
      <c r="P113" s="1"/>
      <c r="Q113" s="1"/>
      <c r="R113" s="1"/>
      <c r="S113" s="1"/>
      <c r="T113" s="1"/>
      <c r="U113" s="1"/>
      <c r="V113" s="1"/>
      <c r="W113" s="1"/>
      <c r="X113" s="1"/>
      <c r="Y113" s="1"/>
      <c r="Z113" s="1"/>
      <c r="AA113" s="1"/>
      <c r="AB113" s="1"/>
      <c r="AC113" s="1"/>
      <c r="AD113" s="1"/>
    </row>
    <row r="114" spans="1:31" s="4" customFormat="1" ht="15.6" customHeight="1">
      <c r="A114" s="2"/>
      <c r="B114" s="450" t="s">
        <v>68</v>
      </c>
      <c r="C114" s="451"/>
      <c r="D114" s="110"/>
      <c r="E114" s="127"/>
      <c r="F114" s="58"/>
      <c r="G114" s="105"/>
      <c r="H114" s="59"/>
      <c r="I114" s="58"/>
      <c r="J114" s="112"/>
      <c r="K114" s="7"/>
      <c r="L114" s="133"/>
      <c r="N114" s="5"/>
      <c r="O114" s="1"/>
      <c r="P114" s="1"/>
      <c r="Q114" s="1"/>
      <c r="R114" s="1"/>
      <c r="S114" s="1"/>
      <c r="T114" s="1"/>
      <c r="U114" s="1"/>
      <c r="V114" s="1"/>
      <c r="W114" s="1"/>
      <c r="X114" s="1"/>
      <c r="Y114" s="1"/>
      <c r="Z114" s="1"/>
      <c r="AA114" s="1"/>
      <c r="AB114" s="1"/>
      <c r="AC114" s="1"/>
      <c r="AD114" s="1"/>
    </row>
    <row r="115" spans="1:31" s="4" customFormat="1" ht="15.6" customHeight="1">
      <c r="A115" s="2"/>
      <c r="B115" s="454" t="s">
        <v>69</v>
      </c>
      <c r="C115" s="455"/>
      <c r="D115" s="75"/>
      <c r="E115" s="176"/>
      <c r="F115" s="58"/>
      <c r="G115" s="86"/>
      <c r="H115" s="59"/>
      <c r="I115" s="58"/>
      <c r="J115" s="99"/>
      <c r="K115" s="7"/>
      <c r="L115" s="133"/>
      <c r="N115" s="5"/>
      <c r="O115" s="1"/>
      <c r="P115" s="1"/>
      <c r="Q115" s="1"/>
      <c r="R115" s="1"/>
      <c r="S115" s="1"/>
      <c r="T115" s="1"/>
      <c r="U115" s="1"/>
      <c r="V115" s="1"/>
      <c r="W115" s="1"/>
      <c r="X115" s="1"/>
      <c r="Y115" s="1"/>
      <c r="Z115" s="1"/>
      <c r="AA115" s="1"/>
      <c r="AB115" s="1"/>
      <c r="AC115" s="1"/>
      <c r="AD115" s="1"/>
    </row>
    <row r="116" spans="1:31" s="4" customFormat="1" ht="15.6" customHeight="1">
      <c r="A116" s="2"/>
      <c r="B116" s="454" t="s">
        <v>69</v>
      </c>
      <c r="C116" s="455"/>
      <c r="D116" s="75"/>
      <c r="E116" s="176"/>
      <c r="F116" s="58"/>
      <c r="G116" s="86"/>
      <c r="H116" s="59"/>
      <c r="I116" s="58"/>
      <c r="J116" s="99"/>
      <c r="K116" s="7"/>
      <c r="L116" s="133"/>
      <c r="N116" s="5"/>
      <c r="O116" s="1"/>
      <c r="P116" s="1"/>
      <c r="Q116" s="1"/>
      <c r="R116" s="1"/>
      <c r="S116" s="1"/>
      <c r="T116" s="1"/>
      <c r="U116" s="1"/>
      <c r="V116" s="1"/>
      <c r="W116" s="1"/>
      <c r="X116" s="1"/>
      <c r="Y116" s="1"/>
      <c r="Z116" s="1"/>
      <c r="AA116" s="1"/>
      <c r="AB116" s="1"/>
      <c r="AC116" s="1"/>
      <c r="AD116" s="1"/>
    </row>
    <row r="117" spans="1:31" s="4" customFormat="1" ht="15.6" customHeight="1">
      <c r="A117" s="2"/>
      <c r="B117" s="465" t="s">
        <v>69</v>
      </c>
      <c r="C117" s="466"/>
      <c r="D117" s="75"/>
      <c r="E117" s="176"/>
      <c r="F117" s="58"/>
      <c r="G117" s="86"/>
      <c r="H117" s="59"/>
      <c r="I117" s="58"/>
      <c r="J117" s="99"/>
      <c r="K117" s="7"/>
      <c r="L117" s="229"/>
      <c r="N117" s="5"/>
      <c r="O117" s="1"/>
      <c r="P117" s="1"/>
      <c r="Q117" s="1"/>
      <c r="R117" s="1"/>
      <c r="S117" s="1"/>
      <c r="T117" s="1"/>
      <c r="U117" s="1"/>
      <c r="V117" s="1"/>
      <c r="W117" s="1"/>
      <c r="X117" s="1"/>
      <c r="Y117" s="1"/>
      <c r="Z117" s="1"/>
      <c r="AA117" s="1"/>
      <c r="AB117" s="1"/>
      <c r="AC117" s="1"/>
      <c r="AD117" s="1"/>
    </row>
    <row r="118" spans="1:31" s="4" customFormat="1" ht="15.6" customHeight="1">
      <c r="B118" s="467" t="s">
        <v>75</v>
      </c>
      <c r="C118" s="468"/>
      <c r="D118" s="75"/>
      <c r="E118" s="176"/>
      <c r="F118" s="58"/>
      <c r="G118" s="86"/>
      <c r="H118" s="59"/>
      <c r="I118" s="60"/>
      <c r="J118" s="99"/>
      <c r="K118" s="7"/>
      <c r="L118" s="229" t="s">
        <v>88</v>
      </c>
      <c r="N118" s="61"/>
      <c r="O118" s="1"/>
      <c r="P118" s="1"/>
      <c r="Q118" s="1"/>
      <c r="R118" s="1"/>
      <c r="S118" s="1"/>
      <c r="T118" s="1"/>
      <c r="U118" s="1"/>
      <c r="V118" s="1"/>
      <c r="W118" s="1"/>
      <c r="X118" s="1"/>
      <c r="Y118" s="1"/>
      <c r="Z118" s="1"/>
      <c r="AA118" s="1"/>
      <c r="AB118" s="1"/>
      <c r="AC118" s="1"/>
      <c r="AD118" s="1"/>
    </row>
    <row r="119" spans="1:31" s="2" customFormat="1" ht="15.6" customHeight="1" thickBot="1">
      <c r="B119" s="55"/>
      <c r="C119" s="56"/>
      <c r="D119" s="56"/>
      <c r="E119" s="62"/>
      <c r="F119" s="63"/>
      <c r="G119" s="92">
        <f>SUM(G99:G118)</f>
        <v>0</v>
      </c>
      <c r="H119" s="62"/>
      <c r="I119" s="63"/>
      <c r="J119" s="92">
        <f>SUM(J99:J118)</f>
        <v>0</v>
      </c>
      <c r="K119" s="45"/>
      <c r="L119" s="94">
        <f>J119+G119</f>
        <v>0</v>
      </c>
      <c r="N119" s="6"/>
      <c r="O119" s="1"/>
      <c r="P119" s="1"/>
      <c r="Q119" s="1"/>
      <c r="R119" s="1"/>
      <c r="S119" s="1"/>
      <c r="T119" s="1"/>
      <c r="U119" s="1"/>
      <c r="V119" s="1"/>
      <c r="W119" s="1"/>
      <c r="X119" s="1"/>
      <c r="Y119" s="1"/>
      <c r="Z119" s="1"/>
      <c r="AA119" s="1"/>
      <c r="AB119" s="1"/>
      <c r="AC119" s="1"/>
      <c r="AD119" s="1"/>
    </row>
    <row r="120" spans="1:31" s="2" customFormat="1" ht="15.6" customHeight="1" thickBot="1">
      <c r="N120" s="6"/>
      <c r="O120" s="1"/>
      <c r="P120" s="1"/>
      <c r="Q120" s="1"/>
      <c r="R120" s="1"/>
      <c r="S120" s="1"/>
      <c r="T120" s="1"/>
      <c r="U120" s="1"/>
      <c r="V120" s="1"/>
      <c r="W120" s="1"/>
      <c r="X120" s="1"/>
      <c r="Y120" s="1"/>
      <c r="Z120" s="1"/>
      <c r="AA120" s="1"/>
      <c r="AB120" s="1"/>
      <c r="AC120" s="1"/>
      <c r="AD120" s="1"/>
    </row>
    <row r="121" spans="1:31" s="2" customFormat="1" ht="23.25" customHeight="1">
      <c r="A121" s="227" t="s">
        <v>89</v>
      </c>
      <c r="B121" s="225" t="s">
        <v>90</v>
      </c>
      <c r="C121" s="10"/>
      <c r="D121" s="10"/>
      <c r="E121" s="15"/>
      <c r="F121" s="12" t="s">
        <v>55</v>
      </c>
      <c r="G121" s="11"/>
      <c r="H121" s="11"/>
      <c r="I121" s="10" t="s">
        <v>56</v>
      </c>
      <c r="J121" s="11"/>
      <c r="K121" s="3"/>
      <c r="L121" s="46"/>
      <c r="N121" s="1"/>
      <c r="P121" s="1"/>
      <c r="Q121" s="1"/>
      <c r="R121" s="1"/>
      <c r="S121" s="1"/>
      <c r="T121" s="1"/>
      <c r="U121" s="1"/>
      <c r="V121" s="1"/>
      <c r="W121" s="1"/>
      <c r="X121" s="1"/>
      <c r="Y121" s="1"/>
      <c r="Z121" s="1"/>
      <c r="AA121" s="1"/>
      <c r="AB121" s="1"/>
      <c r="AC121" s="1"/>
      <c r="AD121" s="1"/>
    </row>
    <row r="122" spans="1:31" s="2" customFormat="1" ht="21" customHeight="1">
      <c r="B122" s="130" t="s">
        <v>57</v>
      </c>
      <c r="C122" s="131"/>
      <c r="D122" s="120" t="s">
        <v>87</v>
      </c>
      <c r="E122" s="121"/>
      <c r="F122" s="23"/>
      <c r="G122" s="24" t="s">
        <v>74</v>
      </c>
      <c r="H122" s="24"/>
      <c r="I122" s="23"/>
      <c r="J122" s="26" t="s">
        <v>74</v>
      </c>
      <c r="K122" s="117"/>
      <c r="L122" s="133"/>
      <c r="N122" s="1"/>
      <c r="P122" s="1"/>
      <c r="Q122" s="1"/>
      <c r="R122" s="1"/>
      <c r="S122" s="1"/>
      <c r="T122" s="1"/>
      <c r="U122" s="1"/>
      <c r="V122" s="1"/>
      <c r="W122" s="1"/>
      <c r="X122" s="1"/>
      <c r="Y122" s="1"/>
      <c r="Z122" s="1"/>
      <c r="AA122" s="1"/>
      <c r="AB122" s="1"/>
      <c r="AC122" s="1"/>
      <c r="AD122" s="1"/>
    </row>
    <row r="123" spans="1:31" s="4" customFormat="1" ht="15.6" customHeight="1">
      <c r="A123" s="2"/>
      <c r="B123" s="487" t="s">
        <v>63</v>
      </c>
      <c r="C123" s="488"/>
      <c r="D123" s="126"/>
      <c r="E123" s="127"/>
      <c r="F123" s="58"/>
      <c r="G123" s="107"/>
      <c r="H123" s="59"/>
      <c r="I123" s="58"/>
      <c r="J123" s="109"/>
      <c r="K123" s="7"/>
      <c r="L123" s="133"/>
      <c r="N123" s="1"/>
      <c r="P123" s="1"/>
      <c r="Q123" s="1"/>
      <c r="R123" s="1"/>
      <c r="S123" s="1"/>
      <c r="T123" s="1"/>
      <c r="U123" s="1"/>
      <c r="V123" s="1"/>
      <c r="W123" s="1"/>
      <c r="X123" s="1"/>
      <c r="Y123" s="1"/>
      <c r="Z123" s="1"/>
      <c r="AA123" s="1"/>
      <c r="AB123" s="1"/>
      <c r="AC123" s="1"/>
      <c r="AD123" s="1"/>
    </row>
    <row r="124" spans="1:31" s="4" customFormat="1" ht="15.6" customHeight="1">
      <c r="A124" s="2"/>
      <c r="B124" s="491" t="s">
        <v>64</v>
      </c>
      <c r="C124" s="492"/>
      <c r="D124" s="444"/>
      <c r="E124" s="445"/>
      <c r="F124" s="58"/>
      <c r="G124" s="83"/>
      <c r="H124" s="59"/>
      <c r="I124" s="58"/>
      <c r="J124" s="98"/>
      <c r="K124" s="7"/>
      <c r="L124" s="133"/>
      <c r="N124" s="1"/>
      <c r="O124" s="1"/>
      <c r="P124" s="1"/>
      <c r="Q124" s="1"/>
      <c r="R124" s="1"/>
      <c r="S124" s="1"/>
      <c r="T124" s="1"/>
      <c r="U124" s="1"/>
      <c r="V124" s="1"/>
      <c r="W124" s="1"/>
      <c r="X124" s="1"/>
      <c r="Y124" s="1"/>
      <c r="Z124" s="1"/>
      <c r="AA124" s="1"/>
      <c r="AB124" s="1"/>
      <c r="AC124" s="1"/>
      <c r="AD124" s="1"/>
    </row>
    <row r="125" spans="1:31" s="2" customFormat="1" ht="15" customHeight="1">
      <c r="B125" s="491" t="s">
        <v>64</v>
      </c>
      <c r="C125" s="492"/>
      <c r="D125" s="444"/>
      <c r="E125" s="445"/>
      <c r="F125" s="58"/>
      <c r="G125" s="83"/>
      <c r="H125" s="59"/>
      <c r="I125" s="58"/>
      <c r="J125" s="98"/>
      <c r="K125" s="7"/>
      <c r="L125" s="133"/>
      <c r="N125" s="1"/>
      <c r="O125" s="1"/>
      <c r="P125" s="1"/>
      <c r="Q125" s="1"/>
      <c r="R125" s="1"/>
      <c r="S125" s="1"/>
      <c r="T125" s="1"/>
      <c r="U125" s="1"/>
      <c r="V125" s="1"/>
      <c r="W125" s="1"/>
      <c r="X125" s="1"/>
      <c r="Y125" s="1"/>
      <c r="Z125" s="1"/>
      <c r="AA125" s="1"/>
      <c r="AB125" s="1"/>
      <c r="AC125" s="1"/>
      <c r="AD125" s="1"/>
    </row>
    <row r="126" spans="1:31" s="2" customFormat="1" ht="15.6" customHeight="1">
      <c r="B126" s="491" t="s">
        <v>64</v>
      </c>
      <c r="C126" s="492"/>
      <c r="D126" s="444"/>
      <c r="E126" s="445"/>
      <c r="F126" s="58"/>
      <c r="G126" s="86"/>
      <c r="H126" s="59"/>
      <c r="I126" s="58"/>
      <c r="J126" s="99"/>
      <c r="K126" s="7"/>
      <c r="L126" s="133"/>
      <c r="N126" s="1"/>
      <c r="O126" s="6"/>
      <c r="P126" s="1"/>
      <c r="Q126" s="1"/>
      <c r="R126" s="1"/>
      <c r="S126" s="1"/>
      <c r="T126" s="1"/>
      <c r="U126" s="1"/>
      <c r="V126" s="1"/>
      <c r="W126" s="1"/>
      <c r="X126" s="1"/>
      <c r="Y126" s="1"/>
      <c r="Z126" s="1"/>
      <c r="AA126" s="1"/>
      <c r="AB126" s="1"/>
      <c r="AC126" s="1"/>
      <c r="AD126" s="1"/>
      <c r="AE126" s="1"/>
    </row>
    <row r="127" spans="1:31">
      <c r="A127" s="2"/>
      <c r="B127" s="491" t="s">
        <v>75</v>
      </c>
      <c r="C127" s="492"/>
      <c r="D127" s="444"/>
      <c r="E127" s="445"/>
      <c r="F127" s="58"/>
      <c r="G127" s="86"/>
      <c r="H127" s="59"/>
      <c r="I127" s="58"/>
      <c r="J127" s="99"/>
      <c r="K127" s="7"/>
      <c r="L127" s="133"/>
    </row>
    <row r="128" spans="1:31">
      <c r="A128" s="2"/>
      <c r="B128" s="489" t="s">
        <v>65</v>
      </c>
      <c r="C128" s="484"/>
      <c r="D128" s="126"/>
      <c r="E128" s="127"/>
      <c r="F128" s="58"/>
      <c r="G128" s="105"/>
      <c r="H128" s="59"/>
      <c r="I128" s="58"/>
      <c r="J128" s="112"/>
      <c r="K128" s="7"/>
      <c r="L128" s="133"/>
    </row>
    <row r="129" spans="1:12">
      <c r="A129" s="2"/>
      <c r="B129" s="490" t="s">
        <v>66</v>
      </c>
      <c r="C129" s="480"/>
      <c r="D129" s="444"/>
      <c r="E129" s="445"/>
      <c r="F129" s="58"/>
      <c r="G129" s="99"/>
      <c r="H129" s="59"/>
      <c r="I129" s="58"/>
      <c r="J129" s="99"/>
      <c r="K129" s="7"/>
      <c r="L129" s="133"/>
    </row>
    <row r="130" spans="1:12">
      <c r="A130" s="2"/>
      <c r="B130" s="490" t="s">
        <v>66</v>
      </c>
      <c r="C130" s="480"/>
      <c r="D130" s="444"/>
      <c r="E130" s="445"/>
      <c r="F130" s="58"/>
      <c r="G130" s="99"/>
      <c r="H130" s="59"/>
      <c r="I130" s="58"/>
      <c r="J130" s="99"/>
      <c r="K130" s="7"/>
      <c r="L130" s="133"/>
    </row>
    <row r="131" spans="1:12">
      <c r="A131" s="2"/>
      <c r="B131" s="490" t="s">
        <v>66</v>
      </c>
      <c r="C131" s="480"/>
      <c r="D131" s="444"/>
      <c r="E131" s="445"/>
      <c r="F131" s="58"/>
      <c r="G131" s="86"/>
      <c r="H131" s="59"/>
      <c r="I131" s="58"/>
      <c r="J131" s="99"/>
      <c r="K131" s="7"/>
      <c r="L131" s="133"/>
    </row>
    <row r="132" spans="1:12">
      <c r="A132" s="2"/>
      <c r="B132" s="490" t="s">
        <v>91</v>
      </c>
      <c r="C132" s="480"/>
      <c r="D132" s="444"/>
      <c r="E132" s="445"/>
      <c r="F132" s="58"/>
      <c r="G132" s="86"/>
      <c r="H132" s="59"/>
      <c r="I132" s="58"/>
      <c r="J132" s="99"/>
      <c r="K132" s="7"/>
      <c r="L132" s="133"/>
    </row>
    <row r="133" spans="1:12">
      <c r="A133" s="2"/>
      <c r="B133" s="485" t="s">
        <v>67</v>
      </c>
      <c r="C133" s="486"/>
      <c r="D133" s="126"/>
      <c r="E133" s="127"/>
      <c r="F133" s="58"/>
      <c r="G133" s="105"/>
      <c r="H133" s="59"/>
      <c r="I133" s="58"/>
      <c r="J133" s="112"/>
      <c r="K133" s="7"/>
      <c r="L133" s="133"/>
    </row>
    <row r="134" spans="1:12">
      <c r="A134" s="2"/>
      <c r="B134" s="481" t="s">
        <v>66</v>
      </c>
      <c r="C134" s="482"/>
      <c r="D134" s="444"/>
      <c r="E134" s="445"/>
      <c r="F134" s="58"/>
      <c r="G134" s="86"/>
      <c r="H134" s="59"/>
      <c r="I134" s="58"/>
      <c r="J134" s="99"/>
      <c r="K134" s="7"/>
      <c r="L134" s="133"/>
    </row>
    <row r="135" spans="1:12">
      <c r="A135" s="2"/>
      <c r="B135" s="481" t="s">
        <v>66</v>
      </c>
      <c r="C135" s="482"/>
      <c r="D135" s="444"/>
      <c r="E135" s="445"/>
      <c r="F135" s="58"/>
      <c r="G135" s="86"/>
      <c r="H135" s="59"/>
      <c r="I135" s="58"/>
      <c r="J135" s="99"/>
      <c r="K135" s="7"/>
      <c r="L135" s="133"/>
    </row>
    <row r="136" spans="1:12">
      <c r="A136" s="2"/>
      <c r="B136" s="481" t="s">
        <v>66</v>
      </c>
      <c r="C136" s="482"/>
      <c r="D136" s="444"/>
      <c r="E136" s="445"/>
      <c r="F136" s="58"/>
      <c r="G136" s="86"/>
      <c r="H136" s="59"/>
      <c r="I136" s="58"/>
      <c r="J136" s="99"/>
      <c r="K136" s="7"/>
      <c r="L136" s="133"/>
    </row>
    <row r="137" spans="1:12">
      <c r="A137" s="2"/>
      <c r="B137" s="481" t="s">
        <v>75</v>
      </c>
      <c r="C137" s="482"/>
      <c r="D137" s="444"/>
      <c r="E137" s="445"/>
      <c r="F137" s="58"/>
      <c r="G137" s="86"/>
      <c r="H137" s="59"/>
      <c r="I137" s="58"/>
      <c r="J137" s="99"/>
      <c r="K137" s="7"/>
      <c r="L137" s="133"/>
    </row>
    <row r="138" spans="1:12">
      <c r="A138" s="2"/>
      <c r="B138" s="483" t="s">
        <v>68</v>
      </c>
      <c r="C138" s="484"/>
      <c r="D138" s="126"/>
      <c r="E138" s="127"/>
      <c r="F138" s="58"/>
      <c r="G138" s="105"/>
      <c r="H138" s="59"/>
      <c r="I138" s="58"/>
      <c r="J138" s="112"/>
      <c r="K138" s="7"/>
      <c r="L138" s="133"/>
    </row>
    <row r="139" spans="1:12">
      <c r="A139" s="2"/>
      <c r="B139" s="479" t="s">
        <v>69</v>
      </c>
      <c r="C139" s="480"/>
      <c r="D139" s="444"/>
      <c r="E139" s="445"/>
      <c r="F139" s="58"/>
      <c r="G139" s="86"/>
      <c r="H139" s="59"/>
      <c r="I139" s="58"/>
      <c r="J139" s="99"/>
      <c r="K139" s="7"/>
      <c r="L139" s="133"/>
    </row>
    <row r="140" spans="1:12">
      <c r="A140" s="2"/>
      <c r="B140" s="479" t="s">
        <v>69</v>
      </c>
      <c r="C140" s="480"/>
      <c r="D140" s="444"/>
      <c r="E140" s="445"/>
      <c r="F140" s="58"/>
      <c r="G140" s="86"/>
      <c r="H140" s="59"/>
      <c r="I140" s="58"/>
      <c r="J140" s="99"/>
      <c r="K140" s="7"/>
      <c r="L140" s="133"/>
    </row>
    <row r="141" spans="1:12" ht="14.1">
      <c r="A141" s="2"/>
      <c r="B141" s="479" t="s">
        <v>69</v>
      </c>
      <c r="C141" s="480"/>
      <c r="D141" s="444"/>
      <c r="E141" s="445"/>
      <c r="F141" s="58"/>
      <c r="G141" s="86"/>
      <c r="H141" s="59"/>
      <c r="I141" s="58"/>
      <c r="J141" s="99"/>
      <c r="K141" s="7"/>
      <c r="L141" s="229" t="s">
        <v>92</v>
      </c>
    </row>
    <row r="142" spans="1:12" ht="14.1">
      <c r="A142" s="4"/>
      <c r="B142" s="479" t="s">
        <v>75</v>
      </c>
      <c r="C142" s="480"/>
      <c r="D142" s="444"/>
      <c r="E142" s="445"/>
      <c r="F142" s="58"/>
      <c r="G142" s="86"/>
      <c r="H142" s="59"/>
      <c r="I142" s="60"/>
      <c r="J142" s="99"/>
      <c r="K142" s="7"/>
      <c r="L142" s="229" t="s">
        <v>93</v>
      </c>
    </row>
    <row r="143" spans="1:12" ht="14.1" thickBot="1">
      <c r="A143" s="2"/>
      <c r="B143" s="55"/>
      <c r="C143" s="56"/>
      <c r="D143" s="56"/>
      <c r="E143" s="62"/>
      <c r="F143" s="63"/>
      <c r="G143" s="92">
        <f>SUM(G123:G142)</f>
        <v>0</v>
      </c>
      <c r="H143" s="62"/>
      <c r="I143" s="63"/>
      <c r="J143" s="92">
        <f>SUM(J123:J142)</f>
        <v>0</v>
      </c>
      <c r="K143" s="45"/>
      <c r="L143" s="94">
        <f>J143+G143</f>
        <v>0</v>
      </c>
    </row>
    <row r="144" spans="1:12" ht="14.1" thickBot="1">
      <c r="A144" s="2"/>
      <c r="B144" s="18"/>
      <c r="C144" s="18"/>
      <c r="D144" s="18"/>
      <c r="E144" s="19"/>
      <c r="F144" s="18"/>
      <c r="G144" s="96"/>
      <c r="H144" s="19"/>
      <c r="I144" s="18"/>
      <c r="J144" s="96"/>
      <c r="K144" s="117"/>
      <c r="L144" s="100"/>
    </row>
    <row r="145" spans="1:25" ht="15.95">
      <c r="A145" s="226" t="s">
        <v>94</v>
      </c>
      <c r="B145" s="225" t="s">
        <v>95</v>
      </c>
      <c r="C145" s="10"/>
      <c r="D145" s="10"/>
      <c r="E145" s="15"/>
      <c r="F145" s="122"/>
      <c r="G145" s="97">
        <f>G47+G71+G95+G119+G143</f>
        <v>0</v>
      </c>
      <c r="H145" s="122"/>
      <c r="I145" s="122"/>
      <c r="J145" s="97">
        <f>J47+J71+J95+J119+J143</f>
        <v>0</v>
      </c>
      <c r="K145" s="230" t="s">
        <v>96</v>
      </c>
      <c r="L145" s="101">
        <f>SUM(G145,J145)</f>
        <v>0</v>
      </c>
    </row>
    <row r="146" spans="1:25">
      <c r="A146" s="2"/>
      <c r="B146" s="16"/>
      <c r="C146" s="17"/>
      <c r="D146" s="18"/>
      <c r="E146" s="19"/>
      <c r="F146" s="21"/>
      <c r="G146" s="20"/>
      <c r="H146" s="21"/>
      <c r="I146" s="21"/>
      <c r="J146" s="20"/>
      <c r="K146" s="8"/>
      <c r="L146" s="133"/>
    </row>
    <row r="147" spans="1:25" ht="17.100000000000001" thickBot="1">
      <c r="A147" s="226" t="s">
        <v>97</v>
      </c>
      <c r="B147" s="231" t="s">
        <v>98</v>
      </c>
      <c r="C147" s="214"/>
      <c r="D147" s="22"/>
      <c r="E147" s="215"/>
      <c r="F147" s="234"/>
      <c r="G147" s="232">
        <f>IFERROR(G145/L145,0)</f>
        <v>0</v>
      </c>
      <c r="H147" s="233"/>
      <c r="I147" s="234"/>
      <c r="J147" s="232">
        <f>IFERROR(J145/L145,0)</f>
        <v>0</v>
      </c>
      <c r="K147" s="235" t="s">
        <v>96</v>
      </c>
      <c r="L147" s="236">
        <f>SUM(G147,J147)</f>
        <v>0</v>
      </c>
    </row>
    <row r="148" spans="1:25">
      <c r="A148" s="2"/>
      <c r="B148" s="2"/>
      <c r="C148" s="2"/>
      <c r="D148" s="2"/>
      <c r="E148" s="117"/>
      <c r="F148" s="9"/>
      <c r="G148" s="117"/>
      <c r="H148" s="117"/>
      <c r="I148" s="2"/>
      <c r="J148" s="117"/>
      <c r="K148" s="117"/>
      <c r="L148" s="2"/>
      <c r="M148" s="117"/>
    </row>
    <row r="149" spans="1:25">
      <c r="A149" s="2"/>
      <c r="B149" s="2"/>
      <c r="C149" s="2"/>
      <c r="D149" s="2"/>
      <c r="E149" s="117"/>
      <c r="F149" s="9"/>
      <c r="G149" s="117"/>
      <c r="H149" s="117"/>
      <c r="I149" s="2"/>
      <c r="J149" s="117"/>
      <c r="K149" s="117"/>
      <c r="L149" s="2"/>
      <c r="M149" s="117"/>
    </row>
    <row r="151" spans="1:25" ht="20.100000000000001">
      <c r="A151" s="41"/>
      <c r="B151" s="36"/>
      <c r="C151" s="36"/>
      <c r="D151" s="36"/>
      <c r="E151" s="36"/>
      <c r="F151" s="36"/>
      <c r="G151" s="36"/>
      <c r="H151" s="36"/>
      <c r="I151" s="36"/>
      <c r="J151" s="36"/>
      <c r="K151" s="36"/>
      <c r="L151" s="36"/>
      <c r="M151" s="36"/>
    </row>
    <row r="152" spans="1:25" ht="20.100000000000001">
      <c r="A152" s="41" t="s">
        <v>99</v>
      </c>
      <c r="B152" s="36"/>
      <c r="C152" s="36"/>
      <c r="D152" s="36"/>
      <c r="E152" s="36"/>
      <c r="F152" s="36"/>
      <c r="G152" s="36"/>
      <c r="H152" s="36"/>
      <c r="I152" s="36"/>
      <c r="J152" s="36"/>
      <c r="K152" s="36"/>
      <c r="L152" s="36"/>
      <c r="M152" s="36"/>
      <c r="N152" s="36"/>
      <c r="O152" s="36"/>
      <c r="P152" s="36"/>
      <c r="Q152" s="36"/>
      <c r="R152" s="36"/>
      <c r="S152" s="36"/>
      <c r="T152" s="36"/>
    </row>
    <row r="153" spans="1:25">
      <c r="A153"/>
      <c r="B153"/>
      <c r="C153"/>
      <c r="D153"/>
      <c r="E153"/>
      <c r="F153"/>
      <c r="G153"/>
      <c r="H153" s="34"/>
      <c r="I153" s="34"/>
      <c r="J153" s="34"/>
      <c r="K153" s="34"/>
      <c r="L153" s="34"/>
      <c r="M153" s="34"/>
      <c r="N153" s="34"/>
      <c r="O153" s="34"/>
      <c r="P153" s="34"/>
      <c r="Q153" s="34"/>
      <c r="R153" s="34"/>
      <c r="S153"/>
      <c r="T153"/>
    </row>
    <row r="154" spans="1:25" ht="18.95" thickBot="1">
      <c r="A154"/>
      <c r="B154"/>
      <c r="C154"/>
      <c r="D154"/>
      <c r="E154" s="163"/>
      <c r="F154"/>
      <c r="H154" s="162"/>
      <c r="J154" s="34"/>
      <c r="K154" s="34"/>
      <c r="L154" s="34"/>
      <c r="M154" s="34"/>
      <c r="N154" s="34"/>
      <c r="O154" s="34"/>
      <c r="P154" s="34"/>
      <c r="Q154" s="34"/>
      <c r="R154" s="34"/>
      <c r="S154"/>
      <c r="T154"/>
    </row>
    <row r="155" spans="1:25" ht="23.1">
      <c r="A155" s="282"/>
      <c r="B155" s="283"/>
      <c r="C155" s="284"/>
      <c r="D155" s="437" t="s">
        <v>100</v>
      </c>
      <c r="E155" s="438"/>
      <c r="F155" s="438"/>
      <c r="G155" s="432" t="s">
        <v>101</v>
      </c>
      <c r="H155" s="433"/>
      <c r="I155" s="433"/>
      <c r="J155" s="433"/>
      <c r="K155" s="433"/>
      <c r="L155" s="433"/>
      <c r="M155" s="433"/>
      <c r="N155" s="433"/>
      <c r="O155" s="433"/>
      <c r="P155" s="433"/>
      <c r="Q155" s="433"/>
      <c r="R155" s="434"/>
      <c r="U155" s="207"/>
      <c r="V155" s="175"/>
    </row>
    <row r="156" spans="1:25" ht="32.25" customHeight="1" thickBot="1">
      <c r="A156" s="285"/>
      <c r="B156" s="185"/>
      <c r="C156" s="191"/>
      <c r="D156" s="435" t="s">
        <v>102</v>
      </c>
      <c r="E156" s="436"/>
      <c r="F156" s="436"/>
      <c r="G156" s="439">
        <v>2027</v>
      </c>
      <c r="H156" s="439"/>
      <c r="I156" s="439">
        <v>2028</v>
      </c>
      <c r="J156" s="439"/>
      <c r="K156" s="439">
        <v>2029</v>
      </c>
      <c r="L156" s="439"/>
      <c r="M156" s="439" t="s">
        <v>103</v>
      </c>
      <c r="N156" s="439"/>
      <c r="O156" s="439"/>
      <c r="P156" s="421"/>
      <c r="Q156" s="421"/>
      <c r="R156" s="422"/>
      <c r="U156" s="207"/>
      <c r="V156" s="175"/>
    </row>
    <row r="157" spans="1:25" s="175" customFormat="1" ht="27" customHeight="1">
      <c r="A157" s="286"/>
      <c r="B157" s="184"/>
      <c r="C157" s="192"/>
      <c r="D157" s="340" t="s">
        <v>104</v>
      </c>
      <c r="E157" s="340" t="s">
        <v>56</v>
      </c>
      <c r="F157" s="341" t="s">
        <v>105</v>
      </c>
      <c r="G157" s="419" t="s">
        <v>106</v>
      </c>
      <c r="H157" s="419" t="s">
        <v>107</v>
      </c>
      <c r="I157" s="419" t="s">
        <v>106</v>
      </c>
      <c r="J157" s="419" t="s">
        <v>107</v>
      </c>
      <c r="K157" s="419" t="s">
        <v>106</v>
      </c>
      <c r="L157" s="419" t="s">
        <v>107</v>
      </c>
      <c r="M157" s="419" t="s">
        <v>106</v>
      </c>
      <c r="N157" s="419" t="s">
        <v>107</v>
      </c>
      <c r="O157" s="419" t="s">
        <v>108</v>
      </c>
      <c r="P157" s="419" t="s">
        <v>109</v>
      </c>
      <c r="Q157" s="419" t="s">
        <v>110</v>
      </c>
      <c r="R157" s="419" t="s">
        <v>111</v>
      </c>
      <c r="T157" s="342" t="s">
        <v>112</v>
      </c>
      <c r="U157" s="343" t="s">
        <v>113</v>
      </c>
      <c r="W157" s="423" t="s">
        <v>114</v>
      </c>
      <c r="X157" s="424"/>
      <c r="Y157" s="425"/>
    </row>
    <row r="158" spans="1:25" ht="12.95" customHeight="1">
      <c r="A158" s="287" t="s">
        <v>63</v>
      </c>
      <c r="B158" s="165"/>
      <c r="C158" s="405" t="s">
        <v>115</v>
      </c>
      <c r="D158" s="264"/>
      <c r="E158" s="264"/>
      <c r="F158" s="265"/>
      <c r="G158" s="273"/>
      <c r="H158" s="266"/>
      <c r="I158" s="266"/>
      <c r="J158" s="266"/>
      <c r="K158" s="266"/>
      <c r="L158" s="266"/>
      <c r="M158" s="267"/>
      <c r="N158" s="267"/>
      <c r="O158" s="268"/>
      <c r="P158" s="177"/>
      <c r="Q158" s="177"/>
      <c r="R158" s="420"/>
      <c r="T158" s="208"/>
      <c r="U158" s="209"/>
      <c r="W158" s="426"/>
      <c r="X158" s="427"/>
      <c r="Y158" s="428"/>
    </row>
    <row r="159" spans="1:25" ht="12.95" customHeight="1">
      <c r="A159" s="288">
        <v>1</v>
      </c>
      <c r="B159" s="161"/>
      <c r="C159" s="193"/>
      <c r="D159" s="250">
        <f ca="1">SUMIF($B$28:$C$143,B159,$G$28:$G$143)</f>
        <v>0</v>
      </c>
      <c r="E159" s="250">
        <f ca="1">SUMIF($B$28:$C$143,B159,$J$28:$J$143)</f>
        <v>0</v>
      </c>
      <c r="F159" s="251">
        <f ca="1">SUM(D159:E159)</f>
        <v>0</v>
      </c>
      <c r="G159" s="274"/>
      <c r="H159" s="102"/>
      <c r="I159" s="102"/>
      <c r="J159" s="102"/>
      <c r="K159" s="102"/>
      <c r="L159" s="102"/>
      <c r="M159" s="104">
        <f>SUM(G159,I159,K159)</f>
        <v>0</v>
      </c>
      <c r="N159" s="104">
        <f>SUM(H159,J159,L159)</f>
        <v>0</v>
      </c>
      <c r="O159" s="170">
        <f>SUM(M159:N159)</f>
        <v>0</v>
      </c>
      <c r="P159" s="202"/>
      <c r="Q159" s="202"/>
      <c r="R159" s="316">
        <f ca="1">F159-(SUM(N159,P159,Q159))</f>
        <v>0</v>
      </c>
      <c r="T159" s="320">
        <f>IF(C159="Nederlandse onderzoeksorganisatie",SUM((#REF!*0.7)+(D159*0.7)+(E159*0.6)),0)</f>
        <v>0</v>
      </c>
      <c r="U159" s="210" t="e">
        <f ca="1">T159/F159</f>
        <v>#DIV/0!</v>
      </c>
      <c r="W159" s="426"/>
      <c r="X159" s="427"/>
      <c r="Y159" s="428"/>
    </row>
    <row r="160" spans="1:25" ht="12.95" customHeight="1">
      <c r="A160" s="288">
        <v>2</v>
      </c>
      <c r="B160" s="161"/>
      <c r="C160" s="193"/>
      <c r="D160" s="250">
        <f ca="1">SUMIF($B$28:$C$143,B160,$G$28:$G$143)</f>
        <v>0</v>
      </c>
      <c r="E160" s="250">
        <f ca="1">SUMIF($B$28:$C$143,B160,$J$28:$J$143)</f>
        <v>0</v>
      </c>
      <c r="F160" s="251">
        <f ca="1">SUM(D160:E160)</f>
        <v>0</v>
      </c>
      <c r="G160" s="274"/>
      <c r="H160" s="102"/>
      <c r="I160" s="102"/>
      <c r="J160" s="102"/>
      <c r="K160" s="102"/>
      <c r="L160" s="102"/>
      <c r="M160" s="104">
        <f t="shared" ref="M160:N162" si="3">SUM(G160,I160,K160)</f>
        <v>0</v>
      </c>
      <c r="N160" s="104">
        <f t="shared" si="3"/>
        <v>0</v>
      </c>
      <c r="O160" s="170">
        <f>SUM(M160:N160)</f>
        <v>0</v>
      </c>
      <c r="P160" s="203"/>
      <c r="Q160" s="203"/>
      <c r="R160" s="317">
        <f ca="1">F160-(SUM(N160,P160,Q160))</f>
        <v>0</v>
      </c>
      <c r="T160" s="320">
        <f>IF(C160="Nederlandse onderzoeksorganisatie",SUM((#REF!*0.7)+(D160*0.7)+(E160*0.6)),0)</f>
        <v>0</v>
      </c>
      <c r="U160" s="210" t="e">
        <f ca="1">T160/F160</f>
        <v>#DIV/0!</v>
      </c>
      <c r="W160" s="426"/>
      <c r="X160" s="427"/>
      <c r="Y160" s="428"/>
    </row>
    <row r="161" spans="1:25" ht="12.95" customHeight="1">
      <c r="A161" s="288">
        <v>3</v>
      </c>
      <c r="B161" s="161"/>
      <c r="C161" s="193"/>
      <c r="D161" s="250">
        <f ca="1">SUMIF($B$28:$C$143,B161,$G$28:$G$143)</f>
        <v>0</v>
      </c>
      <c r="E161" s="250">
        <f ca="1">SUMIF($B$28:$C$143,B161,$J$28:$J$143)</f>
        <v>0</v>
      </c>
      <c r="F161" s="251">
        <f ca="1">SUM(D161:E161)</f>
        <v>0</v>
      </c>
      <c r="G161" s="274"/>
      <c r="H161" s="102"/>
      <c r="I161" s="102"/>
      <c r="J161" s="102"/>
      <c r="K161" s="102"/>
      <c r="L161" s="102"/>
      <c r="M161" s="104">
        <f t="shared" si="3"/>
        <v>0</v>
      </c>
      <c r="N161" s="104">
        <f t="shared" si="3"/>
        <v>0</v>
      </c>
      <c r="O161" s="170">
        <f>SUM(M161:N161)</f>
        <v>0</v>
      </c>
      <c r="P161" s="204"/>
      <c r="Q161" s="203"/>
      <c r="R161" s="317">
        <f ca="1">F161-(SUM(N161,P161,Q161))</f>
        <v>0</v>
      </c>
      <c r="T161" s="320">
        <f>IF(C161="Nederlandse onderzoeksorganisatie",SUM((#REF!*0.7)+(D161*0.7)+(E161*0.6)),0)</f>
        <v>0</v>
      </c>
      <c r="U161" s="210" t="e">
        <f ca="1">T161/F161</f>
        <v>#DIV/0!</v>
      </c>
      <c r="W161" s="426"/>
      <c r="X161" s="427"/>
      <c r="Y161" s="428"/>
    </row>
    <row r="162" spans="1:25" ht="12.95" customHeight="1">
      <c r="A162" s="288" t="s">
        <v>116</v>
      </c>
      <c r="B162" s="159"/>
      <c r="C162" s="194"/>
      <c r="D162" s="250">
        <f ca="1">SUMIF($B$28:$C$143,B162,$G$28:$G$143)</f>
        <v>0</v>
      </c>
      <c r="E162" s="250">
        <f ca="1">SUMIF($B$28:$C$143,B162,$J$28:$J$143)</f>
        <v>0</v>
      </c>
      <c r="F162" s="251">
        <f ca="1">SUM(D162:E162)</f>
        <v>0</v>
      </c>
      <c r="G162" s="274"/>
      <c r="H162" s="102"/>
      <c r="I162" s="102"/>
      <c r="J162" s="102"/>
      <c r="K162" s="102"/>
      <c r="L162" s="102"/>
      <c r="M162" s="104">
        <f t="shared" si="3"/>
        <v>0</v>
      </c>
      <c r="N162" s="104">
        <f t="shared" si="3"/>
        <v>0</v>
      </c>
      <c r="O162" s="170">
        <f>SUM(M162:N162)</f>
        <v>0</v>
      </c>
      <c r="P162" s="202"/>
      <c r="Q162" s="204"/>
      <c r="R162" s="317">
        <f ca="1">F162-(SUM(N162,P162,Q162))</f>
        <v>0</v>
      </c>
      <c r="T162" s="320">
        <f>IF(C162="Nederlandse onderzoeksorganisatie",SUM((#REF!*0.7)+(D162*0.7)+(E162*0.6)),0)</f>
        <v>0</v>
      </c>
      <c r="U162" s="210" t="e">
        <f ca="1">T162/F162</f>
        <v>#DIV/0!</v>
      </c>
      <c r="W162" s="426"/>
      <c r="X162" s="427"/>
      <c r="Y162" s="428"/>
    </row>
    <row r="163" spans="1:25" ht="14.1" customHeight="1" thickBot="1">
      <c r="A163" s="289"/>
      <c r="B163" s="261" t="s">
        <v>117</v>
      </c>
      <c r="C163" s="195"/>
      <c r="D163" s="339">
        <f ca="1">SUM(D159:D162)</f>
        <v>0</v>
      </c>
      <c r="E163" s="339">
        <f ca="1">SUM(E159:E162)</f>
        <v>0</v>
      </c>
      <c r="F163" s="251">
        <f ca="1">SUM(F159:F162)</f>
        <v>0</v>
      </c>
      <c r="G163" s="275">
        <f t="shared" ref="G163:R163" si="4">SUM(G159:G162)</f>
        <v>0</v>
      </c>
      <c r="H163" s="104">
        <f>SUM(H159:H162)</f>
        <v>0</v>
      </c>
      <c r="I163" s="104">
        <f t="shared" si="4"/>
        <v>0</v>
      </c>
      <c r="J163" s="104">
        <f t="shared" si="4"/>
        <v>0</v>
      </c>
      <c r="K163" s="104">
        <f t="shared" si="4"/>
        <v>0</v>
      </c>
      <c r="L163" s="104">
        <f t="shared" si="4"/>
        <v>0</v>
      </c>
      <c r="M163" s="347">
        <f t="shared" si="4"/>
        <v>0</v>
      </c>
      <c r="N163" s="347">
        <f>SUM(N159:N162)</f>
        <v>0</v>
      </c>
      <c r="O163" s="348">
        <f>SUM(O159:O162)</f>
        <v>0</v>
      </c>
      <c r="P163" s="181">
        <f>SUM(P159:P162)</f>
        <v>0</v>
      </c>
      <c r="Q163" s="181">
        <f t="shared" si="4"/>
        <v>0</v>
      </c>
      <c r="R163" s="318">
        <f t="shared" ca="1" si="4"/>
        <v>0</v>
      </c>
      <c r="T163" s="321"/>
      <c r="U163" s="211"/>
      <c r="W163" s="429"/>
      <c r="X163" s="430"/>
      <c r="Y163" s="431"/>
    </row>
    <row r="164" spans="1:25">
      <c r="A164" s="290"/>
      <c r="B164" s="166"/>
      <c r="C164" s="196"/>
      <c r="D164" s="186"/>
      <c r="E164" s="186"/>
      <c r="F164" s="252">
        <f>SUM(D164:E164)</f>
        <v>0</v>
      </c>
      <c r="G164" s="276"/>
      <c r="H164" s="103"/>
      <c r="I164" s="103"/>
      <c r="J164" s="103"/>
      <c r="K164" s="103"/>
      <c r="L164" s="103"/>
      <c r="M164" s="103"/>
      <c r="N164" s="103"/>
      <c r="O164" s="171"/>
      <c r="P164" s="182"/>
      <c r="Q164" s="179"/>
      <c r="R164" s="319"/>
      <c r="T164" s="321"/>
      <c r="U164" s="211"/>
    </row>
    <row r="165" spans="1:25" ht="14.1">
      <c r="A165" s="291" t="s">
        <v>65</v>
      </c>
      <c r="B165" s="167"/>
      <c r="C165" s="197" t="s">
        <v>118</v>
      </c>
      <c r="D165" s="262"/>
      <c r="E165" s="262"/>
      <c r="F165" s="263"/>
      <c r="G165" s="276"/>
      <c r="H165" s="103"/>
      <c r="I165" s="103"/>
      <c r="J165" s="103"/>
      <c r="K165" s="103"/>
      <c r="L165" s="103"/>
      <c r="M165" s="103"/>
      <c r="N165" s="103"/>
      <c r="O165" s="171"/>
      <c r="P165" s="179"/>
      <c r="Q165" s="179"/>
      <c r="R165" s="316"/>
      <c r="T165" s="321"/>
      <c r="U165" s="211"/>
    </row>
    <row r="166" spans="1:25">
      <c r="A166" s="292">
        <v>4</v>
      </c>
      <c r="B166" s="222"/>
      <c r="C166" s="257"/>
      <c r="D166" s="253">
        <f ca="1">SUMIF($B$28:$C$143,B166,$G$28:$G$143)</f>
        <v>0</v>
      </c>
      <c r="E166" s="253">
        <f ca="1">SUMIF($B$28:$C$143,B166,$J$28:$J$143)</f>
        <v>0</v>
      </c>
      <c r="F166" s="254">
        <f ca="1">SUM(D166:E166)</f>
        <v>0</v>
      </c>
      <c r="G166" s="274"/>
      <c r="H166" s="102"/>
      <c r="I166" s="102"/>
      <c r="J166" s="102"/>
      <c r="K166" s="102"/>
      <c r="L166" s="102"/>
      <c r="M166" s="104">
        <f>SUM(G166,I166,K166)</f>
        <v>0</v>
      </c>
      <c r="N166" s="104">
        <f>SUM(H166,J166,L166)</f>
        <v>0</v>
      </c>
      <c r="O166" s="170">
        <f>SUM(M166:N166)</f>
        <v>0</v>
      </c>
      <c r="P166" s="203"/>
      <c r="Q166" s="205"/>
      <c r="R166" s="317">
        <f ca="1">F166-(SUM(N166,P166,Q166))</f>
        <v>0</v>
      </c>
      <c r="T166" s="320">
        <f>IF(C166="Nederlands MKB",(SUM((#REF!*0.6)+(D166*0.6)+(E166*0.4))),0)</f>
        <v>0</v>
      </c>
      <c r="U166" s="210" t="e">
        <f ca="1">T166/F166</f>
        <v>#DIV/0!</v>
      </c>
    </row>
    <row r="167" spans="1:25">
      <c r="A167" s="292">
        <v>5</v>
      </c>
      <c r="B167" s="222"/>
      <c r="C167" s="257"/>
      <c r="D167" s="253">
        <f ca="1">SUMIF($B$28:$C$143,B167,$G$28:$G$143)</f>
        <v>0</v>
      </c>
      <c r="E167" s="253">
        <f ca="1">SUMIF($B$28:$C$143,B167,$J$28:$J$143)</f>
        <v>0</v>
      </c>
      <c r="F167" s="254">
        <f ca="1">SUM(D167:E167)</f>
        <v>0</v>
      </c>
      <c r="G167" s="274"/>
      <c r="H167" s="102"/>
      <c r="I167" s="102"/>
      <c r="J167" s="102"/>
      <c r="K167" s="102"/>
      <c r="L167" s="102"/>
      <c r="M167" s="104">
        <f t="shared" ref="M167:M169" si="5">SUM(G167,I167,K167)</f>
        <v>0</v>
      </c>
      <c r="N167" s="104">
        <f t="shared" ref="N167:N169" si="6">SUM(H167,J167,L167)</f>
        <v>0</v>
      </c>
      <c r="O167" s="170">
        <f>SUM(M167:N167)</f>
        <v>0</v>
      </c>
      <c r="P167" s="203"/>
      <c r="Q167" s="203"/>
      <c r="R167" s="317">
        <f ca="1">F167-(SUM(N167,P167,Q167))</f>
        <v>0</v>
      </c>
      <c r="T167" s="320">
        <f>IF(C167="Nederlands MKB",(SUM((#REF!*0.6)+(D167*0.6)+(E167*0.4))),0)</f>
        <v>0</v>
      </c>
      <c r="U167" s="210" t="e">
        <f ca="1">T167/F167</f>
        <v>#DIV/0!</v>
      </c>
    </row>
    <row r="168" spans="1:25">
      <c r="A168" s="292">
        <v>6</v>
      </c>
      <c r="B168" s="258"/>
      <c r="C168" s="257"/>
      <c r="D168" s="253">
        <f ca="1">SUMIF($B$28:$C$143,B168,$G$28:$G$143)</f>
        <v>0</v>
      </c>
      <c r="E168" s="253">
        <f ca="1">SUMIF($B$28:$C$143,B168,$J$28:$J$143)</f>
        <v>0</v>
      </c>
      <c r="F168" s="254">
        <f ca="1">SUM(D168:E168)</f>
        <v>0</v>
      </c>
      <c r="G168" s="274"/>
      <c r="H168" s="102"/>
      <c r="I168" s="102"/>
      <c r="J168" s="102"/>
      <c r="K168" s="102"/>
      <c r="L168" s="102"/>
      <c r="M168" s="104">
        <f t="shared" si="5"/>
        <v>0</v>
      </c>
      <c r="N168" s="104">
        <f t="shared" si="6"/>
        <v>0</v>
      </c>
      <c r="O168" s="170">
        <f>SUM(M168:N168)</f>
        <v>0</v>
      </c>
      <c r="P168" s="203"/>
      <c r="Q168" s="202"/>
      <c r="R168" s="317">
        <f ca="1">F168-(SUM(N168,P168,Q168))</f>
        <v>0</v>
      </c>
      <c r="T168" s="320">
        <f>IF(C168="Nederlands MKB",(SUM((#REF!*0.6)+(D168*0.6)+(E168*0.4))),0)</f>
        <v>0</v>
      </c>
      <c r="U168" s="210" t="e">
        <f ca="1">T168/F168</f>
        <v>#DIV/0!</v>
      </c>
    </row>
    <row r="169" spans="1:25">
      <c r="A169" s="292" t="s">
        <v>116</v>
      </c>
      <c r="B169" s="258"/>
      <c r="C169" s="257"/>
      <c r="D169" s="253">
        <f ca="1">SUMIF($B$28:$C$143,B169,$G$28:$G$143)</f>
        <v>0</v>
      </c>
      <c r="E169" s="253">
        <f ca="1">SUMIF($B$28:$C$143,B169,$J$28:$J$143)</f>
        <v>0</v>
      </c>
      <c r="F169" s="254">
        <f ca="1">SUM(D169:E169)</f>
        <v>0</v>
      </c>
      <c r="G169" s="274"/>
      <c r="H169" s="102"/>
      <c r="I169" s="102"/>
      <c r="J169" s="102"/>
      <c r="K169" s="102"/>
      <c r="L169" s="102"/>
      <c r="M169" s="104">
        <f t="shared" si="5"/>
        <v>0</v>
      </c>
      <c r="N169" s="104">
        <f t="shared" si="6"/>
        <v>0</v>
      </c>
      <c r="O169" s="170">
        <f>SUM(M169:N169)</f>
        <v>0</v>
      </c>
      <c r="P169" s="203"/>
      <c r="Q169" s="202"/>
      <c r="R169" s="317">
        <f ca="1">F169-(SUM(N169,P169,Q169))</f>
        <v>0</v>
      </c>
      <c r="T169" s="320">
        <f>IF(C169="Nederlands MKB",(SUM((#REF!*0.6)+(D169*0.6)+(E169*0.4))),0)</f>
        <v>0</v>
      </c>
      <c r="U169" s="210" t="e">
        <f ca="1">T169/F169</f>
        <v>#DIV/0!</v>
      </c>
    </row>
    <row r="170" spans="1:25">
      <c r="A170" s="289"/>
      <c r="B170" s="261" t="s">
        <v>119</v>
      </c>
      <c r="C170" s="195"/>
      <c r="D170" s="339">
        <f ca="1">SUM(D166:D169)</f>
        <v>0</v>
      </c>
      <c r="E170" s="339">
        <f ca="1">SUM(E166:E169)</f>
        <v>0</v>
      </c>
      <c r="F170" s="254">
        <f ca="1">SUM(F166:F169)</f>
        <v>0</v>
      </c>
      <c r="G170" s="275">
        <f t="shared" ref="G170:R170" si="7">SUM(G166:G169)</f>
        <v>0</v>
      </c>
      <c r="H170" s="104">
        <f>SUM(H166:H169)</f>
        <v>0</v>
      </c>
      <c r="I170" s="104">
        <f t="shared" si="7"/>
        <v>0</v>
      </c>
      <c r="J170" s="104">
        <f t="shared" si="7"/>
        <v>0</v>
      </c>
      <c r="K170" s="104">
        <f t="shared" si="7"/>
        <v>0</v>
      </c>
      <c r="L170" s="104">
        <f t="shared" si="7"/>
        <v>0</v>
      </c>
      <c r="M170" s="347">
        <f t="shared" si="7"/>
        <v>0</v>
      </c>
      <c r="N170" s="347">
        <f t="shared" si="7"/>
        <v>0</v>
      </c>
      <c r="O170" s="348">
        <f t="shared" si="7"/>
        <v>0</v>
      </c>
      <c r="P170" s="178">
        <f t="shared" si="7"/>
        <v>0</v>
      </c>
      <c r="Q170" s="180">
        <f t="shared" si="7"/>
        <v>0</v>
      </c>
      <c r="R170" s="318">
        <f t="shared" ca="1" si="7"/>
        <v>0</v>
      </c>
      <c r="T170" s="322"/>
      <c r="U170" s="211"/>
    </row>
    <row r="171" spans="1:25">
      <c r="A171" s="293"/>
      <c r="B171" s="166"/>
      <c r="C171" s="196"/>
      <c r="D171" s="186"/>
      <c r="E171" s="186"/>
      <c r="F171" s="252">
        <f>SUM(D171:E171)</f>
        <v>0</v>
      </c>
      <c r="G171" s="276"/>
      <c r="H171" s="103"/>
      <c r="I171" s="103"/>
      <c r="J171" s="103"/>
      <c r="K171" s="103"/>
      <c r="L171" s="103"/>
      <c r="M171" s="103"/>
      <c r="N171" s="103"/>
      <c r="O171" s="171"/>
      <c r="P171" s="179"/>
      <c r="Q171" s="179"/>
      <c r="R171" s="319"/>
      <c r="T171" s="322"/>
      <c r="U171" s="211"/>
    </row>
    <row r="172" spans="1:25" ht="14.1">
      <c r="A172" s="294" t="s">
        <v>67</v>
      </c>
      <c r="B172" s="168"/>
      <c r="C172" s="198" t="s">
        <v>118</v>
      </c>
      <c r="D172" s="269"/>
      <c r="E172" s="269"/>
      <c r="F172" s="270"/>
      <c r="G172" s="276"/>
      <c r="H172" s="103"/>
      <c r="I172" s="103"/>
      <c r="J172" s="103"/>
      <c r="K172" s="103"/>
      <c r="L172" s="103"/>
      <c r="M172" s="103"/>
      <c r="N172" s="103"/>
      <c r="O172" s="171"/>
      <c r="P172" s="179"/>
      <c r="Q172" s="309"/>
      <c r="R172" s="316"/>
      <c r="T172" s="322"/>
      <c r="U172" s="211"/>
    </row>
    <row r="173" spans="1:25">
      <c r="A173" s="295">
        <v>7</v>
      </c>
      <c r="B173" s="221"/>
      <c r="C173" s="259"/>
      <c r="D173" s="250">
        <f ca="1">SUMIF($B$28:$C$143,B173,$G$28:$G$143)</f>
        <v>0</v>
      </c>
      <c r="E173" s="250">
        <f ca="1">SUMIF($B$28:$C$143,B173,$J$28:$J$143)</f>
        <v>0</v>
      </c>
      <c r="F173" s="251">
        <f ca="1">SUM(D173:E173)</f>
        <v>0</v>
      </c>
      <c r="G173" s="274"/>
      <c r="H173" s="102"/>
      <c r="I173" s="102"/>
      <c r="J173" s="102"/>
      <c r="K173" s="102"/>
      <c r="L173" s="102"/>
      <c r="M173" s="104">
        <f>SUM(G173,I173,K173)</f>
        <v>0</v>
      </c>
      <c r="N173" s="104">
        <f>SUM(H173,J173,L173)</f>
        <v>0</v>
      </c>
      <c r="O173" s="170">
        <f>SUM(M173:N173)</f>
        <v>0</v>
      </c>
      <c r="P173" s="205"/>
      <c r="Q173" s="203"/>
      <c r="R173" s="317">
        <f ca="1">F173-(SUM(N173,P173,Q173))</f>
        <v>0</v>
      </c>
      <c r="T173" s="320">
        <f>IF(C173="Nederlands MKB",(SUM((#REF!*0.6)+(D173*0.6)+(E173*0.4))),0)</f>
        <v>0</v>
      </c>
      <c r="U173" s="210" t="e">
        <f ca="1">T173/F173</f>
        <v>#DIV/0!</v>
      </c>
    </row>
    <row r="174" spans="1:25">
      <c r="A174" s="295">
        <v>8</v>
      </c>
      <c r="B174" s="221"/>
      <c r="C174" s="259"/>
      <c r="D174" s="250">
        <f ca="1">SUMIF($B$28:$C$143,B174,$G$28:$G$143)</f>
        <v>0</v>
      </c>
      <c r="E174" s="250">
        <f ca="1">SUMIF($B$28:$C$143,B174,$J$28:$J$143)</f>
        <v>0</v>
      </c>
      <c r="F174" s="251">
        <f ca="1">SUM(D174:E174)</f>
        <v>0</v>
      </c>
      <c r="G174" s="274"/>
      <c r="H174" s="102"/>
      <c r="I174" s="102"/>
      <c r="J174" s="102"/>
      <c r="K174" s="102"/>
      <c r="L174" s="102"/>
      <c r="M174" s="104">
        <f t="shared" ref="M174:M176" si="8">SUM(G174,I174,K174)</f>
        <v>0</v>
      </c>
      <c r="N174" s="104">
        <f t="shared" ref="N174:N176" si="9">SUM(H174,J174,L174)</f>
        <v>0</v>
      </c>
      <c r="O174" s="170">
        <f>SUM(M174:N174)</f>
        <v>0</v>
      </c>
      <c r="P174" s="204"/>
      <c r="Q174" s="203"/>
      <c r="R174" s="317">
        <f ca="1">F174-(SUM(N174,P174,Q174))</f>
        <v>0</v>
      </c>
      <c r="T174" s="320">
        <f>IF(C174="Nederlands MKB",(SUM((#REF!*0.6)+(D174*0.6)+(E174*0.4))),0)</f>
        <v>0</v>
      </c>
      <c r="U174" s="210" t="e">
        <f ca="1">T174/F174</f>
        <v>#DIV/0!</v>
      </c>
    </row>
    <row r="175" spans="1:25">
      <c r="A175" s="295">
        <v>9</v>
      </c>
      <c r="B175" s="221"/>
      <c r="C175" s="259"/>
      <c r="D175" s="250">
        <f ca="1">SUMIF($B$28:$C$143,B175,$G$28:$G$143)</f>
        <v>0</v>
      </c>
      <c r="E175" s="250">
        <f ca="1">SUMIF($B$28:$C$143,B175,$J$28:$J$143)</f>
        <v>0</v>
      </c>
      <c r="F175" s="251">
        <f ca="1">SUM(D175:E175)</f>
        <v>0</v>
      </c>
      <c r="G175" s="274"/>
      <c r="H175" s="102"/>
      <c r="I175" s="102"/>
      <c r="J175" s="102"/>
      <c r="K175" s="102"/>
      <c r="L175" s="102"/>
      <c r="M175" s="104">
        <f t="shared" si="8"/>
        <v>0</v>
      </c>
      <c r="N175" s="104">
        <f t="shared" si="9"/>
        <v>0</v>
      </c>
      <c r="O175" s="170">
        <f>SUM(M175:N175)</f>
        <v>0</v>
      </c>
      <c r="P175" s="203"/>
      <c r="Q175" s="203"/>
      <c r="R175" s="317">
        <f ca="1">F175-(SUM(N175,P175,Q175))</f>
        <v>0</v>
      </c>
      <c r="T175" s="320">
        <f>IF(C175="Nederlands MKB",(SUM((#REF!*0.6)+(D175*0.6)+(E175*0.4))),0)</f>
        <v>0</v>
      </c>
      <c r="U175" s="210" t="e">
        <f ca="1">T175/F175</f>
        <v>#DIV/0!</v>
      </c>
    </row>
    <row r="176" spans="1:25">
      <c r="A176" s="295" t="s">
        <v>116</v>
      </c>
      <c r="B176" s="260"/>
      <c r="C176" s="259"/>
      <c r="D176" s="250">
        <f ca="1">SUMIF($B$28:$C$143,B176,$G$28:$G$143)</f>
        <v>0</v>
      </c>
      <c r="E176" s="250">
        <f ca="1">SUMIF($B$28:$C$143,B176,$J$28:$J$143)</f>
        <v>0</v>
      </c>
      <c r="F176" s="251">
        <f ca="1">SUM(D176:E176)</f>
        <v>0</v>
      </c>
      <c r="G176" s="274"/>
      <c r="H176" s="102"/>
      <c r="I176" s="102"/>
      <c r="J176" s="102"/>
      <c r="K176" s="102"/>
      <c r="L176" s="102"/>
      <c r="M176" s="104">
        <f t="shared" si="8"/>
        <v>0</v>
      </c>
      <c r="N176" s="104">
        <f t="shared" si="9"/>
        <v>0</v>
      </c>
      <c r="O176" s="170">
        <f>SUM(M176:N176)</f>
        <v>0</v>
      </c>
      <c r="P176" s="202"/>
      <c r="Q176" s="203"/>
      <c r="R176" s="317">
        <f ca="1">F176-(SUM(N176,P176,Q176))</f>
        <v>0</v>
      </c>
      <c r="T176" s="320">
        <f>IF(C176="Nederlands MKB",(SUM((#REF!*0.6)+(D176*0.6)+(E176*0.4))),0)</f>
        <v>0</v>
      </c>
      <c r="U176" s="210" t="e">
        <f ca="1">T176/F176</f>
        <v>#DIV/0!</v>
      </c>
    </row>
    <row r="177" spans="1:21">
      <c r="A177" s="289"/>
      <c r="B177" s="261" t="s">
        <v>120</v>
      </c>
      <c r="C177" s="195"/>
      <c r="D177" s="339">
        <f ca="1">SUM(D173:D176)</f>
        <v>0</v>
      </c>
      <c r="E177" s="339">
        <f ca="1">SUM(E173:E176)</f>
        <v>0</v>
      </c>
      <c r="F177" s="251">
        <f ca="1">SUM(F173:F176)</f>
        <v>0</v>
      </c>
      <c r="G177" s="275">
        <f t="shared" ref="G177:R177" si="10">SUM(G173:G176)</f>
        <v>0</v>
      </c>
      <c r="H177" s="104">
        <f t="shared" si="10"/>
        <v>0</v>
      </c>
      <c r="I177" s="104">
        <f t="shared" si="10"/>
        <v>0</v>
      </c>
      <c r="J177" s="104">
        <f t="shared" si="10"/>
        <v>0</v>
      </c>
      <c r="K177" s="104">
        <f t="shared" si="10"/>
        <v>0</v>
      </c>
      <c r="L177" s="104">
        <f t="shared" si="10"/>
        <v>0</v>
      </c>
      <c r="M177" s="347">
        <f t="shared" si="10"/>
        <v>0</v>
      </c>
      <c r="N177" s="347">
        <f t="shared" si="10"/>
        <v>0</v>
      </c>
      <c r="O177" s="348">
        <f t="shared" si="10"/>
        <v>0</v>
      </c>
      <c r="P177" s="180">
        <f t="shared" si="10"/>
        <v>0</v>
      </c>
      <c r="Q177" s="180">
        <f t="shared" si="10"/>
        <v>0</v>
      </c>
      <c r="R177" s="318">
        <f t="shared" ca="1" si="10"/>
        <v>0</v>
      </c>
      <c r="T177" s="212"/>
      <c r="U177" s="211"/>
    </row>
    <row r="178" spans="1:21">
      <c r="A178" s="293"/>
      <c r="B178" s="166"/>
      <c r="C178" s="196"/>
      <c r="D178" s="186"/>
      <c r="E178" s="186"/>
      <c r="F178" s="252">
        <f>SUM(D178:E178)</f>
        <v>0</v>
      </c>
      <c r="G178" s="276"/>
      <c r="H178" s="103"/>
      <c r="I178" s="103"/>
      <c r="J178" s="103"/>
      <c r="K178" s="103"/>
      <c r="L178" s="103"/>
      <c r="M178" s="103"/>
      <c r="N178" s="103"/>
      <c r="O178" s="171"/>
      <c r="P178" s="179"/>
      <c r="Q178" s="179"/>
      <c r="R178" s="319"/>
      <c r="T178" s="212"/>
      <c r="U178" s="211"/>
    </row>
    <row r="179" spans="1:21">
      <c r="A179" s="296" t="s">
        <v>121</v>
      </c>
      <c r="B179" s="169"/>
      <c r="C179" s="199"/>
      <c r="D179" s="262"/>
      <c r="E179" s="262"/>
      <c r="F179" s="263"/>
      <c r="G179" s="276"/>
      <c r="H179" s="103"/>
      <c r="I179" s="103"/>
      <c r="J179" s="103"/>
      <c r="K179" s="103"/>
      <c r="L179" s="103"/>
      <c r="M179" s="103"/>
      <c r="N179" s="103"/>
      <c r="O179" s="171"/>
      <c r="P179" s="179"/>
      <c r="Q179" s="309"/>
      <c r="R179" s="316"/>
      <c r="T179" s="212"/>
      <c r="U179" s="209"/>
    </row>
    <row r="180" spans="1:21">
      <c r="A180" s="297">
        <v>10</v>
      </c>
      <c r="B180" s="160"/>
      <c r="C180" s="200"/>
      <c r="D180" s="253">
        <f ca="1">SUMIF($B$28:$C$143,B180,$G$28:$G$143)</f>
        <v>0</v>
      </c>
      <c r="E180" s="253">
        <f ca="1">SUMIF($B$28:$C$143,B180,$J$28:$J$143)</f>
        <v>0</v>
      </c>
      <c r="F180" s="254">
        <f ca="1">SUM(D180:E180)</f>
        <v>0</v>
      </c>
      <c r="G180" s="274"/>
      <c r="H180" s="102"/>
      <c r="I180" s="102"/>
      <c r="J180" s="102"/>
      <c r="K180" s="102"/>
      <c r="L180" s="102"/>
      <c r="M180" s="104">
        <f>SUM(G180,I180,K180)</f>
        <v>0</v>
      </c>
      <c r="N180" s="104">
        <f>SUM(H180,J180,L180)</f>
        <v>0</v>
      </c>
      <c r="O180" s="170">
        <f>SUM(M180:N180)</f>
        <v>0</v>
      </c>
      <c r="P180" s="248" t="s">
        <v>122</v>
      </c>
      <c r="Q180" s="204"/>
      <c r="R180" s="317">
        <f ca="1">F180-(SUM(N180,Q180,))</f>
        <v>0</v>
      </c>
      <c r="T180" s="323" t="s">
        <v>123</v>
      </c>
      <c r="U180" s="324" t="s">
        <v>124</v>
      </c>
    </row>
    <row r="181" spans="1:21">
      <c r="A181" s="297">
        <v>11</v>
      </c>
      <c r="B181" s="160"/>
      <c r="C181" s="200"/>
      <c r="D181" s="253">
        <f ca="1">SUMIF($B$28:$C$143,B181,$G$28:$G$143)</f>
        <v>0</v>
      </c>
      <c r="E181" s="253">
        <f ca="1">SUMIF($B$28:$C$143,B181,$J$28:$J$143)</f>
        <v>0</v>
      </c>
      <c r="F181" s="254">
        <f ca="1">SUM(D181:E181)</f>
        <v>0</v>
      </c>
      <c r="G181" s="274"/>
      <c r="H181" s="102"/>
      <c r="I181" s="102"/>
      <c r="J181" s="102"/>
      <c r="K181" s="102"/>
      <c r="L181" s="102"/>
      <c r="M181" s="104">
        <f t="shared" ref="M181:N183" si="11">SUM(G181,I181,K181)</f>
        <v>0</v>
      </c>
      <c r="N181" s="104">
        <f t="shared" si="11"/>
        <v>0</v>
      </c>
      <c r="O181" s="170">
        <f>SUM(M181:N181)</f>
        <v>0</v>
      </c>
      <c r="P181" s="248" t="s">
        <v>122</v>
      </c>
      <c r="Q181" s="203"/>
      <c r="R181" s="317">
        <f ca="1">F181-(SUM(O181:Q181))</f>
        <v>0</v>
      </c>
      <c r="T181" s="323" t="s">
        <v>123</v>
      </c>
      <c r="U181" s="324" t="s">
        <v>124</v>
      </c>
    </row>
    <row r="182" spans="1:21">
      <c r="A182" s="297">
        <v>12</v>
      </c>
      <c r="B182" s="160"/>
      <c r="C182" s="200"/>
      <c r="D182" s="253">
        <f ca="1">SUMIF($B$28:$C$143,B182,$G$28:$G$143)</f>
        <v>0</v>
      </c>
      <c r="E182" s="253">
        <f ca="1">SUMIF($B$28:$C$143,B182,$J$28:$J$143)</f>
        <v>0</v>
      </c>
      <c r="F182" s="254">
        <f ca="1">SUM(D182:E182)</f>
        <v>0</v>
      </c>
      <c r="G182" s="274"/>
      <c r="H182" s="102"/>
      <c r="I182" s="102"/>
      <c r="J182" s="102"/>
      <c r="K182" s="102"/>
      <c r="L182" s="102"/>
      <c r="M182" s="104">
        <f t="shared" si="11"/>
        <v>0</v>
      </c>
      <c r="N182" s="104">
        <f t="shared" si="11"/>
        <v>0</v>
      </c>
      <c r="O182" s="170">
        <f>SUM(M182:N182)</f>
        <v>0</v>
      </c>
      <c r="P182" s="248" t="s">
        <v>122</v>
      </c>
      <c r="Q182" s="203"/>
      <c r="R182" s="317">
        <f ca="1">F182-(SUM(O182:Q182))</f>
        <v>0</v>
      </c>
      <c r="T182" s="323" t="s">
        <v>123</v>
      </c>
      <c r="U182" s="324" t="s">
        <v>124</v>
      </c>
    </row>
    <row r="183" spans="1:21">
      <c r="A183" s="297" t="s">
        <v>116</v>
      </c>
      <c r="B183" s="160"/>
      <c r="C183" s="200"/>
      <c r="D183" s="253">
        <f ca="1">SUMIF($B$28:$C$143,B183,$G$28:$G$143)</f>
        <v>0</v>
      </c>
      <c r="E183" s="253">
        <f ca="1">SUMIF($B$28:$C$143,B183,$J$28:$J$143)</f>
        <v>0</v>
      </c>
      <c r="F183" s="254">
        <f ca="1">SUM(D183:E183)</f>
        <v>0</v>
      </c>
      <c r="G183" s="274"/>
      <c r="H183" s="102"/>
      <c r="I183" s="102"/>
      <c r="J183" s="102"/>
      <c r="K183" s="102"/>
      <c r="L183" s="102"/>
      <c r="M183" s="104">
        <f t="shared" si="11"/>
        <v>0</v>
      </c>
      <c r="N183" s="104">
        <f t="shared" si="11"/>
        <v>0</v>
      </c>
      <c r="O183" s="170">
        <f>SUM(M183:N183)</f>
        <v>0</v>
      </c>
      <c r="P183" s="248" t="s">
        <v>122</v>
      </c>
      <c r="Q183" s="203"/>
      <c r="R183" s="317">
        <f ca="1">F183-(SUM(O183:Q183))</f>
        <v>0</v>
      </c>
      <c r="T183" s="323" t="s">
        <v>123</v>
      </c>
      <c r="U183" s="324" t="s">
        <v>124</v>
      </c>
    </row>
    <row r="184" spans="1:21" ht="14.1" thickBot="1">
      <c r="A184" s="289"/>
      <c r="B184" s="261" t="s">
        <v>125</v>
      </c>
      <c r="C184" s="195"/>
      <c r="D184" s="339">
        <f t="shared" ref="D184:E184" ca="1" si="12">SUM(D180:D183)</f>
        <v>0</v>
      </c>
      <c r="E184" s="339">
        <f t="shared" ca="1" si="12"/>
        <v>0</v>
      </c>
      <c r="F184" s="254">
        <f ca="1">SUM(F180:F183)</f>
        <v>0</v>
      </c>
      <c r="G184" s="275">
        <f t="shared" ref="G184:O184" si="13">SUM(G180:G183)</f>
        <v>0</v>
      </c>
      <c r="H184" s="104">
        <f t="shared" si="13"/>
        <v>0</v>
      </c>
      <c r="I184" s="104">
        <f t="shared" si="13"/>
        <v>0</v>
      </c>
      <c r="J184" s="104">
        <f t="shared" si="13"/>
        <v>0</v>
      </c>
      <c r="K184" s="104">
        <f t="shared" si="13"/>
        <v>0</v>
      </c>
      <c r="L184" s="104">
        <f t="shared" si="13"/>
        <v>0</v>
      </c>
      <c r="M184" s="347">
        <f t="shared" si="13"/>
        <v>0</v>
      </c>
      <c r="N184" s="347">
        <f t="shared" si="13"/>
        <v>0</v>
      </c>
      <c r="O184" s="348">
        <f t="shared" si="13"/>
        <v>0</v>
      </c>
      <c r="P184" s="249" t="s">
        <v>122</v>
      </c>
      <c r="Q184" s="281">
        <f>SUM(Q180:Q183)</f>
        <v>0</v>
      </c>
      <c r="R184" s="318">
        <f ca="1">SUM(R180:R183)</f>
        <v>0</v>
      </c>
      <c r="T184" s="216"/>
      <c r="U184" s="217"/>
    </row>
    <row r="185" spans="1:21">
      <c r="A185" s="293"/>
      <c r="B185" s="166"/>
      <c r="C185" s="201"/>
      <c r="D185" s="65"/>
      <c r="E185" s="65"/>
      <c r="F185" s="411"/>
      <c r="G185" s="369" t="s">
        <v>126</v>
      </c>
      <c r="H185" s="103"/>
      <c r="I185" s="370" t="s">
        <v>126</v>
      </c>
      <c r="J185" s="103"/>
      <c r="K185" s="370" t="s">
        <v>126</v>
      </c>
      <c r="L185" s="103"/>
      <c r="M185" s="103"/>
      <c r="N185" s="103"/>
      <c r="O185" s="171"/>
      <c r="P185" s="179"/>
      <c r="Q185" s="179"/>
      <c r="R185" s="209"/>
    </row>
    <row r="186" spans="1:21">
      <c r="A186" s="382" t="s">
        <v>109</v>
      </c>
      <c r="B186" s="383"/>
      <c r="C186" s="384"/>
      <c r="G186" s="415">
        <v>1</v>
      </c>
      <c r="H186" s="366"/>
      <c r="I186" s="366" t="str">
        <f>IF(C10&gt;1,2,"NVT")</f>
        <v>NVT</v>
      </c>
      <c r="J186" s="366"/>
      <c r="K186" s="366" t="str">
        <f>IF(C10&gt;2,3,"NVT")</f>
        <v>NVT</v>
      </c>
      <c r="L186" s="366"/>
      <c r="R186" s="209"/>
    </row>
    <row r="187" spans="1:21">
      <c r="A187" s="351">
        <v>13</v>
      </c>
      <c r="B187" s="381" t="s">
        <v>127</v>
      </c>
      <c r="C187" s="385"/>
      <c r="G187" s="416"/>
      <c r="H187" s="363"/>
      <c r="I187" s="364"/>
      <c r="J187" s="363"/>
      <c r="K187" s="364"/>
      <c r="L187" s="363"/>
      <c r="M187" s="362">
        <f>SUM(G187,I187,K187)</f>
        <v>0</v>
      </c>
      <c r="R187" s="209"/>
    </row>
    <row r="188" spans="1:21">
      <c r="A188" s="359"/>
      <c r="B188" s="261" t="s">
        <v>128</v>
      </c>
      <c r="C188" s="386"/>
      <c r="D188" s="360"/>
      <c r="E188" s="360"/>
      <c r="F188" s="360"/>
      <c r="G188" s="417">
        <f>G187</f>
        <v>0</v>
      </c>
      <c r="H188" s="363"/>
      <c r="I188" s="362">
        <f>I187</f>
        <v>0</v>
      </c>
      <c r="J188" s="363"/>
      <c r="K188" s="362">
        <f>K187</f>
        <v>0</v>
      </c>
      <c r="L188" s="363"/>
      <c r="M188" s="362">
        <f>M187</f>
        <v>0</v>
      </c>
      <c r="R188" s="209"/>
    </row>
    <row r="189" spans="1:21">
      <c r="G189" s="418"/>
      <c r="Q189" s="179"/>
      <c r="R189" s="209"/>
    </row>
    <row r="190" spans="1:21">
      <c r="A190" s="352" t="s">
        <v>129</v>
      </c>
      <c r="B190" s="353"/>
      <c r="C190" s="354"/>
      <c r="D190" s="271"/>
      <c r="E190" s="271"/>
      <c r="F190" s="412"/>
      <c r="G190" s="276"/>
      <c r="H190" s="103"/>
      <c r="I190" s="103"/>
      <c r="J190" s="103"/>
      <c r="K190" s="103"/>
      <c r="L190" s="103"/>
      <c r="M190" s="103"/>
      <c r="N190" s="103"/>
      <c r="O190" s="171"/>
      <c r="P190" s="179"/>
      <c r="Q190" s="179"/>
      <c r="R190" s="209"/>
    </row>
    <row r="191" spans="1:21">
      <c r="A191" s="355">
        <v>14</v>
      </c>
      <c r="B191" s="356" t="s">
        <v>69</v>
      </c>
      <c r="C191" s="357"/>
      <c r="D191" s="206"/>
      <c r="E191" s="206"/>
      <c r="F191" s="413"/>
      <c r="G191" s="274"/>
      <c r="H191" s="103"/>
      <c r="I191" s="102"/>
      <c r="J191" s="103"/>
      <c r="K191" s="102"/>
      <c r="L191" s="103"/>
      <c r="M191" s="104">
        <f>SUM(G191,I191,K191)</f>
        <v>0</v>
      </c>
      <c r="N191" s="103"/>
      <c r="O191" s="103"/>
      <c r="P191" s="183"/>
      <c r="Q191" s="179"/>
      <c r="R191" s="298"/>
    </row>
    <row r="192" spans="1:21" ht="17.100000000000001" thickBot="1">
      <c r="A192" s="355">
        <v>15</v>
      </c>
      <c r="B192" s="356" t="s">
        <v>69</v>
      </c>
      <c r="C192" s="358"/>
      <c r="D192" s="206"/>
      <c r="E192" s="206"/>
      <c r="F192" s="413"/>
      <c r="G192" s="274"/>
      <c r="H192" s="103"/>
      <c r="I192" s="102"/>
      <c r="J192" s="103"/>
      <c r="K192" s="102"/>
      <c r="L192" s="103"/>
      <c r="M192" s="104">
        <f>SUM(G192,I192,K192)</f>
        <v>0</v>
      </c>
      <c r="N192" s="103"/>
      <c r="O192" s="103"/>
      <c r="P192" s="183"/>
      <c r="Q192" s="183"/>
      <c r="R192" s="298"/>
      <c r="T192" s="332" t="s">
        <v>130</v>
      </c>
    </row>
    <row r="193" spans="1:23" ht="14.1">
      <c r="A193" s="289"/>
      <c r="B193" s="272" t="s">
        <v>131</v>
      </c>
      <c r="C193" s="187"/>
      <c r="D193" s="361"/>
      <c r="E193" s="361"/>
      <c r="F193" s="361"/>
      <c r="G193" s="275">
        <f>SUM(G191:G192)</f>
        <v>0</v>
      </c>
      <c r="H193" s="103"/>
      <c r="I193" s="104">
        <f t="shared" ref="I193:K193" si="14">SUM(I191:I192)</f>
        <v>0</v>
      </c>
      <c r="J193" s="103"/>
      <c r="K193" s="104">
        <f t="shared" si="14"/>
        <v>0</v>
      </c>
      <c r="L193" s="103"/>
      <c r="M193" s="347">
        <f>SUM(M191:M192)</f>
        <v>0</v>
      </c>
      <c r="N193" s="103"/>
      <c r="O193" s="103"/>
      <c r="P193" s="183"/>
      <c r="Q193" s="183"/>
      <c r="R193" s="298"/>
      <c r="T193" s="325" t="s">
        <v>132</v>
      </c>
      <c r="U193" s="326"/>
      <c r="V193" s="327" t="s">
        <v>133</v>
      </c>
      <c r="W193" s="328" t="s">
        <v>134</v>
      </c>
    </row>
    <row r="194" spans="1:23" ht="14.1">
      <c r="A194" s="293"/>
      <c r="B194" s="66"/>
      <c r="C194" s="188"/>
      <c r="D194" s="65"/>
      <c r="E194" s="66"/>
      <c r="F194" s="414"/>
      <c r="G194" s="277"/>
      <c r="H194" s="64"/>
      <c r="I194" s="64"/>
      <c r="J194" s="64"/>
      <c r="K194" s="64"/>
      <c r="L194" s="64"/>
      <c r="M194" s="67"/>
      <c r="N194" s="67"/>
      <c r="O194" s="172"/>
      <c r="P194" s="177"/>
      <c r="Q194" s="183"/>
      <c r="R194" s="298"/>
      <c r="T194" s="329" t="s">
        <v>135</v>
      </c>
      <c r="U194" s="239"/>
      <c r="V194" s="330">
        <f>(G145*0.1)+(J145*0.1)</f>
        <v>0</v>
      </c>
      <c r="W194" s="331" t="str">
        <f>IF(O163&gt;=V194,"JA","NEE")</f>
        <v>JA</v>
      </c>
    </row>
    <row r="195" spans="1:23" ht="15" thickBot="1">
      <c r="A195" s="293"/>
      <c r="B195" s="66"/>
      <c r="C195" s="188"/>
      <c r="D195" s="65"/>
      <c r="E195" s="66"/>
      <c r="F195" s="213" t="s">
        <v>136</v>
      </c>
      <c r="G195" s="278" t="s">
        <v>106</v>
      </c>
      <c r="H195" s="68" t="s">
        <v>107</v>
      </c>
      <c r="I195" s="68" t="s">
        <v>106</v>
      </c>
      <c r="J195" s="68" t="s">
        <v>107</v>
      </c>
      <c r="K195" s="68" t="s">
        <v>106</v>
      </c>
      <c r="L195" s="68" t="s">
        <v>107</v>
      </c>
      <c r="N195" s="118"/>
      <c r="O195" s="333" t="s">
        <v>137</v>
      </c>
      <c r="P195" s="314" t="s">
        <v>109</v>
      </c>
      <c r="Q195" s="409" t="str">
        <f>IF(P196&lt;&gt;M188,"⚠️ Let op: De som van de tranches (T188) dient overeen te komen met de som van de PPS-subsidie per partij (kolom W)","")</f>
        <v/>
      </c>
      <c r="R195" s="410"/>
      <c r="T195" s="403" t="s">
        <v>138</v>
      </c>
      <c r="U195" s="365"/>
      <c r="V195" s="404">
        <f>(G145*0.15)+(J145*0.3)</f>
        <v>0</v>
      </c>
      <c r="W195" s="240" t="str">
        <f>IF((O170+O177)&gt;=V195,"JA","NEE")</f>
        <v>JA</v>
      </c>
    </row>
    <row r="196" spans="1:23" ht="14.1">
      <c r="A196" s="299"/>
      <c r="B196" s="337" t="s">
        <v>139</v>
      </c>
      <c r="C196" s="237"/>
      <c r="D196" s="255">
        <f ca="1">SUM(D163,D170,D177,D184)</f>
        <v>0</v>
      </c>
      <c r="E196" s="255">
        <f ca="1">SUM(E163,E170,E177,E184)</f>
        <v>0</v>
      </c>
      <c r="F196" s="256">
        <f ca="1">SUM(F163,F170,F177,F184)</f>
        <v>0</v>
      </c>
      <c r="G196" s="279">
        <f>SUM(G163,G177,G184,G193,G188,G170)</f>
        <v>0</v>
      </c>
      <c r="H196" s="238">
        <f>SUM(H163,H177,H184,H170)</f>
        <v>0</v>
      </c>
      <c r="I196" s="238">
        <f>SUM(I163,I177,I184,I193,I188,I170)</f>
        <v>0</v>
      </c>
      <c r="J196" s="238">
        <f>SUM(J163,J177,J184,J193,J170)</f>
        <v>0</v>
      </c>
      <c r="K196" s="238">
        <f>SUM(K163,K177,K184,K193,K188,K170)</f>
        <v>0</v>
      </c>
      <c r="L196" s="238">
        <f>SUM(L163,L177,L184,L193,L170)</f>
        <v>0</v>
      </c>
      <c r="M196" s="239"/>
      <c r="N196" s="239"/>
      <c r="O196" s="313">
        <f>SUM(G196,H196,I196:L196)</f>
        <v>0</v>
      </c>
      <c r="P196" s="315">
        <f>SUM(P163,P170,P177)</f>
        <v>0</v>
      </c>
      <c r="Q196" s="409"/>
      <c r="R196" s="410"/>
    </row>
    <row r="197" spans="1:23" ht="14.1" customHeight="1">
      <c r="A197" s="293"/>
      <c r="B197" s="66"/>
      <c r="C197" s="188"/>
      <c r="D197" s="65"/>
      <c r="E197" s="66"/>
      <c r="F197" s="66"/>
      <c r="G197" s="280"/>
      <c r="H197" s="69"/>
      <c r="I197" s="69"/>
      <c r="J197" s="69"/>
      <c r="K197" s="69"/>
      <c r="L197" s="69"/>
      <c r="O197" s="172"/>
      <c r="P197"/>
      <c r="Q197" s="409"/>
      <c r="R197" s="410"/>
    </row>
    <row r="198" spans="1:23">
      <c r="A198" s="293"/>
      <c r="B198" s="71"/>
      <c r="C198" s="189"/>
      <c r="D198" s="190"/>
      <c r="E198" s="71"/>
      <c r="F198" s="71"/>
      <c r="G198" s="280"/>
      <c r="H198" s="69"/>
      <c r="I198" s="69"/>
      <c r="J198" s="69"/>
      <c r="K198" s="69"/>
      <c r="L198" s="69"/>
      <c r="O198" s="334" t="s">
        <v>140</v>
      </c>
      <c r="P198" s="245"/>
      <c r="Q198" s="310"/>
      <c r="R198" s="298"/>
    </row>
    <row r="199" spans="1:23" s="239" customFormat="1" ht="14.1">
      <c r="A199" s="293"/>
      <c r="B199" s="71"/>
      <c r="C199" s="189"/>
      <c r="D199" s="190"/>
      <c r="E199" s="71"/>
      <c r="F199" s="71"/>
      <c r="G199" s="280"/>
      <c r="H199" s="72"/>
      <c r="I199" s="69"/>
      <c r="J199" s="69"/>
      <c r="K199" s="69"/>
      <c r="L199" s="69"/>
      <c r="M199" s="119"/>
      <c r="N199" s="69"/>
      <c r="O199" s="173">
        <f ca="1">O196-F196</f>
        <v>0</v>
      </c>
      <c r="P199" s="164"/>
      <c r="Q199" s="311"/>
      <c r="R199" s="298"/>
    </row>
    <row r="200" spans="1:23">
      <c r="A200" s="293"/>
      <c r="B200" s="66"/>
      <c r="C200" s="188"/>
      <c r="D200" s="65"/>
      <c r="E200" s="66"/>
      <c r="F200" s="66"/>
      <c r="G200" s="280"/>
      <c r="H200" s="69"/>
      <c r="I200" s="69"/>
      <c r="J200" s="69"/>
      <c r="K200" s="69"/>
      <c r="L200" s="69"/>
      <c r="M200" s="69"/>
      <c r="N200" s="70"/>
      <c r="O200" s="174"/>
      <c r="P200" s="246"/>
      <c r="Q200" s="60"/>
      <c r="R200" s="298"/>
    </row>
    <row r="201" spans="1:23" ht="14.1">
      <c r="A201" s="299"/>
      <c r="B201" s="338" t="s">
        <v>141</v>
      </c>
      <c r="C201" s="241"/>
      <c r="D201" s="242"/>
      <c r="E201" s="243"/>
      <c r="F201" s="243"/>
      <c r="G201" s="408">
        <f>SUM(G196:H196)</f>
        <v>0</v>
      </c>
      <c r="H201" s="407"/>
      <c r="I201" s="406">
        <f>SUM(I196:J196)</f>
        <v>0</v>
      </c>
      <c r="J201" s="407"/>
      <c r="K201" s="406">
        <f>SUM(K196:L196)</f>
        <v>0</v>
      </c>
      <c r="L201" s="407"/>
      <c r="M201" s="336">
        <f>SUM(G201:L201)</f>
        <v>0</v>
      </c>
      <c r="N201" s="335"/>
      <c r="O201" s="244"/>
      <c r="P201" s="247"/>
      <c r="Q201" s="312"/>
      <c r="R201" s="300"/>
    </row>
    <row r="202" spans="1:23" ht="14.1" thickBot="1">
      <c r="A202" s="301"/>
      <c r="B202" s="302"/>
      <c r="C202" s="303"/>
      <c r="D202" s="302"/>
      <c r="E202" s="302"/>
      <c r="F202" s="302"/>
      <c r="G202" s="304"/>
      <c r="H202" s="305"/>
      <c r="I202" s="305"/>
      <c r="J202" s="305"/>
      <c r="K202" s="305"/>
      <c r="L202" s="305"/>
      <c r="M202" s="305"/>
      <c r="N202" s="306"/>
      <c r="O202" s="307"/>
      <c r="P202" s="306"/>
      <c r="Q202" s="307"/>
      <c r="R202" s="308"/>
    </row>
    <row r="213" spans="2:2">
      <c r="B213" s="349"/>
    </row>
  </sheetData>
  <sheetProtection insertRows="0"/>
  <mergeCells count="132">
    <mergeCell ref="B127:C127"/>
    <mergeCell ref="B129:C129"/>
    <mergeCell ref="B130:C130"/>
    <mergeCell ref="B131:C131"/>
    <mergeCell ref="B137:C137"/>
    <mergeCell ref="B139:C139"/>
    <mergeCell ref="B141:C141"/>
    <mergeCell ref="D124:E124"/>
    <mergeCell ref="D125:E125"/>
    <mergeCell ref="D126:E126"/>
    <mergeCell ref="D127:E127"/>
    <mergeCell ref="D129:E129"/>
    <mergeCell ref="D130:E130"/>
    <mergeCell ref="D132:E132"/>
    <mergeCell ref="D139:E139"/>
    <mergeCell ref="B142:C142"/>
    <mergeCell ref="B138:C138"/>
    <mergeCell ref="D137:E137"/>
    <mergeCell ref="D135:E135"/>
    <mergeCell ref="D136:E136"/>
    <mergeCell ref="B135:C135"/>
    <mergeCell ref="B134:C134"/>
    <mergeCell ref="D140:E140"/>
    <mergeCell ref="D141:E141"/>
    <mergeCell ref="D142:E142"/>
    <mergeCell ref="B109:C109"/>
    <mergeCell ref="B110:C110"/>
    <mergeCell ref="B62:C62"/>
    <mergeCell ref="B61:C61"/>
    <mergeCell ref="B60:C60"/>
    <mergeCell ref="B98:C98"/>
    <mergeCell ref="B140:C140"/>
    <mergeCell ref="B136:C136"/>
    <mergeCell ref="D134:E134"/>
    <mergeCell ref="B133:C133"/>
    <mergeCell ref="B111:C111"/>
    <mergeCell ref="B112:C112"/>
    <mergeCell ref="B113:C113"/>
    <mergeCell ref="B114:C114"/>
    <mergeCell ref="B117:C117"/>
    <mergeCell ref="B123:C123"/>
    <mergeCell ref="B128:C128"/>
    <mergeCell ref="B118:C118"/>
    <mergeCell ref="B115:C115"/>
    <mergeCell ref="B116:C116"/>
    <mergeCell ref="B132:C132"/>
    <mergeCell ref="B124:C124"/>
    <mergeCell ref="B125:C125"/>
    <mergeCell ref="B126:C126"/>
    <mergeCell ref="C4:F4"/>
    <mergeCell ref="C5:F5"/>
    <mergeCell ref="C6:F6"/>
    <mergeCell ref="C11:F11"/>
    <mergeCell ref="D57:E57"/>
    <mergeCell ref="D50:E50"/>
    <mergeCell ref="D51:E51"/>
    <mergeCell ref="D55:E55"/>
    <mergeCell ref="D56:E56"/>
    <mergeCell ref="B50:C50"/>
    <mergeCell ref="B51:C51"/>
    <mergeCell ref="B53:C53"/>
    <mergeCell ref="B56:C56"/>
    <mergeCell ref="C10:F10"/>
    <mergeCell ref="B52:C52"/>
    <mergeCell ref="B57:C57"/>
    <mergeCell ref="B54:C54"/>
    <mergeCell ref="B90:C90"/>
    <mergeCell ref="B93:C93"/>
    <mergeCell ref="B94:C94"/>
    <mergeCell ref="B92:C92"/>
    <mergeCell ref="B99:C99"/>
    <mergeCell ref="B69:C69"/>
    <mergeCell ref="B70:C70"/>
    <mergeCell ref="B68:C68"/>
    <mergeCell ref="B105:C105"/>
    <mergeCell ref="B108:C108"/>
    <mergeCell ref="B63:C63"/>
    <mergeCell ref="B84:C84"/>
    <mergeCell ref="B88:C88"/>
    <mergeCell ref="B102:C102"/>
    <mergeCell ref="B103:C103"/>
    <mergeCell ref="B107:C107"/>
    <mergeCell ref="B106:C106"/>
    <mergeCell ref="B78:C78"/>
    <mergeCell ref="B75:C75"/>
    <mergeCell ref="B79:C79"/>
    <mergeCell ref="B80:C80"/>
    <mergeCell ref="B83:C83"/>
    <mergeCell ref="B89:C89"/>
    <mergeCell ref="B104:C104"/>
    <mergeCell ref="B100:C100"/>
    <mergeCell ref="B101:C101"/>
    <mergeCell ref="B91:C91"/>
    <mergeCell ref="B77:C77"/>
    <mergeCell ref="B81:C81"/>
    <mergeCell ref="B82:C82"/>
    <mergeCell ref="B87:C87"/>
    <mergeCell ref="B86:C86"/>
    <mergeCell ref="B85:C85"/>
    <mergeCell ref="B59:C59"/>
    <mergeCell ref="D63:E63"/>
    <mergeCell ref="B58:C58"/>
    <mergeCell ref="B76:C76"/>
    <mergeCell ref="B64:C64"/>
    <mergeCell ref="D52:E52"/>
    <mergeCell ref="D53:E53"/>
    <mergeCell ref="D65:E65"/>
    <mergeCell ref="D64:E64"/>
    <mergeCell ref="D58:E58"/>
    <mergeCell ref="B55:C55"/>
    <mergeCell ref="B65:C65"/>
    <mergeCell ref="B66:C66"/>
    <mergeCell ref="D67:E67"/>
    <mergeCell ref="D68:E68"/>
    <mergeCell ref="D66:E66"/>
    <mergeCell ref="D69:E69"/>
    <mergeCell ref="D70:E70"/>
    <mergeCell ref="D60:E60"/>
    <mergeCell ref="D59:E59"/>
    <mergeCell ref="D62:E62"/>
    <mergeCell ref="B74:C74"/>
    <mergeCell ref="B67:C67"/>
    <mergeCell ref="W157:Y163"/>
    <mergeCell ref="G155:R155"/>
    <mergeCell ref="D156:F156"/>
    <mergeCell ref="D155:F155"/>
    <mergeCell ref="G156:H156"/>
    <mergeCell ref="I156:J156"/>
    <mergeCell ref="K156:L156"/>
    <mergeCell ref="M156:O156"/>
    <mergeCell ref="D61:E61"/>
    <mergeCell ref="D131:E131"/>
  </mergeCells>
  <conditionalFormatting sqref="O199">
    <cfRule type="cellIs" dxfId="12" priority="13" operator="greaterThanOrEqual">
      <formula>1</formula>
    </cfRule>
    <cfRule type="cellIs" dxfId="11" priority="14" stopIfTrue="1" operator="lessThanOrEqual">
      <formula>-1</formula>
    </cfRule>
    <cfRule type="cellIs" dxfId="10" priority="15" stopIfTrue="1" operator="between">
      <formula>-1</formula>
      <formula>1</formula>
    </cfRule>
  </conditionalFormatting>
  <conditionalFormatting sqref="P196">
    <cfRule type="cellIs" dxfId="9" priority="1" operator="notEqual">
      <formula>$M$188</formula>
    </cfRule>
  </conditionalFormatting>
  <conditionalFormatting sqref="R159:R162 R166:R169 R173:R176 R180:R183">
    <cfRule type="cellIs" dxfId="8" priority="10" operator="lessThanOrEqual">
      <formula>-1</formula>
    </cfRule>
    <cfRule type="cellIs" dxfId="7" priority="11" operator="greaterThanOrEqual">
      <formula>1</formula>
    </cfRule>
    <cfRule type="cellIs" dxfId="6" priority="12" operator="between">
      <formula>-1</formula>
      <formula>1</formula>
    </cfRule>
  </conditionalFormatting>
  <conditionalFormatting sqref="W194:W195">
    <cfRule type="cellIs" dxfId="5" priority="4" operator="equal">
      <formula>"NEE"</formula>
    </cfRule>
    <cfRule type="cellIs" dxfId="4" priority="5" operator="equal">
      <formula>"JA"</formula>
    </cfRule>
  </conditionalFormatting>
  <conditionalFormatting sqref="F196">
    <cfRule type="cellIs" dxfId="3" priority="18" operator="notEqual">
      <formula>$L$145</formula>
    </cfRule>
    <cfRule type="cellIs" dxfId="2" priority="19" operator="equal">
      <formula>$L$145</formula>
    </cfRule>
  </conditionalFormatting>
  <conditionalFormatting sqref="P159:P162 P166:P169 P173:P176">
    <cfRule type="cellIs" dxfId="1" priority="20" operator="greaterThan">
      <formula>T159</formula>
    </cfRule>
    <cfRule type="cellIs" dxfId="0" priority="21" operator="between">
      <formula>T159</formula>
      <formula>0</formula>
    </cfRule>
  </conditionalFormatting>
  <dataValidations count="7">
    <dataValidation type="whole" operator="greaterThanOrEqual" allowBlank="1" showInputMessage="1" showErrorMessage="1" sqref="J100:J118 I192 K192 G180:L183 G173:L176 J51:J70 G159:L162 G166:L169 J124:J142 G100:G118 G124:G142 G51:G70 G192 G191:L191" xr:uid="{00000000-0002-0000-0100-000000000000}">
      <formula1>0</formula1>
    </dataValidation>
    <dataValidation type="whole" allowBlank="1" showInputMessage="1" showErrorMessage="1" sqref="J123 G123 J99 G99 L192 J192" xr:uid="{00000000-0002-0000-0100-000001000000}">
      <formula1>-100000</formula1>
      <formula2>100000</formula2>
    </dataValidation>
    <dataValidation type="whole" errorStyle="information" operator="equal" allowBlank="1" showErrorMessage="1" errorTitle="Foutieve invoer" error="Overige partners mogen geen PPS-subsidie aanwenden" sqref="P180" xr:uid="{6C59F065-A8E2-4ED9-931D-28ED0F19E07E}">
      <formula1>0</formula1>
    </dataValidation>
    <dataValidation type="list" allowBlank="1" showInputMessage="1" showErrorMessage="1" error="Maak gebruik van het dropdown menu. Indien de gewenste organisatie zich niet in het dropdown menu bevindt, vul deze dan eerst bovenin onder 'Partner Overview' in. " sqref="B33:B36 B38:B41 B28:B31 B173:B176 B166:B169 B159:B162 B139:C142 B134:C137 B100:C103 B124:C127 B115:C118 B110:C113 B105:C108 B52:C55 B91:C94 B86:C89 B43:B46 B76:C79 B67:C70 B62:C65 B57:C60 B180:B183 B129:C132 B81:C84" xr:uid="{1D6F0DFF-8D93-42DB-AFE2-B52E66985689}">
      <formula1>$B$15:$B$19</formula1>
    </dataValidation>
    <dataValidation type="whole" allowBlank="1" showInputMessage="1" showErrorMessage="1" errorTitle="Gehele euro's" error="Bedragen dienen afgerond te worden op gehele euro's. " sqref="O199" xr:uid="{E5102729-4246-6A4D-BBDF-08C5C171F277}">
      <formula1>0</formula1>
      <formula2>1000000000</formula2>
    </dataValidation>
    <dataValidation type="decimal" operator="greaterThanOrEqual" allowBlank="1" showInputMessage="1" showErrorMessage="1" sqref="F27:F46 I27:I46" xr:uid="{00000000-0002-0000-0100-000002000000}">
      <formula1>0</formula1>
    </dataValidation>
    <dataValidation type="whole" operator="greaterThan" allowBlank="1" showInputMessage="1" showErrorMessage="1" sqref="G187:L187 P159:P162 P166:P169 P173:P176" xr:uid="{5B2C14DF-379E-D644-BAFD-821E20158174}">
      <formula1>0</formula1>
    </dataValidation>
  </dataValidations>
  <pageMargins left="0.25" right="0.25" top="0.75" bottom="0.75" header="0.3" footer="0.3"/>
  <pageSetup paperSize="9" scale="48" fitToHeight="0" orientation="landscape" r:id="rId1"/>
  <rowBreaks count="2" manualBreakCount="2">
    <brk id="72" max="16383" man="1"/>
    <brk id="127"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3000000}">
          <x14:formula1>
            <xm:f>Instructies!$A$28:$A$30</xm:f>
          </x14:formula1>
          <xm:sqref>C27</xm:sqref>
        </x14:dataValidation>
        <x14:dataValidation type="list" allowBlank="1" showInputMessage="1" showErrorMessage="1" xr:uid="{5E5E98FE-DF20-499E-A742-B0D30E875884}">
          <x14:formula1>
            <xm:f>Instructies!$A$41:$A$44</xm:f>
          </x14:formula1>
          <xm:sqref>C173:C176 C166:C169</xm:sqref>
        </x14:dataValidation>
        <x14:dataValidation type="list" allowBlank="1" showInputMessage="1" showErrorMessage="1" xr:uid="{826A93CF-9543-7448-8A45-C8AC812B0BB7}">
          <x14:formula1>
            <xm:f>Instructies!$A$37:$A$39</xm:f>
          </x14:formula1>
          <xm:sqref>C28:C31 C43:C46 C38:C41 C33:C36</xm:sqref>
        </x14:dataValidation>
        <x14:dataValidation type="list" allowBlank="1" showInputMessage="1" showErrorMessage="1" xr:uid="{B617C7AB-E957-9241-A3A5-DE5BB796276A}">
          <x14:formula1>
            <xm:f>Instructies!$A$46:$A$47</xm:f>
          </x14:formula1>
          <xm:sqref>C159:C162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9C1B-E7F6-0745-A195-D90D768BBA34}">
  <dimension ref="A1:S85"/>
  <sheetViews>
    <sheetView topLeftCell="A39" zoomScale="120" zoomScaleNormal="120" workbookViewId="0">
      <selection activeCell="J52" sqref="J52"/>
    </sheetView>
  </sheetViews>
  <sheetFormatPr defaultColWidth="8.85546875" defaultRowHeight="14.1"/>
  <cols>
    <col min="1" max="15" width="8.85546875" style="155"/>
    <col min="16" max="16" width="15.42578125" style="155" customWidth="1"/>
    <col min="17" max="16384" width="8.85546875" style="155"/>
  </cols>
  <sheetData>
    <row r="1" spans="1:16" ht="20.100000000000001">
      <c r="A1" s="154" t="s">
        <v>142</v>
      </c>
      <c r="B1" s="136"/>
      <c r="C1" s="136"/>
      <c r="D1" s="136"/>
      <c r="E1" s="136"/>
      <c r="F1" s="136"/>
      <c r="G1" s="136"/>
      <c r="H1" s="136"/>
      <c r="I1" s="136"/>
      <c r="J1" s="136"/>
      <c r="K1" s="136"/>
      <c r="L1" s="136"/>
      <c r="M1" s="136"/>
      <c r="N1" s="136"/>
      <c r="O1" s="136"/>
      <c r="P1" s="136"/>
    </row>
    <row r="2" spans="1:16">
      <c r="A2" s="136"/>
      <c r="B2" s="136"/>
      <c r="C2" s="136"/>
      <c r="D2" s="136"/>
      <c r="E2" s="136"/>
      <c r="F2" s="136"/>
      <c r="G2" s="136"/>
      <c r="H2" s="136"/>
      <c r="I2" s="136"/>
      <c r="J2" s="136"/>
      <c r="K2" s="136"/>
      <c r="L2" s="136"/>
      <c r="M2" s="136"/>
      <c r="N2" s="136"/>
      <c r="O2" s="136"/>
      <c r="P2" s="136"/>
    </row>
    <row r="3" spans="1:16" ht="15.95">
      <c r="A3" s="137" t="s">
        <v>143</v>
      </c>
      <c r="B3" s="138"/>
      <c r="C3" s="138"/>
      <c r="D3" s="138"/>
      <c r="E3" s="138"/>
      <c r="F3" s="138"/>
      <c r="G3" s="138"/>
      <c r="H3" s="138"/>
      <c r="I3" s="138"/>
      <c r="J3" s="138"/>
      <c r="K3" s="138"/>
      <c r="L3" s="138"/>
      <c r="M3" s="138"/>
      <c r="N3" s="138"/>
      <c r="O3" s="138"/>
      <c r="P3" s="138"/>
    </row>
    <row r="4" spans="1:16">
      <c r="A4" s="136" t="s">
        <v>144</v>
      </c>
      <c r="B4" s="136"/>
      <c r="C4" s="136"/>
      <c r="D4" s="136"/>
      <c r="E4" s="136"/>
      <c r="F4" s="136"/>
      <c r="G4" s="136"/>
      <c r="H4" s="136"/>
      <c r="I4" s="136"/>
      <c r="J4" s="136"/>
      <c r="K4" s="136"/>
      <c r="L4" s="136"/>
      <c r="M4" s="136"/>
      <c r="N4" s="136"/>
      <c r="O4" s="136"/>
      <c r="P4" s="136"/>
    </row>
    <row r="5" spans="1:16">
      <c r="A5" s="139" t="s">
        <v>145</v>
      </c>
      <c r="B5" s="136"/>
      <c r="C5" s="136"/>
      <c r="D5" s="387" t="s">
        <v>146</v>
      </c>
      <c r="E5" s="136"/>
      <c r="F5" s="136"/>
      <c r="G5" s="136"/>
      <c r="H5" s="136"/>
      <c r="I5" s="136"/>
      <c r="J5" s="136"/>
      <c r="K5" s="136"/>
      <c r="L5" s="136"/>
      <c r="M5" s="136"/>
      <c r="N5" s="136"/>
      <c r="O5" s="136"/>
      <c r="P5" s="136"/>
    </row>
    <row r="6" spans="1:16">
      <c r="B6" s="136"/>
      <c r="C6" s="136"/>
      <c r="D6" s="140"/>
      <c r="E6" s="140"/>
      <c r="F6" s="140"/>
      <c r="G6" s="140"/>
      <c r="H6" s="140"/>
      <c r="I6" s="140"/>
      <c r="J6" s="140"/>
      <c r="K6" s="140"/>
      <c r="L6" s="140"/>
      <c r="M6" s="140"/>
      <c r="N6" s="140"/>
      <c r="O6" s="140"/>
      <c r="P6" s="140"/>
    </row>
    <row r="7" spans="1:16" ht="15.95">
      <c r="A7" s="137" t="s">
        <v>147</v>
      </c>
      <c r="B7" s="141"/>
      <c r="C7" s="142"/>
      <c r="D7" s="142"/>
      <c r="E7" s="141"/>
      <c r="F7" s="141"/>
      <c r="G7" s="141"/>
      <c r="H7" s="141"/>
      <c r="I7" s="141"/>
      <c r="J7" s="141"/>
      <c r="K7" s="141"/>
      <c r="L7" s="141"/>
      <c r="M7" s="141"/>
      <c r="N7" s="141"/>
      <c r="O7" s="141"/>
      <c r="P7" s="141"/>
    </row>
    <row r="8" spans="1:16">
      <c r="A8" s="136" t="s">
        <v>148</v>
      </c>
      <c r="B8" s="136"/>
      <c r="C8" s="136"/>
      <c r="D8" s="136"/>
      <c r="E8" s="136"/>
      <c r="F8" s="136"/>
      <c r="G8" s="136"/>
      <c r="H8" s="136"/>
      <c r="I8" s="136"/>
      <c r="J8" s="136"/>
      <c r="K8" s="136"/>
      <c r="L8" s="136"/>
      <c r="M8" s="136"/>
      <c r="N8" s="136"/>
      <c r="O8" s="136"/>
      <c r="P8" s="136"/>
    </row>
    <row r="9" spans="1:16">
      <c r="A9" s="158" t="s">
        <v>149</v>
      </c>
      <c r="B9" s="158"/>
      <c r="C9" s="136"/>
      <c r="D9" s="136"/>
      <c r="E9" s="136"/>
      <c r="F9" s="136"/>
      <c r="G9" s="136"/>
      <c r="H9" s="136"/>
      <c r="I9" s="136"/>
      <c r="J9" s="136"/>
      <c r="K9" s="136"/>
      <c r="L9" s="136"/>
      <c r="M9" s="136"/>
      <c r="N9" s="136"/>
      <c r="O9" s="136"/>
      <c r="P9" s="136"/>
    </row>
    <row r="10" spans="1:16">
      <c r="A10" s="158" t="s">
        <v>150</v>
      </c>
      <c r="B10" s="158"/>
      <c r="C10" s="136"/>
      <c r="D10" s="136"/>
      <c r="E10" s="136"/>
      <c r="F10" s="136"/>
      <c r="G10" s="136"/>
      <c r="H10" s="136"/>
      <c r="I10" s="136"/>
      <c r="J10" s="136"/>
      <c r="K10" s="136"/>
      <c r="L10" s="136"/>
      <c r="M10" s="136"/>
      <c r="N10" s="136"/>
      <c r="O10" s="136"/>
      <c r="P10" s="136"/>
    </row>
    <row r="11" spans="1:16">
      <c r="A11" s="158" t="s">
        <v>151</v>
      </c>
      <c r="B11" s="158"/>
      <c r="C11" s="136"/>
      <c r="D11" s="136"/>
      <c r="E11" s="136"/>
      <c r="F11" s="136"/>
      <c r="G11" s="136"/>
      <c r="H11" s="136"/>
      <c r="I11" s="136"/>
      <c r="J11" s="136"/>
      <c r="K11" s="136"/>
      <c r="L11" s="136"/>
      <c r="M11" s="136"/>
      <c r="N11" s="136"/>
      <c r="O11" s="136"/>
      <c r="P11" s="136"/>
    </row>
    <row r="12" spans="1:16">
      <c r="A12" s="136"/>
      <c r="B12" s="136"/>
      <c r="C12" s="136"/>
      <c r="D12" s="136"/>
      <c r="E12" s="136"/>
      <c r="F12" s="136"/>
      <c r="G12" s="136"/>
      <c r="H12" s="136"/>
      <c r="I12" s="136"/>
      <c r="J12" s="136"/>
      <c r="K12" s="136"/>
      <c r="L12" s="136"/>
      <c r="M12" s="136"/>
      <c r="N12" s="136"/>
      <c r="O12" s="136"/>
      <c r="P12" s="136"/>
    </row>
    <row r="13" spans="1:16">
      <c r="A13" s="139" t="s">
        <v>152</v>
      </c>
      <c r="B13" s="136"/>
      <c r="C13" s="136"/>
      <c r="D13" s="136"/>
      <c r="E13" s="136" t="s">
        <v>153</v>
      </c>
      <c r="F13" s="136"/>
      <c r="G13" s="136"/>
      <c r="H13" s="136"/>
      <c r="I13" s="136"/>
      <c r="J13" s="136"/>
      <c r="K13" s="136"/>
      <c r="L13" s="136"/>
      <c r="M13" s="136"/>
      <c r="N13" s="136"/>
      <c r="O13" s="136"/>
      <c r="P13" s="136"/>
    </row>
    <row r="14" spans="1:16">
      <c r="A14" s="139" t="s">
        <v>154</v>
      </c>
      <c r="B14" s="136"/>
      <c r="C14" s="136"/>
      <c r="D14" s="136"/>
      <c r="E14" s="136"/>
      <c r="F14" s="136"/>
      <c r="G14" s="136"/>
      <c r="H14" s="136"/>
      <c r="I14" s="136"/>
      <c r="J14" s="136"/>
      <c r="K14" s="136"/>
      <c r="L14" s="136"/>
      <c r="M14" s="136"/>
      <c r="N14" s="136"/>
      <c r="O14" s="136"/>
      <c r="P14" s="136"/>
    </row>
    <row r="15" spans="1:16">
      <c r="A15" s="139" t="s">
        <v>155</v>
      </c>
      <c r="B15" s="136"/>
      <c r="C15" s="136"/>
      <c r="D15" s="136"/>
      <c r="E15" s="136"/>
      <c r="F15" s="136"/>
      <c r="G15" s="136"/>
      <c r="H15" s="136"/>
      <c r="I15" s="136"/>
      <c r="J15" s="136"/>
      <c r="K15" s="136"/>
      <c r="L15" s="136"/>
      <c r="M15" s="136"/>
      <c r="N15" s="136"/>
      <c r="O15" s="136"/>
      <c r="P15" s="136"/>
    </row>
    <row r="16" spans="1:16">
      <c r="A16" s="139"/>
      <c r="B16" s="136"/>
      <c r="C16" s="136"/>
      <c r="D16" s="136"/>
      <c r="E16" s="136"/>
      <c r="F16" s="136"/>
      <c r="G16" s="136"/>
      <c r="H16" s="136"/>
      <c r="I16" s="136"/>
      <c r="J16" s="136"/>
      <c r="K16" s="136"/>
      <c r="L16" s="136"/>
      <c r="M16" s="136"/>
      <c r="N16" s="136"/>
      <c r="O16" s="136"/>
      <c r="P16" s="136"/>
    </row>
    <row r="17" spans="1:16">
      <c r="A17" s="139" t="s">
        <v>156</v>
      </c>
      <c r="B17" s="136"/>
      <c r="C17" s="136"/>
      <c r="D17" s="136"/>
      <c r="E17" s="136"/>
      <c r="F17" s="136" t="s">
        <v>157</v>
      </c>
      <c r="G17" s="136"/>
      <c r="H17" s="136"/>
      <c r="I17" s="136"/>
      <c r="J17" s="136"/>
      <c r="K17" s="136"/>
      <c r="L17" s="136"/>
      <c r="M17" s="136"/>
      <c r="N17" s="136"/>
      <c r="O17" s="136"/>
      <c r="P17" s="136"/>
    </row>
    <row r="18" spans="1:16">
      <c r="A18" s="139" t="s">
        <v>158</v>
      </c>
      <c r="B18" s="136"/>
      <c r="C18" s="136"/>
      <c r="D18" s="136"/>
      <c r="E18" s="136"/>
      <c r="F18" s="136"/>
      <c r="G18" s="136"/>
      <c r="H18" s="136"/>
      <c r="I18" s="136"/>
      <c r="J18" s="136"/>
      <c r="K18" s="136"/>
      <c r="L18" s="136"/>
      <c r="M18" s="136"/>
      <c r="N18" s="136"/>
      <c r="O18" s="136"/>
      <c r="P18" s="136"/>
    </row>
    <row r="19" spans="1:16">
      <c r="A19" s="139" t="s">
        <v>159</v>
      </c>
      <c r="B19" s="136"/>
      <c r="C19" s="136"/>
      <c r="D19" s="136"/>
      <c r="E19" s="136"/>
      <c r="F19" s="136"/>
      <c r="G19" s="136"/>
      <c r="H19" s="136"/>
      <c r="I19" s="136"/>
      <c r="J19" s="136"/>
      <c r="K19" s="136"/>
      <c r="L19" s="136"/>
      <c r="M19" s="136"/>
      <c r="N19" s="136"/>
      <c r="O19" s="136"/>
      <c r="P19" s="136"/>
    </row>
    <row r="20" spans="1:16">
      <c r="A20" s="139" t="s">
        <v>160</v>
      </c>
      <c r="B20" s="136"/>
      <c r="C20" s="136"/>
      <c r="D20" s="136"/>
      <c r="E20" s="136"/>
      <c r="F20" s="136"/>
      <c r="G20" s="136"/>
      <c r="H20" s="136"/>
      <c r="I20" s="136"/>
      <c r="J20" s="136"/>
      <c r="K20" s="136"/>
      <c r="L20" s="136"/>
      <c r="M20" s="136"/>
      <c r="N20" s="136"/>
      <c r="O20" s="136"/>
      <c r="P20" s="136"/>
    </row>
    <row r="21" spans="1:16">
      <c r="A21" s="139" t="s">
        <v>161</v>
      </c>
      <c r="B21" s="136"/>
      <c r="C21" s="136"/>
      <c r="D21" s="136"/>
      <c r="E21" s="136"/>
      <c r="F21" s="136"/>
      <c r="G21" s="136"/>
      <c r="H21" s="136"/>
      <c r="I21" s="136"/>
      <c r="J21" s="136"/>
      <c r="K21" s="136"/>
      <c r="L21" s="136"/>
      <c r="M21" s="136"/>
      <c r="N21" s="136"/>
      <c r="O21" s="136"/>
      <c r="P21" s="136"/>
    </row>
    <row r="22" spans="1:16">
      <c r="A22" s="139"/>
      <c r="B22" s="136"/>
      <c r="C22" s="136"/>
      <c r="D22" s="136"/>
      <c r="E22" s="136"/>
      <c r="F22" s="136"/>
      <c r="G22" s="136"/>
      <c r="H22" s="136"/>
      <c r="I22" s="136"/>
      <c r="J22" s="136"/>
      <c r="K22" s="136"/>
      <c r="L22" s="136"/>
      <c r="M22" s="136"/>
      <c r="N22" s="136"/>
      <c r="O22" s="136"/>
      <c r="P22" s="136"/>
    </row>
    <row r="23" spans="1:16">
      <c r="A23" s="139" t="s">
        <v>162</v>
      </c>
      <c r="B23" s="136"/>
      <c r="C23" s="136"/>
      <c r="D23" s="136"/>
      <c r="E23" s="136"/>
      <c r="F23" s="136"/>
      <c r="G23" s="136"/>
      <c r="H23" s="136"/>
      <c r="I23" s="136"/>
      <c r="J23" s="136"/>
      <c r="K23" s="136"/>
      <c r="L23" s="136"/>
      <c r="M23" s="136"/>
      <c r="N23" s="136"/>
      <c r="O23" s="136"/>
      <c r="P23" s="136"/>
    </row>
    <row r="24" spans="1:16">
      <c r="A24" s="139" t="s">
        <v>163</v>
      </c>
      <c r="B24" s="136"/>
      <c r="C24" s="136"/>
      <c r="D24" s="136"/>
      <c r="E24" s="136"/>
      <c r="F24" s="136"/>
      <c r="G24" s="136"/>
      <c r="H24" s="136"/>
      <c r="I24" s="136"/>
      <c r="J24" s="136"/>
      <c r="K24" s="136"/>
      <c r="L24" s="136"/>
      <c r="M24" s="136"/>
      <c r="N24" s="136"/>
      <c r="O24" s="136"/>
      <c r="P24" s="136"/>
    </row>
    <row r="25" spans="1:16">
      <c r="A25" s="139"/>
      <c r="B25" s="136"/>
      <c r="C25" s="136"/>
      <c r="D25" s="136"/>
      <c r="E25" s="136"/>
      <c r="F25" s="136"/>
      <c r="G25" s="136"/>
      <c r="H25" s="136"/>
      <c r="I25" s="136"/>
      <c r="J25" s="136"/>
      <c r="K25" s="136"/>
      <c r="L25" s="136"/>
      <c r="M25" s="136"/>
      <c r="N25" s="136"/>
      <c r="O25" s="136"/>
      <c r="P25" s="136"/>
    </row>
    <row r="26" spans="1:16">
      <c r="A26" s="139" t="s">
        <v>164</v>
      </c>
      <c r="B26" s="136"/>
      <c r="C26" s="136"/>
      <c r="D26" s="136"/>
      <c r="E26" s="136"/>
      <c r="F26" s="136"/>
      <c r="G26" s="136"/>
      <c r="H26" s="136"/>
      <c r="I26" s="136"/>
      <c r="J26" s="136"/>
      <c r="K26" s="136"/>
      <c r="L26" s="136"/>
      <c r="M26" s="136"/>
      <c r="N26" s="136"/>
      <c r="O26" s="136"/>
      <c r="P26" s="136"/>
    </row>
    <row r="27" spans="1:16">
      <c r="A27" s="139" t="s">
        <v>165</v>
      </c>
      <c r="B27" s="136"/>
      <c r="C27" s="136"/>
      <c r="D27" s="136"/>
      <c r="E27" s="136"/>
      <c r="F27" s="136"/>
      <c r="G27" s="136"/>
      <c r="H27" s="136"/>
      <c r="I27" s="136"/>
      <c r="J27" s="136"/>
      <c r="K27" s="136"/>
      <c r="L27" s="136"/>
      <c r="M27" s="136"/>
      <c r="N27" s="136"/>
      <c r="O27" s="136"/>
      <c r="P27" s="136"/>
    </row>
    <row r="28" spans="1:16">
      <c r="A28" s="143" t="s">
        <v>166</v>
      </c>
      <c r="B28" s="136"/>
      <c r="C28" s="136"/>
      <c r="D28" s="136"/>
      <c r="E28" s="136"/>
      <c r="F28" s="136"/>
      <c r="G28" s="136"/>
      <c r="H28" s="136"/>
      <c r="I28" s="136"/>
      <c r="J28" s="136"/>
      <c r="K28" s="136"/>
      <c r="L28" s="136"/>
      <c r="M28" s="136"/>
      <c r="N28" s="136"/>
      <c r="O28" s="136"/>
      <c r="P28" s="136"/>
    </row>
    <row r="29" spans="1:16">
      <c r="A29" s="143" t="s">
        <v>167</v>
      </c>
      <c r="B29" s="136"/>
      <c r="C29" s="136"/>
      <c r="D29" s="136"/>
      <c r="E29" s="136"/>
      <c r="F29" s="136"/>
      <c r="G29" s="136"/>
      <c r="H29" s="136"/>
      <c r="I29" s="136"/>
      <c r="J29" s="136"/>
      <c r="K29" s="136"/>
      <c r="L29" s="136"/>
      <c r="M29" s="136"/>
      <c r="N29" s="136"/>
      <c r="O29" s="136"/>
      <c r="P29" s="136"/>
    </row>
    <row r="30" spans="1:16">
      <c r="A30" s="143" t="s">
        <v>168</v>
      </c>
      <c r="B30" s="136"/>
      <c r="C30" s="136"/>
      <c r="D30" s="136"/>
      <c r="E30" s="136"/>
      <c r="F30" s="136"/>
      <c r="G30" s="136"/>
      <c r="H30" s="136"/>
      <c r="I30" s="136"/>
      <c r="J30" s="136"/>
      <c r="K30" s="136"/>
      <c r="L30" s="136"/>
      <c r="M30" s="136"/>
      <c r="N30" s="136"/>
      <c r="O30" s="136"/>
      <c r="P30" s="136"/>
    </row>
    <row r="31" spans="1:16">
      <c r="A31" s="143"/>
      <c r="B31" s="136"/>
      <c r="C31" s="136"/>
      <c r="D31" s="136"/>
      <c r="E31" s="136"/>
      <c r="F31" s="136"/>
      <c r="G31" s="136"/>
      <c r="H31" s="136"/>
      <c r="I31" s="136"/>
      <c r="J31" s="136"/>
      <c r="K31" s="136"/>
      <c r="L31" s="136"/>
      <c r="M31" s="136"/>
      <c r="N31" s="136"/>
      <c r="O31" s="136"/>
      <c r="P31" s="136"/>
    </row>
    <row r="32" spans="1:16">
      <c r="A32" s="144" t="s">
        <v>169</v>
      </c>
      <c r="B32" s="136"/>
      <c r="C32" s="136"/>
      <c r="D32" s="136"/>
      <c r="E32" s="136"/>
      <c r="F32" s="136"/>
      <c r="G32" s="136"/>
      <c r="H32" s="136"/>
      <c r="I32" s="136"/>
      <c r="J32" s="136"/>
      <c r="K32" s="136"/>
      <c r="L32" s="136"/>
      <c r="M32" s="136"/>
      <c r="N32" s="136"/>
      <c r="O32" s="136"/>
      <c r="P32" s="136"/>
    </row>
    <row r="33" spans="1:19">
      <c r="A33" s="139" t="s">
        <v>170</v>
      </c>
      <c r="B33" s="136"/>
      <c r="C33" s="136"/>
      <c r="D33" s="136"/>
      <c r="E33" s="136"/>
      <c r="F33" s="136"/>
      <c r="G33" s="136"/>
      <c r="H33" s="136"/>
      <c r="I33" s="136"/>
      <c r="J33" s="136"/>
      <c r="K33" s="136"/>
      <c r="L33" s="136"/>
      <c r="M33" s="136"/>
      <c r="N33" s="136"/>
      <c r="O33" s="136"/>
      <c r="P33" s="136"/>
    </row>
    <row r="34" spans="1:19">
      <c r="A34" s="139" t="s">
        <v>171</v>
      </c>
      <c r="B34" s="136"/>
      <c r="C34" s="136"/>
      <c r="D34" s="136"/>
      <c r="E34" s="136"/>
      <c r="F34" s="136"/>
      <c r="G34" s="136"/>
      <c r="H34" s="136"/>
      <c r="I34" s="136"/>
      <c r="J34" s="136"/>
      <c r="K34" s="136"/>
      <c r="L34" s="136"/>
      <c r="M34" s="136"/>
      <c r="N34" s="136"/>
      <c r="O34" s="136"/>
      <c r="P34" s="136"/>
      <c r="S34" s="155" t="s">
        <v>172</v>
      </c>
    </row>
    <row r="35" spans="1:19">
      <c r="A35" s="139" t="s">
        <v>173</v>
      </c>
      <c r="B35" s="136"/>
      <c r="C35" s="136"/>
      <c r="D35" s="136"/>
      <c r="E35" s="136"/>
      <c r="F35" s="136"/>
      <c r="G35" s="136"/>
      <c r="H35" s="136"/>
      <c r="I35" s="136"/>
      <c r="J35" s="136"/>
      <c r="K35" s="136"/>
      <c r="L35" s="136"/>
      <c r="M35" s="136"/>
      <c r="N35" s="136"/>
      <c r="O35" s="136"/>
      <c r="P35" s="136"/>
    </row>
    <row r="36" spans="1:19">
      <c r="A36" s="136"/>
      <c r="B36" s="136"/>
      <c r="C36" s="136"/>
      <c r="D36" s="136"/>
      <c r="E36" s="136"/>
      <c r="F36" s="136"/>
      <c r="G36" s="136"/>
      <c r="H36" s="136"/>
      <c r="I36" s="145"/>
      <c r="J36" s="136"/>
      <c r="K36" s="136"/>
      <c r="L36" s="136"/>
      <c r="M36" s="136"/>
      <c r="N36" s="136"/>
      <c r="O36" s="136"/>
      <c r="P36" s="136"/>
    </row>
    <row r="37" spans="1:19" ht="15.95">
      <c r="A37" s="146" t="s">
        <v>174</v>
      </c>
      <c r="B37" s="141"/>
      <c r="C37" s="142"/>
      <c r="D37" s="142"/>
      <c r="E37" s="141"/>
      <c r="F37" s="141"/>
      <c r="G37" s="141"/>
      <c r="H37" s="141"/>
      <c r="I37" s="141"/>
      <c r="J37" s="141"/>
      <c r="K37" s="141"/>
      <c r="L37" s="141"/>
      <c r="M37" s="141"/>
      <c r="N37" s="141"/>
      <c r="O37" s="141"/>
      <c r="P37" s="141"/>
    </row>
    <row r="38" spans="1:19">
      <c r="A38" s="147" t="s">
        <v>175</v>
      </c>
      <c r="B38" s="136"/>
      <c r="C38" s="136"/>
      <c r="D38" s="136"/>
      <c r="E38" s="136"/>
      <c r="F38" s="136"/>
      <c r="G38" s="136"/>
      <c r="H38" s="136"/>
      <c r="I38" s="136"/>
      <c r="J38" s="136"/>
      <c r="K38" s="136"/>
      <c r="L38" s="136"/>
      <c r="M38" s="136"/>
      <c r="N38" s="136"/>
      <c r="O38" s="136"/>
      <c r="P38" s="136"/>
    </row>
    <row r="39" spans="1:19">
      <c r="A39" s="149" t="s">
        <v>176</v>
      </c>
      <c r="B39" s="136"/>
      <c r="C39" s="136"/>
      <c r="D39" s="136"/>
      <c r="E39" s="136"/>
      <c r="F39" s="136"/>
      <c r="G39" s="136"/>
      <c r="H39" s="136"/>
      <c r="I39" s="136"/>
      <c r="J39" s="136"/>
      <c r="K39" s="136"/>
      <c r="L39" s="136"/>
      <c r="M39" s="136"/>
      <c r="N39" s="136"/>
      <c r="O39" s="136"/>
      <c r="P39" s="136"/>
    </row>
    <row r="40" spans="1:19">
      <c r="A40" s="139" t="s">
        <v>177</v>
      </c>
      <c r="B40" s="136"/>
      <c r="C40" s="136"/>
      <c r="D40" s="136"/>
      <c r="E40" s="136"/>
      <c r="F40" s="136"/>
      <c r="G40" s="136"/>
      <c r="H40" s="136"/>
      <c r="I40" s="136"/>
      <c r="J40" s="136"/>
      <c r="K40" s="136"/>
      <c r="L40" s="136"/>
      <c r="M40" s="136"/>
      <c r="N40" s="136"/>
      <c r="O40" s="136"/>
      <c r="P40" s="136"/>
    </row>
    <row r="41" spans="1:19">
      <c r="A41" s="139" t="s">
        <v>178</v>
      </c>
      <c r="B41" s="136"/>
      <c r="C41" s="136"/>
      <c r="D41" s="136"/>
      <c r="E41" s="136"/>
      <c r="F41" s="136"/>
      <c r="G41" s="136"/>
      <c r="H41" s="136"/>
      <c r="I41" s="136"/>
      <c r="J41" s="136"/>
      <c r="K41" s="136"/>
      <c r="L41" s="136"/>
      <c r="M41" s="136"/>
      <c r="N41" s="136"/>
      <c r="O41" s="136"/>
      <c r="P41" s="136"/>
    </row>
    <row r="42" spans="1:19">
      <c r="A42" s="139"/>
      <c r="B42" s="136"/>
      <c r="C42" s="136"/>
      <c r="D42" s="136"/>
      <c r="E42" s="136"/>
      <c r="F42" s="136"/>
      <c r="G42" s="136"/>
      <c r="H42" s="136"/>
      <c r="I42" s="136"/>
      <c r="J42" s="136"/>
      <c r="K42" s="136"/>
      <c r="L42" s="136"/>
      <c r="M42" s="136"/>
      <c r="N42" s="136"/>
      <c r="O42" s="136"/>
      <c r="P42" s="136"/>
    </row>
    <row r="43" spans="1:19" ht="15.95">
      <c r="A43" s="148" t="s">
        <v>179</v>
      </c>
      <c r="B43" s="141"/>
      <c r="C43" s="142"/>
      <c r="D43" s="142"/>
      <c r="E43" s="141"/>
      <c r="F43" s="141"/>
      <c r="G43" s="141"/>
      <c r="H43" s="141"/>
      <c r="I43" s="141"/>
      <c r="J43" s="141"/>
      <c r="K43" s="141"/>
      <c r="L43" s="141"/>
      <c r="M43" s="141"/>
      <c r="N43" s="141"/>
      <c r="O43" s="141"/>
      <c r="P43" s="141"/>
    </row>
    <row r="44" spans="1:19">
      <c r="A44" s="147" t="s">
        <v>180</v>
      </c>
      <c r="B44" s="136"/>
      <c r="C44" s="136"/>
      <c r="D44" s="136"/>
      <c r="E44" s="136"/>
      <c r="F44" s="136"/>
      <c r="G44" s="136"/>
      <c r="H44" s="136"/>
      <c r="I44" s="136"/>
      <c r="J44" s="136"/>
      <c r="K44" s="136"/>
      <c r="L44" s="136"/>
      <c r="M44" s="136"/>
      <c r="N44" s="136"/>
      <c r="O44" s="136"/>
      <c r="P44" s="136"/>
    </row>
    <row r="45" spans="1:19">
      <c r="A45" s="151" t="s">
        <v>181</v>
      </c>
      <c r="B45" s="136"/>
      <c r="C45" s="136"/>
      <c r="D45" s="136"/>
      <c r="E45" s="136"/>
      <c r="F45" s="136"/>
      <c r="G45" s="136"/>
      <c r="H45" s="136"/>
      <c r="I45" s="136"/>
      <c r="J45" s="136"/>
      <c r="K45" s="136"/>
      <c r="L45" s="136"/>
      <c r="M45" s="136"/>
      <c r="N45" s="136"/>
      <c r="O45" s="136"/>
      <c r="P45" s="136"/>
    </row>
    <row r="46" spans="1:19">
      <c r="A46" s="139" t="s">
        <v>182</v>
      </c>
      <c r="B46" s="136"/>
      <c r="C46" s="136"/>
      <c r="D46" s="136"/>
      <c r="E46" s="136"/>
      <c r="F46" s="136"/>
      <c r="G46" s="136"/>
      <c r="H46" s="136"/>
      <c r="I46" s="136"/>
      <c r="J46" s="136"/>
      <c r="K46" s="136"/>
      <c r="L46" s="136"/>
      <c r="M46" s="136"/>
      <c r="N46" s="136"/>
      <c r="O46" s="136"/>
      <c r="P46" s="136"/>
    </row>
    <row r="47" spans="1:19">
      <c r="A47" s="139" t="s">
        <v>183</v>
      </c>
      <c r="B47" s="136"/>
      <c r="C47" s="136"/>
      <c r="D47" s="136"/>
      <c r="E47" s="136"/>
      <c r="F47" s="136"/>
      <c r="G47" s="136"/>
      <c r="H47" s="136"/>
      <c r="I47" s="136"/>
      <c r="J47" s="136"/>
      <c r="K47" s="136"/>
      <c r="L47" s="136"/>
      <c r="M47" s="136"/>
      <c r="N47" s="136"/>
      <c r="O47" s="136"/>
      <c r="P47" s="136"/>
    </row>
    <row r="48" spans="1:19">
      <c r="A48" s="149" t="s">
        <v>184</v>
      </c>
      <c r="B48" s="136"/>
      <c r="C48" s="136"/>
      <c r="D48" s="136"/>
      <c r="E48" s="136"/>
      <c r="F48" s="136"/>
      <c r="G48" s="136"/>
      <c r="H48" s="136"/>
      <c r="I48" s="136"/>
      <c r="J48" s="136"/>
      <c r="K48" s="136"/>
      <c r="L48" s="136"/>
      <c r="M48" s="136"/>
      <c r="N48" s="136"/>
      <c r="O48" s="136"/>
      <c r="P48" s="136"/>
    </row>
    <row r="49" spans="1:16">
      <c r="A49" s="139" t="s">
        <v>185</v>
      </c>
      <c r="B49" s="136"/>
      <c r="C49" s="136"/>
      <c r="D49" s="136"/>
      <c r="E49" s="136"/>
      <c r="F49" s="136"/>
      <c r="G49" s="136"/>
      <c r="H49" s="136"/>
      <c r="I49" s="136"/>
      <c r="J49" s="136"/>
      <c r="K49" s="136"/>
      <c r="L49" s="136"/>
      <c r="M49" s="136"/>
      <c r="N49" s="136"/>
      <c r="O49" s="136"/>
      <c r="P49" s="136"/>
    </row>
    <row r="50" spans="1:16">
      <c r="A50" s="145"/>
      <c r="B50" s="136"/>
      <c r="C50" s="136"/>
      <c r="D50" s="136"/>
      <c r="E50" s="136"/>
      <c r="F50" s="136"/>
      <c r="G50" s="136"/>
      <c r="H50" s="136"/>
      <c r="I50" s="136"/>
      <c r="J50" s="136"/>
      <c r="K50" s="136"/>
      <c r="L50" s="136"/>
      <c r="M50" s="136"/>
      <c r="N50" s="136"/>
      <c r="O50" s="136"/>
      <c r="P50" s="136"/>
    </row>
    <row r="51" spans="1:16">
      <c r="A51" s="147" t="s">
        <v>186</v>
      </c>
      <c r="B51" s="136"/>
      <c r="C51" s="136"/>
      <c r="D51" s="136"/>
      <c r="E51" s="136"/>
      <c r="F51" s="136"/>
      <c r="G51" s="136"/>
      <c r="H51" s="136"/>
      <c r="I51" s="136"/>
      <c r="J51" s="136"/>
      <c r="K51" s="136"/>
      <c r="L51" s="136"/>
      <c r="M51" s="136"/>
      <c r="N51" s="136"/>
      <c r="O51" s="136"/>
      <c r="P51" s="136"/>
    </row>
    <row r="52" spans="1:16">
      <c r="A52" s="139" t="s">
        <v>187</v>
      </c>
      <c r="B52" s="136"/>
      <c r="C52" s="136"/>
      <c r="D52" s="136"/>
      <c r="E52" s="136"/>
      <c r="F52" s="136"/>
      <c r="G52" s="136"/>
      <c r="H52" s="136"/>
      <c r="I52" s="136"/>
      <c r="J52" s="136"/>
      <c r="K52" s="136"/>
      <c r="L52" s="136"/>
      <c r="M52" s="136"/>
      <c r="N52" s="136"/>
      <c r="O52" s="136"/>
      <c r="P52" s="136"/>
    </row>
    <row r="53" spans="1:16">
      <c r="A53" s="139" t="s">
        <v>188</v>
      </c>
      <c r="B53" s="136"/>
      <c r="C53" s="136"/>
      <c r="D53" s="136"/>
      <c r="E53" s="136"/>
      <c r="F53" s="136"/>
      <c r="G53" s="136"/>
      <c r="H53" s="136"/>
      <c r="I53" s="136"/>
      <c r="J53" s="136"/>
      <c r="K53" s="136"/>
      <c r="L53" s="136"/>
      <c r="M53" s="136"/>
      <c r="N53" s="136"/>
      <c r="O53" s="136"/>
      <c r="P53" s="136"/>
    </row>
    <row r="54" spans="1:16">
      <c r="A54" s="139" t="s">
        <v>189</v>
      </c>
      <c r="B54" s="136"/>
      <c r="C54" s="136"/>
      <c r="D54" s="136"/>
      <c r="E54" s="136"/>
      <c r="F54" s="136"/>
      <c r="G54" s="136"/>
      <c r="H54" s="136"/>
      <c r="I54" s="136"/>
      <c r="J54" s="136"/>
      <c r="K54" s="136"/>
      <c r="L54" s="136"/>
      <c r="M54" s="136"/>
      <c r="N54" s="136"/>
      <c r="O54" s="136"/>
      <c r="P54" s="136"/>
    </row>
    <row r="55" spans="1:16">
      <c r="A55" s="139" t="s">
        <v>190</v>
      </c>
      <c r="B55" s="136"/>
      <c r="C55" s="136"/>
      <c r="D55" s="136"/>
      <c r="E55" s="136"/>
      <c r="F55" s="136"/>
      <c r="G55" s="136"/>
      <c r="H55" s="136"/>
      <c r="I55" s="136"/>
      <c r="J55" s="136"/>
      <c r="K55" s="136"/>
      <c r="L55" s="136"/>
      <c r="M55" s="136"/>
      <c r="N55" s="136"/>
      <c r="O55" s="136"/>
      <c r="P55" s="136"/>
    </row>
    <row r="56" spans="1:16">
      <c r="A56" s="145"/>
      <c r="B56" s="136"/>
      <c r="C56" s="136"/>
      <c r="D56" s="136"/>
      <c r="E56" s="136"/>
      <c r="F56" s="136"/>
      <c r="G56" s="136"/>
      <c r="H56" s="136"/>
      <c r="I56" s="136"/>
      <c r="J56" s="136"/>
      <c r="K56" s="136"/>
      <c r="L56" s="136"/>
      <c r="M56" s="136"/>
      <c r="N56" s="136"/>
      <c r="O56" s="136"/>
      <c r="P56" s="136"/>
    </row>
    <row r="57" spans="1:16" ht="15.95">
      <c r="A57" s="148" t="s">
        <v>191</v>
      </c>
      <c r="B57" s="141"/>
      <c r="C57" s="142"/>
      <c r="D57" s="142"/>
      <c r="E57" s="141"/>
      <c r="F57" s="141"/>
      <c r="G57" s="141"/>
      <c r="H57" s="141"/>
      <c r="I57" s="141"/>
      <c r="J57" s="141"/>
      <c r="K57" s="141"/>
      <c r="L57" s="141"/>
      <c r="M57" s="141"/>
      <c r="N57" s="141"/>
      <c r="O57" s="141"/>
      <c r="P57" s="141"/>
    </row>
    <row r="58" spans="1:16">
      <c r="A58" s="150" t="s">
        <v>85</v>
      </c>
      <c r="B58" s="136"/>
      <c r="C58" s="136"/>
      <c r="D58" s="136"/>
      <c r="E58" s="136"/>
      <c r="F58" s="136"/>
      <c r="G58" s="136"/>
      <c r="H58" s="136"/>
      <c r="I58" s="136"/>
      <c r="J58" s="136"/>
      <c r="K58" s="136"/>
      <c r="L58" s="136"/>
      <c r="M58" s="136"/>
      <c r="N58" s="136"/>
      <c r="O58" s="136"/>
      <c r="P58" s="136"/>
    </row>
    <row r="59" spans="1:16">
      <c r="A59" s="151" t="s">
        <v>192</v>
      </c>
      <c r="B59" s="136"/>
      <c r="C59" s="136"/>
      <c r="D59" s="136"/>
      <c r="E59" s="136"/>
      <c r="F59" s="136"/>
      <c r="G59" s="136"/>
      <c r="H59" s="136"/>
      <c r="I59" s="136"/>
      <c r="J59" s="136"/>
      <c r="K59" s="136"/>
      <c r="L59" s="136"/>
      <c r="M59" s="136"/>
      <c r="N59" s="136"/>
      <c r="O59" s="136"/>
      <c r="P59" s="136"/>
    </row>
    <row r="60" spans="1:16">
      <c r="A60" s="139" t="s">
        <v>193</v>
      </c>
      <c r="B60" s="136"/>
      <c r="C60" s="136"/>
      <c r="D60" s="136"/>
      <c r="E60" s="136"/>
      <c r="F60" s="136"/>
      <c r="G60" s="136"/>
      <c r="H60" s="136"/>
      <c r="I60" s="136"/>
      <c r="J60" s="136"/>
      <c r="K60" s="136"/>
      <c r="L60" s="136"/>
      <c r="M60" s="136"/>
      <c r="N60" s="136"/>
      <c r="O60" s="136"/>
      <c r="P60" s="136"/>
    </row>
    <row r="61" spans="1:16">
      <c r="A61" s="139" t="s">
        <v>194</v>
      </c>
      <c r="B61" s="136"/>
      <c r="C61" s="136"/>
      <c r="D61" s="136"/>
      <c r="E61" s="136"/>
      <c r="F61" s="136"/>
      <c r="G61" s="136"/>
      <c r="H61" s="136"/>
      <c r="I61" s="136"/>
      <c r="J61" s="136"/>
      <c r="K61" s="136"/>
      <c r="L61" s="136"/>
      <c r="M61" s="136"/>
      <c r="N61" s="136"/>
      <c r="O61" s="136"/>
      <c r="P61" s="136"/>
    </row>
    <row r="62" spans="1:16">
      <c r="A62" s="139" t="s">
        <v>195</v>
      </c>
      <c r="B62" s="136"/>
      <c r="C62" s="136"/>
      <c r="D62" s="136"/>
      <c r="E62" s="136"/>
      <c r="F62" s="136"/>
      <c r="G62" s="136"/>
      <c r="H62" s="136"/>
      <c r="I62" s="145"/>
      <c r="J62" s="136"/>
      <c r="K62" s="136"/>
      <c r="L62" s="136"/>
      <c r="M62" s="136"/>
      <c r="N62" s="136"/>
      <c r="O62" s="136"/>
      <c r="P62" s="136"/>
    </row>
    <row r="63" spans="1:16">
      <c r="A63" s="139"/>
      <c r="B63" s="136"/>
      <c r="C63" s="136"/>
      <c r="D63" s="136"/>
      <c r="E63" s="136"/>
      <c r="F63" s="136"/>
      <c r="G63" s="136"/>
      <c r="H63" s="136"/>
      <c r="I63" s="145"/>
      <c r="J63" s="136"/>
      <c r="K63" s="136"/>
      <c r="L63" s="136"/>
      <c r="M63" s="136"/>
      <c r="N63" s="136"/>
      <c r="O63" s="136"/>
      <c r="P63" s="136"/>
    </row>
    <row r="64" spans="1:16" ht="15.95">
      <c r="A64" s="137" t="s">
        <v>196</v>
      </c>
      <c r="B64" s="141"/>
      <c r="C64" s="142"/>
      <c r="D64" s="142"/>
      <c r="E64" s="141"/>
      <c r="F64" s="141"/>
      <c r="G64" s="141"/>
      <c r="H64" s="141"/>
      <c r="I64" s="141"/>
      <c r="J64" s="141"/>
      <c r="K64" s="141"/>
      <c r="L64" s="141"/>
      <c r="M64" s="141"/>
      <c r="N64" s="141"/>
      <c r="O64" s="141"/>
      <c r="P64" s="141"/>
    </row>
    <row r="65" spans="1:16">
      <c r="A65" s="152" t="s">
        <v>197</v>
      </c>
      <c r="B65" s="136"/>
      <c r="C65" s="136"/>
      <c r="D65" s="136"/>
      <c r="E65" s="136"/>
      <c r="F65" s="136"/>
      <c r="G65" s="136"/>
      <c r="H65" s="136"/>
      <c r="I65" s="136"/>
      <c r="J65" s="136"/>
      <c r="K65" s="136"/>
      <c r="L65" s="136"/>
      <c r="M65" s="136"/>
      <c r="N65" s="136"/>
      <c r="O65" s="136"/>
      <c r="P65" s="136"/>
    </row>
    <row r="66" spans="1:16" ht="30" customHeight="1">
      <c r="A66" s="156" t="s">
        <v>6</v>
      </c>
      <c r="B66" s="493" t="s">
        <v>198</v>
      </c>
      <c r="C66" s="493"/>
      <c r="D66" s="493"/>
      <c r="E66" s="493"/>
      <c r="F66" s="493"/>
      <c r="G66" s="493"/>
      <c r="H66" s="493"/>
      <c r="I66" s="493"/>
      <c r="J66" s="493"/>
      <c r="K66" s="493"/>
      <c r="L66" s="493"/>
      <c r="M66" s="493"/>
      <c r="N66" s="493"/>
      <c r="O66" s="493"/>
      <c r="P66" s="493"/>
    </row>
    <row r="67" spans="1:16">
      <c r="A67" s="157"/>
      <c r="B67" s="388" t="s">
        <v>199</v>
      </c>
      <c r="C67" s="136"/>
      <c r="D67" s="136"/>
      <c r="E67" s="136"/>
      <c r="F67" s="136"/>
      <c r="G67" s="136"/>
      <c r="H67" s="136"/>
      <c r="I67" s="136"/>
      <c r="J67" s="136"/>
      <c r="K67" s="136"/>
      <c r="L67" s="136"/>
      <c r="M67" s="136"/>
      <c r="N67" s="136"/>
      <c r="O67" s="136"/>
      <c r="P67" s="136"/>
    </row>
    <row r="68" spans="1:16">
      <c r="A68" s="156" t="s">
        <v>6</v>
      </c>
      <c r="B68" s="388" t="s">
        <v>200</v>
      </c>
      <c r="C68" s="136"/>
      <c r="D68" s="136"/>
      <c r="E68" s="136"/>
      <c r="F68" s="136"/>
      <c r="G68" s="136"/>
      <c r="H68" s="136"/>
      <c r="I68" s="136"/>
      <c r="J68" s="136"/>
      <c r="K68" s="136"/>
      <c r="L68" s="136"/>
      <c r="M68" s="136"/>
      <c r="N68" s="136"/>
      <c r="O68" s="136"/>
      <c r="P68" s="136"/>
    </row>
    <row r="69" spans="1:16">
      <c r="A69" s="156" t="s">
        <v>6</v>
      </c>
      <c r="B69" s="388" t="s">
        <v>201</v>
      </c>
      <c r="C69" s="136"/>
      <c r="D69" s="136"/>
      <c r="E69" s="136"/>
      <c r="F69" s="136"/>
      <c r="G69" s="136"/>
      <c r="H69" s="136"/>
      <c r="I69" s="136"/>
      <c r="J69" s="136"/>
      <c r="K69" s="136"/>
      <c r="L69" s="136"/>
      <c r="M69" s="136"/>
      <c r="N69" s="136"/>
      <c r="O69" s="136"/>
      <c r="P69" s="136"/>
    </row>
    <row r="70" spans="1:16">
      <c r="A70" s="156" t="s">
        <v>6</v>
      </c>
      <c r="B70" s="388" t="s">
        <v>202</v>
      </c>
      <c r="C70" s="136"/>
      <c r="D70" s="136"/>
      <c r="E70" s="136"/>
      <c r="F70" s="136"/>
      <c r="G70" s="136"/>
      <c r="H70" s="136"/>
      <c r="I70" s="136"/>
      <c r="J70" s="136"/>
      <c r="K70" s="136"/>
      <c r="L70" s="136"/>
      <c r="M70" s="136"/>
      <c r="N70" s="136"/>
      <c r="O70" s="136"/>
      <c r="P70" s="136"/>
    </row>
    <row r="71" spans="1:16">
      <c r="A71" s="156" t="s">
        <v>6</v>
      </c>
      <c r="B71" s="388" t="s">
        <v>203</v>
      </c>
      <c r="C71" s="136"/>
      <c r="D71" s="136"/>
      <c r="E71" s="136"/>
      <c r="F71" s="136"/>
      <c r="G71" s="136"/>
      <c r="H71" s="136"/>
      <c r="I71" s="136"/>
      <c r="J71" s="136"/>
      <c r="K71" s="136"/>
      <c r="L71" s="136"/>
      <c r="M71" s="136"/>
      <c r="N71" s="136"/>
      <c r="O71" s="136"/>
      <c r="P71" s="136"/>
    </row>
    <row r="72" spans="1:16">
      <c r="A72" s="156" t="s">
        <v>6</v>
      </c>
      <c r="B72" s="388" t="s">
        <v>204</v>
      </c>
      <c r="C72" s="136"/>
      <c r="D72" s="136"/>
      <c r="E72" s="136"/>
      <c r="F72" s="136"/>
      <c r="G72" s="136"/>
      <c r="H72" s="136"/>
      <c r="I72" s="136"/>
      <c r="J72" s="136"/>
      <c r="K72" s="136"/>
      <c r="L72" s="136"/>
      <c r="M72" s="136"/>
      <c r="N72" s="136"/>
      <c r="O72" s="136"/>
      <c r="P72" s="136"/>
    </row>
    <row r="73" spans="1:16">
      <c r="A73" s="156" t="s">
        <v>6</v>
      </c>
      <c r="B73" s="388" t="s">
        <v>205</v>
      </c>
      <c r="C73" s="136"/>
      <c r="D73" s="136"/>
      <c r="E73" s="136"/>
      <c r="F73" s="136"/>
      <c r="G73" s="136"/>
      <c r="H73" s="136"/>
      <c r="I73" s="136"/>
      <c r="J73" s="136"/>
      <c r="K73" s="136"/>
      <c r="L73" s="136"/>
      <c r="M73" s="136"/>
      <c r="N73" s="136"/>
      <c r="O73" s="136"/>
      <c r="P73" s="136"/>
    </row>
    <row r="74" spans="1:16">
      <c r="A74" s="156" t="s">
        <v>6</v>
      </c>
      <c r="B74" s="389" t="s">
        <v>206</v>
      </c>
      <c r="C74" s="136"/>
      <c r="D74" s="136"/>
      <c r="E74" s="136"/>
      <c r="F74" s="136"/>
      <c r="G74" s="136"/>
      <c r="H74" s="136"/>
      <c r="I74" s="136"/>
      <c r="J74" s="136"/>
      <c r="K74" s="136"/>
      <c r="L74" s="136"/>
      <c r="M74" s="136"/>
      <c r="N74" s="136"/>
      <c r="O74" s="136"/>
      <c r="P74" s="136"/>
    </row>
    <row r="75" spans="1:16" ht="30" customHeight="1">
      <c r="A75" s="156"/>
      <c r="B75" s="493" t="s">
        <v>207</v>
      </c>
      <c r="C75" s="493"/>
      <c r="D75" s="493"/>
      <c r="E75" s="493"/>
      <c r="F75" s="493"/>
      <c r="G75" s="493"/>
      <c r="H75" s="493"/>
      <c r="I75" s="493"/>
      <c r="J75" s="493"/>
      <c r="K75" s="493"/>
      <c r="L75" s="493"/>
      <c r="M75" s="493"/>
      <c r="N75" s="493"/>
      <c r="O75" s="493"/>
      <c r="P75" s="493"/>
    </row>
    <row r="76" spans="1:16" ht="53.1" customHeight="1">
      <c r="A76" s="156"/>
      <c r="B76" s="493" t="s">
        <v>208</v>
      </c>
      <c r="C76" s="493"/>
      <c r="D76" s="493"/>
      <c r="E76" s="493"/>
      <c r="F76" s="493"/>
      <c r="G76" s="493"/>
      <c r="H76" s="493"/>
      <c r="I76" s="493"/>
      <c r="J76" s="493"/>
      <c r="K76" s="493"/>
      <c r="L76" s="493"/>
      <c r="M76" s="493"/>
      <c r="N76" s="493"/>
      <c r="O76" s="493"/>
      <c r="P76" s="493"/>
    </row>
    <row r="77" spans="1:16">
      <c r="A77" s="156"/>
      <c r="B77" s="136"/>
      <c r="C77" s="136"/>
      <c r="D77" s="136"/>
      <c r="E77" s="136"/>
      <c r="F77" s="136"/>
      <c r="G77" s="136"/>
      <c r="H77" s="136"/>
      <c r="I77" s="136"/>
      <c r="J77" s="136"/>
      <c r="K77" s="136"/>
      <c r="L77" s="136"/>
      <c r="M77" s="136"/>
      <c r="N77" s="136"/>
      <c r="O77" s="136"/>
      <c r="P77" s="136"/>
    </row>
    <row r="78" spans="1:16">
      <c r="A78" s="136"/>
      <c r="B78" s="158"/>
      <c r="C78" s="136"/>
      <c r="D78" s="136"/>
      <c r="E78" s="136"/>
      <c r="F78" s="136"/>
      <c r="G78" s="136"/>
      <c r="H78" s="136"/>
      <c r="I78" s="136"/>
      <c r="J78" s="136"/>
      <c r="K78" s="136"/>
      <c r="L78" s="136"/>
      <c r="M78" s="136"/>
      <c r="N78" s="136"/>
      <c r="O78" s="136"/>
      <c r="P78" s="136"/>
    </row>
    <row r="79" spans="1:16" ht="15.95">
      <c r="A79" s="148" t="s">
        <v>209</v>
      </c>
      <c r="B79" s="141"/>
      <c r="C79" s="142"/>
      <c r="D79" s="142"/>
      <c r="E79" s="141"/>
      <c r="F79" s="141"/>
      <c r="G79" s="141"/>
      <c r="H79" s="141"/>
      <c r="I79" s="141"/>
      <c r="J79" s="141"/>
      <c r="K79" s="141"/>
      <c r="L79" s="141"/>
      <c r="M79" s="141"/>
      <c r="N79" s="141"/>
      <c r="O79" s="141"/>
      <c r="P79" s="141"/>
    </row>
    <row r="80" spans="1:16">
      <c r="A80" s="147" t="s">
        <v>180</v>
      </c>
      <c r="B80" s="136"/>
      <c r="C80" s="136"/>
      <c r="D80" s="136"/>
      <c r="E80" s="136"/>
      <c r="F80" s="136"/>
      <c r="G80" s="136"/>
      <c r="H80" s="136"/>
      <c r="I80" s="136"/>
      <c r="J80" s="136"/>
      <c r="K80" s="136"/>
      <c r="L80" s="136"/>
      <c r="M80" s="136"/>
      <c r="N80" s="136"/>
      <c r="O80" s="136"/>
      <c r="P80" s="136"/>
    </row>
    <row r="81" spans="1:16">
      <c r="A81" s="151" t="s">
        <v>210</v>
      </c>
      <c r="B81" s="136"/>
      <c r="C81" s="136"/>
      <c r="D81" s="136"/>
      <c r="E81" s="136"/>
      <c r="F81" s="136"/>
      <c r="G81" s="136"/>
      <c r="H81" s="136"/>
      <c r="I81" s="136"/>
      <c r="J81" s="136"/>
      <c r="K81" s="136"/>
      <c r="L81" s="136"/>
      <c r="M81" s="136"/>
      <c r="N81" s="136"/>
      <c r="O81" s="136"/>
      <c r="P81" s="136"/>
    </row>
    <row r="82" spans="1:16">
      <c r="A82" s="139" t="s">
        <v>211</v>
      </c>
      <c r="B82" s="136"/>
      <c r="C82" s="136"/>
      <c r="D82" s="136"/>
      <c r="E82" s="136"/>
      <c r="F82" s="136"/>
      <c r="G82" s="136"/>
      <c r="H82" s="136"/>
      <c r="I82" s="136"/>
      <c r="J82" s="136"/>
      <c r="K82" s="136"/>
      <c r="L82" s="136"/>
      <c r="M82" s="136"/>
      <c r="N82" s="136"/>
      <c r="O82" s="136"/>
      <c r="P82" s="136"/>
    </row>
    <row r="83" spans="1:16">
      <c r="A83" s="139" t="s">
        <v>212</v>
      </c>
      <c r="B83" s="136"/>
      <c r="C83" s="136"/>
      <c r="D83" s="136"/>
      <c r="E83" s="136"/>
      <c r="F83" s="136"/>
      <c r="G83" s="136"/>
      <c r="H83" s="136"/>
      <c r="I83" s="136"/>
      <c r="J83" s="136"/>
      <c r="K83" s="136"/>
      <c r="L83" s="136"/>
      <c r="M83" s="136"/>
      <c r="N83" s="136"/>
      <c r="O83" s="136"/>
      <c r="P83" s="136"/>
    </row>
    <row r="84" spans="1:16">
      <c r="A84" s="390" t="s">
        <v>213</v>
      </c>
      <c r="B84" s="136"/>
      <c r="C84" s="136"/>
      <c r="D84" s="136"/>
      <c r="E84" s="136"/>
      <c r="F84" s="136"/>
      <c r="G84" s="136"/>
      <c r="H84" s="136"/>
      <c r="I84" s="145"/>
      <c r="J84" s="136"/>
      <c r="K84" s="136"/>
      <c r="L84" s="136"/>
      <c r="M84" s="136"/>
      <c r="N84" s="136"/>
      <c r="O84" s="136"/>
      <c r="P84" s="136"/>
    </row>
    <row r="85" spans="1:16">
      <c r="A85" s="139" t="s">
        <v>214</v>
      </c>
      <c r="B85" s="136"/>
      <c r="C85" s="136"/>
      <c r="D85" s="136"/>
      <c r="E85" s="136"/>
      <c r="F85" s="136"/>
      <c r="G85" s="136"/>
      <c r="H85" s="136"/>
      <c r="I85" s="145"/>
      <c r="J85" s="136"/>
      <c r="K85" s="136"/>
      <c r="L85" s="136"/>
      <c r="M85" s="136"/>
      <c r="N85" s="136"/>
      <c r="O85" s="136"/>
      <c r="P85" s="136"/>
    </row>
  </sheetData>
  <sheetProtection sheet="1" objects="1" scenarios="1"/>
  <mergeCells count="3">
    <mergeCell ref="B76:P76"/>
    <mergeCell ref="B75:P75"/>
    <mergeCell ref="B66:P6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c82a5c-a3c4-44bd-982b-700856bb6503">
      <Terms xmlns="http://schemas.microsoft.com/office/infopath/2007/PartnerControls"/>
    </lcf76f155ced4ddcb4097134ff3c332f>
    <TaxCatchAll xmlns="b5c32d9d-ebaa-48e4-a47b-e71dfa22ea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B1C36385E501408A544AE6B17C83C2" ma:contentTypeVersion="18" ma:contentTypeDescription="Een nieuw document maken." ma:contentTypeScope="" ma:versionID="bb5e73adc10a1699d699543dcddd0ac6">
  <xsd:schema xmlns:xsd="http://www.w3.org/2001/XMLSchema" xmlns:xs="http://www.w3.org/2001/XMLSchema" xmlns:p="http://schemas.microsoft.com/office/2006/metadata/properties" xmlns:ns2="3bc82a5c-a3c4-44bd-982b-700856bb6503" xmlns:ns3="b5c32d9d-ebaa-48e4-a47b-e71dfa22ea6e" targetNamespace="http://schemas.microsoft.com/office/2006/metadata/properties" ma:root="true" ma:fieldsID="539c30b0db5f81eae717650d96b0dcc7" ns2:_="" ns3:_="">
    <xsd:import namespace="3bc82a5c-a3c4-44bd-982b-700856bb6503"/>
    <xsd:import namespace="b5c32d9d-ebaa-48e4-a47b-e71dfa22ea6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82a5c-a3c4-44bd-982b-700856bb6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772795-f9eb-4fac-9249-dc978c3a7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32d9d-ebaa-48e4-a47b-e71dfa22ea6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72ea049-cdec-4bd6-8c7a-a183cef88d39}" ma:internalName="TaxCatchAll" ma:showField="CatchAllData" ma:web="b5c32d9d-ebaa-48e4-a47b-e71dfa22e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295062-CACD-4F03-9153-B9BB98D40AF0}"/>
</file>

<file path=customXml/itemProps2.xml><?xml version="1.0" encoding="utf-8"?>
<ds:datastoreItem xmlns:ds="http://schemas.openxmlformats.org/officeDocument/2006/customXml" ds:itemID="{81596F71-BA62-49D0-8FE6-C738265C6C0D}"/>
</file>

<file path=customXml/itemProps3.xml><?xml version="1.0" encoding="utf-8"?>
<ds:datastoreItem xmlns:ds="http://schemas.openxmlformats.org/officeDocument/2006/customXml" ds:itemID="{AE5CA968-FD57-4688-9218-B9B12D6D1C15}"/>
</file>

<file path=docProps/app.xml><?xml version="1.0" encoding="utf-8"?>
<Properties xmlns="http://schemas.openxmlformats.org/officeDocument/2006/extended-properties" xmlns:vt="http://schemas.openxmlformats.org/officeDocument/2006/docPropsVTypes">
  <Application>Microsoft Excel Online</Application>
  <Manager/>
  <Company>SenterNovem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Laila</dc:creator>
  <cp:keywords/>
  <dc:description/>
  <cp:lastModifiedBy>Sten Heck</cp:lastModifiedBy>
  <cp:revision/>
  <dcterms:created xsi:type="dcterms:W3CDTF">2013-01-08T10:06:58Z</dcterms:created>
  <dcterms:modified xsi:type="dcterms:W3CDTF">2026-08-27T08:04:40Z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