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Tekmovalna komisija\Bilten 2023\"/>
    </mc:Choice>
  </mc:AlternateContent>
  <xr:revisionPtr revIDLastSave="0" documentId="13_ncr:1_{FE14EBF6-1E43-4457-B022-6F3FF7FC588E}" xr6:coauthVersionLast="47" xr6:coauthVersionMax="47" xr10:uidLastSave="{00000000-0000-0000-0000-000000000000}"/>
  <bookViews>
    <workbookView xWindow="-120" yWindow="-120" windowWidth="20730" windowHeight="11160" activeTab="2" xr2:uid="{5A7EA09B-C186-4482-B15D-733F46446657}"/>
  </bookViews>
  <sheets>
    <sheet name="MOŠKI" sheetId="1" r:id="rId1"/>
    <sheet name="ŽENSKE" sheetId="2" r:id="rId2"/>
    <sheet name="za tisk" sheetId="3" r:id="rId3"/>
    <sheet name="SLO list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5" i="4" l="1"/>
  <c r="B444" i="4"/>
  <c r="B443" i="4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<sst xmlns="http://schemas.openxmlformats.org/spreadsheetml/2006/main" count="15238" uniqueCount="3096">
  <si>
    <t>Mesto</t>
  </si>
  <si>
    <t>Šifra</t>
  </si>
  <si>
    <t>Priimek in ime</t>
  </si>
  <si>
    <t>Letnik</t>
  </si>
  <si>
    <t>Klub</t>
  </si>
  <si>
    <t>Točke</t>
  </si>
  <si>
    <t>LIČEF Miha</t>
  </si>
  <si>
    <t>ŠD Gorje</t>
  </si>
  <si>
    <t>54,00</t>
  </si>
  <si>
    <t>ŠIMENC Miha</t>
  </si>
  <si>
    <t>TSK Logatec</t>
  </si>
  <si>
    <t>59,89</t>
  </si>
  <si>
    <t>ČRV Vili</t>
  </si>
  <si>
    <t>ND Rateče - Planica</t>
  </si>
  <si>
    <t>62,41</t>
  </si>
  <si>
    <t>MULEJ Jošt</t>
  </si>
  <si>
    <t>89,81</t>
  </si>
  <si>
    <t>KOROŠEC Boštjan</t>
  </si>
  <si>
    <t>SD Bohinj</t>
  </si>
  <si>
    <t>90,92</t>
  </si>
  <si>
    <t>OBLAK Lenard</t>
  </si>
  <si>
    <t>SK Brdo Ljubljana</t>
  </si>
  <si>
    <t>99,23</t>
  </si>
  <si>
    <t>GROS Anže</t>
  </si>
  <si>
    <t>Skike klub Slovenija</t>
  </si>
  <si>
    <t>106,38</t>
  </si>
  <si>
    <t>KARNIČAR Izidor</t>
  </si>
  <si>
    <t>TSK Triglav Kranj</t>
  </si>
  <si>
    <t>109,78</t>
  </si>
  <si>
    <t>PEČEK Atila</t>
  </si>
  <si>
    <t>109,83</t>
  </si>
  <si>
    <t>LAMPIČ Janez</t>
  </si>
  <si>
    <t>118,95</t>
  </si>
  <si>
    <t>POTOČNIK Domen</t>
  </si>
  <si>
    <t>131,29</t>
  </si>
  <si>
    <t>GROS Gal</t>
  </si>
  <si>
    <t>142,04</t>
  </si>
  <si>
    <t>GAVRIČ Mark</t>
  </si>
  <si>
    <t>TSK JUB Dol pri Ljubljani</t>
  </si>
  <si>
    <t>143,80</t>
  </si>
  <si>
    <t>JAN Miha</t>
  </si>
  <si>
    <t>173,38</t>
  </si>
  <si>
    <t>JENKO Andrej</t>
  </si>
  <si>
    <t>184,80</t>
  </si>
  <si>
    <t>DRINOVEC Matej</t>
  </si>
  <si>
    <t>198,93</t>
  </si>
  <si>
    <t>MEZEK Jan</t>
  </si>
  <si>
    <t>255,95</t>
  </si>
  <si>
    <t>MUHIČ Aleks</t>
  </si>
  <si>
    <t>259,60</t>
  </si>
  <si>
    <t>GROŠELJ Matic</t>
  </si>
  <si>
    <t>TSK Idrija</t>
  </si>
  <si>
    <t>307,39</t>
  </si>
  <si>
    <t>ŠRAJ Nejc</t>
  </si>
  <si>
    <t>340,84</t>
  </si>
  <si>
    <t>MUHIČ David</t>
  </si>
  <si>
    <t>348,89</t>
  </si>
  <si>
    <t>ŠKOF Anej</t>
  </si>
  <si>
    <t>357,68</t>
  </si>
  <si>
    <t>ŠPORN Miha</t>
  </si>
  <si>
    <t>358,76</t>
  </si>
  <si>
    <t>ALIČ Klemen</t>
  </si>
  <si>
    <t>390,25</t>
  </si>
  <si>
    <t>MALOVRH Patrik</t>
  </si>
  <si>
    <t>395,36</t>
  </si>
  <si>
    <t>RUPNIK Marko</t>
  </si>
  <si>
    <t>411,50</t>
  </si>
  <si>
    <t>SKOK Domen</t>
  </si>
  <si>
    <t>427,64</t>
  </si>
  <si>
    <t>MIKELJ Robi</t>
  </si>
  <si>
    <t>441,11</t>
  </si>
  <si>
    <t>LAH Gaber</t>
  </si>
  <si>
    <t>443,51</t>
  </si>
  <si>
    <t>TRSTENJAK Branko</t>
  </si>
  <si>
    <t>459,52</t>
  </si>
  <si>
    <t>ZUPAN Tine</t>
  </si>
  <si>
    <t>474,28</t>
  </si>
  <si>
    <t>ŽELEZNIKAR Jani</t>
  </si>
  <si>
    <t>503,13</t>
  </si>
  <si>
    <t>KOŽUH Aljaž</t>
  </si>
  <si>
    <t>506,60</t>
  </si>
  <si>
    <t>KOPAVNIK Kristjan</t>
  </si>
  <si>
    <t>568,16</t>
  </si>
  <si>
    <t>MEDVED Peter</t>
  </si>
  <si>
    <t>TSK Rogla</t>
  </si>
  <si>
    <t>586,67</t>
  </si>
  <si>
    <t>HARNOLD Peter</t>
  </si>
  <si>
    <t>ŠD Oktan</t>
  </si>
  <si>
    <t>628,74</t>
  </si>
  <si>
    <t>ŽNIDARIČ Franci</t>
  </si>
  <si>
    <t>671,36</t>
  </si>
  <si>
    <t>TROJAR Bojan</t>
  </si>
  <si>
    <t>762,51</t>
  </si>
  <si>
    <t>GROS Aleš</t>
  </si>
  <si>
    <t>797,45</t>
  </si>
  <si>
    <t>KLINAR Mark</t>
  </si>
  <si>
    <t>TSK Bled</t>
  </si>
  <si>
    <t>999,99</t>
  </si>
  <si>
    <t>(=)40</t>
  </si>
  <si>
    <t>GORJANC Matjaž</t>
  </si>
  <si>
    <t>TRŠAN Rok</t>
  </si>
  <si>
    <t>NOVAK Matic</t>
  </si>
  <si>
    <t>ROPRET Rok</t>
  </si>
  <si>
    <t>KNEZ Rok</t>
  </si>
  <si>
    <t>SK Črna - tekaška sekcija</t>
  </si>
  <si>
    <t>VEHOVEC Žiga</t>
  </si>
  <si>
    <t>SD Maribor - Železničar</t>
  </si>
  <si>
    <t>GREGORIN Aleš</t>
  </si>
  <si>
    <t>SK Ihan</t>
  </si>
  <si>
    <t>KRNIČAR Grega</t>
  </si>
  <si>
    <t>BRUS Matej</t>
  </si>
  <si>
    <t>KRALJ Yannick</t>
  </si>
  <si>
    <t>OBLAK Juš</t>
  </si>
  <si>
    <t>MRAVLJAK Matej</t>
  </si>
  <si>
    <t>KRNIČAR Blaž</t>
  </si>
  <si>
    <t>ŠEMROV Jernej</t>
  </si>
  <si>
    <t>KNEZ Lovro</t>
  </si>
  <si>
    <t>ČRV Benjamin</t>
  </si>
  <si>
    <t>KLOBČIČ Jakob</t>
  </si>
  <si>
    <t>FIŠTRAVEC Bor</t>
  </si>
  <si>
    <t>ALBREHT Borut</t>
  </si>
  <si>
    <t>NAGODE Lovro</t>
  </si>
  <si>
    <t>RIMAHAZI Jure</t>
  </si>
  <si>
    <t>ŠTEPEC Jakob</t>
  </si>
  <si>
    <t>PEKLAJ Kristjan</t>
  </si>
  <si>
    <t>ŠIMENC Matej</t>
  </si>
  <si>
    <t>KUNC David</t>
  </si>
  <si>
    <t>ŠČUK Amel</t>
  </si>
  <si>
    <t>RUPNIK Martin</t>
  </si>
  <si>
    <t>PROSEN Luka</t>
  </si>
  <si>
    <t>KRALJ Alen</t>
  </si>
  <si>
    <t>GRACER Matic</t>
  </si>
  <si>
    <t>POKLUKAR Primož</t>
  </si>
  <si>
    <t>BAHČ Anže</t>
  </si>
  <si>
    <t>KLAVŽAR Boštjan</t>
  </si>
  <si>
    <t>SK Loška dolina</t>
  </si>
  <si>
    <t>BREZOVŠEK Žiga</t>
  </si>
  <si>
    <t>ŠTUPAR Urh</t>
  </si>
  <si>
    <t>KOČEVAR Simon</t>
  </si>
  <si>
    <t>TRAMPUŠ Anže</t>
  </si>
  <si>
    <t>NŠD Medvode</t>
  </si>
  <si>
    <t>PETEK Žiga</t>
  </si>
  <si>
    <t>KOTNIK Matjaž</t>
  </si>
  <si>
    <t>ČUDEN Andrej</t>
  </si>
  <si>
    <t>MALI Andraž</t>
  </si>
  <si>
    <t>ŠTUPAR Anže</t>
  </si>
  <si>
    <t>KOPAVNIK Peter</t>
  </si>
  <si>
    <t>KORDIŠ Nejc</t>
  </si>
  <si>
    <t>KLOPČIČ Rok</t>
  </si>
  <si>
    <t>ŠČUK Dino</t>
  </si>
  <si>
    <t>MARN Gašper</t>
  </si>
  <si>
    <t>RIMAHAZI Matija</t>
  </si>
  <si>
    <t>DOLENC Jure</t>
  </si>
  <si>
    <t>PIBER David</t>
  </si>
  <si>
    <t>KRISTAN Matic</t>
  </si>
  <si>
    <t>ŠABIČ Damir</t>
  </si>
  <si>
    <t>DORIA Vid</t>
  </si>
  <si>
    <t>BEŠVIR Blaž</t>
  </si>
  <si>
    <t>BRVAR Matej</t>
  </si>
  <si>
    <t>BOČKO Matija</t>
  </si>
  <si>
    <t>BRENČIČ Tine</t>
  </si>
  <si>
    <t>ČEBAŠEK Matej</t>
  </si>
  <si>
    <t>ERZENIČNIK Blaž</t>
  </si>
  <si>
    <t>BAUER Klemen</t>
  </si>
  <si>
    <t>ČESEN Anže</t>
  </si>
  <si>
    <t>KLOBČIČ Peter</t>
  </si>
  <si>
    <t>DVORŠIČ Robi</t>
  </si>
  <si>
    <t>JELENC Blaž</t>
  </si>
  <si>
    <t>BOŽIČ Luka</t>
  </si>
  <si>
    <t>ČEBAŠEK Jure</t>
  </si>
  <si>
    <t>ZUPAN Andraž</t>
  </si>
  <si>
    <t>GRILC Rok</t>
  </si>
  <si>
    <t>DOKL Peter</t>
  </si>
  <si>
    <t>ŠEMROV Andraž</t>
  </si>
  <si>
    <t>BRODAR Nejc</t>
  </si>
  <si>
    <t>ŠD Tekač Škofja loka</t>
  </si>
  <si>
    <t>BREMEC Rok</t>
  </si>
  <si>
    <t>BRVAR Gregor</t>
  </si>
  <si>
    <t>ZAVADLAV Boštjan</t>
  </si>
  <si>
    <t>TRŠAR Jure</t>
  </si>
  <si>
    <t>BRUS Darjan</t>
  </si>
  <si>
    <t>RUPNIK Vasja</t>
  </si>
  <si>
    <t>PISTOR Matej</t>
  </si>
  <si>
    <t>SK CARVE PLUS Slov.  Bistrica</t>
  </si>
  <si>
    <t>GOSTIŠA Boštjan</t>
  </si>
  <si>
    <t>ULAMEC Grega</t>
  </si>
  <si>
    <t>MEHLE Jože</t>
  </si>
  <si>
    <t>ROPRET Andrej</t>
  </si>
  <si>
    <t>ŠOLAR Rok</t>
  </si>
  <si>
    <t>MARIČ Janez</t>
  </si>
  <si>
    <t>ŽEMVA Tomaž</t>
  </si>
  <si>
    <t>POKLUKAR Jože</t>
  </si>
  <si>
    <t>MOČNIK Metod</t>
  </si>
  <si>
    <t>KAVALAR Jože</t>
  </si>
  <si>
    <t>AMBROŽIČ Florjan</t>
  </si>
  <si>
    <t>NAGODE Lucijan</t>
  </si>
  <si>
    <t>JURIČ Žan</t>
  </si>
  <si>
    <t>JURIČ Jan</t>
  </si>
  <si>
    <t>KOVAČ Matevž</t>
  </si>
  <si>
    <t>SOFTIČ Domen</t>
  </si>
  <si>
    <t>KRŠINAR Anže</t>
  </si>
  <si>
    <t>KREUTZ Gašper</t>
  </si>
  <si>
    <t>TURŠIČ Rolando</t>
  </si>
  <si>
    <t>UČAKAR Jaša</t>
  </si>
  <si>
    <t>SVENŠEK Rob</t>
  </si>
  <si>
    <t>PODGORNIK Miha</t>
  </si>
  <si>
    <t>RUPNIK Anže</t>
  </si>
  <si>
    <t>PRAPROTNIK Rok</t>
  </si>
  <si>
    <t>ČAD Nejc</t>
  </si>
  <si>
    <t>KRAŠEVEC Blaž</t>
  </si>
  <si>
    <t>TSD Olimpija Bloke</t>
  </si>
  <si>
    <t>DOVŽAN Jure</t>
  </si>
  <si>
    <t>DONOŠA Jan</t>
  </si>
  <si>
    <t>SKVARČA Jakob</t>
  </si>
  <si>
    <t>BAJŽELJ Matija</t>
  </si>
  <si>
    <t>KOS Gašper</t>
  </si>
  <si>
    <t>BIZJAK Grega</t>
  </si>
  <si>
    <t>RUPNIK Patrick</t>
  </si>
  <si>
    <t>PRIMOŽIČ Andraž</t>
  </si>
  <si>
    <t>LAUSEGER Klemen</t>
  </si>
  <si>
    <t>KODELA Danilo</t>
  </si>
  <si>
    <t>OŽBOLT Janez</t>
  </si>
  <si>
    <t>POKLUKAR Matjaž</t>
  </si>
  <si>
    <t>KORDEŽ Matej</t>
  </si>
  <si>
    <t>GRAHOVAR Rok</t>
  </si>
  <si>
    <t>KOŠIR Matej</t>
  </si>
  <si>
    <t>SAJOVIC Janez</t>
  </si>
  <si>
    <t>JEREB Žiga</t>
  </si>
  <si>
    <t>OBLAK Gal</t>
  </si>
  <si>
    <t>KRAŠNA Matjaž</t>
  </si>
  <si>
    <t>PETKOVŠEK Andrej</t>
  </si>
  <si>
    <t>MEDEN Mitja</t>
  </si>
  <si>
    <t>ŠTRUKELJ Aljaž</t>
  </si>
  <si>
    <t>PETKOŠ Janez</t>
  </si>
  <si>
    <t>PUVAR Rok</t>
  </si>
  <si>
    <t>VEHOVEC Nejc</t>
  </si>
  <si>
    <t>POVIRK Anže</t>
  </si>
  <si>
    <t>MAJER Miran</t>
  </si>
  <si>
    <t>ZABRET Vid</t>
  </si>
  <si>
    <t>KARO Nejc</t>
  </si>
  <si>
    <t>OBLAK Luka</t>
  </si>
  <si>
    <t>PETRINČIČ Žan</t>
  </si>
  <si>
    <t>ŽNIDARŠIČ Nace</t>
  </si>
  <si>
    <t>KRANJC Žan</t>
  </si>
  <si>
    <t>MAROLT Jaka</t>
  </si>
  <si>
    <t>KATRAŠNIK Gašper</t>
  </si>
  <si>
    <t>KATRAŠNIK Matic</t>
  </si>
  <si>
    <t>ŠTEPEC Filip</t>
  </si>
  <si>
    <t>LAPAJNE Matic</t>
  </si>
  <si>
    <t>KOLARIČ Juš</t>
  </si>
  <si>
    <t>STANEK Nejc</t>
  </si>
  <si>
    <t>PETKOVŠEK Jože</t>
  </si>
  <si>
    <t>PEČNIK Dan</t>
  </si>
  <si>
    <t>SLABE Matic</t>
  </si>
  <si>
    <t>KANDUŠER SANCHEZ Dan</t>
  </si>
  <si>
    <t>MALNAR Lovro</t>
  </si>
  <si>
    <t>KENDA Luka</t>
  </si>
  <si>
    <t>KENDA Rok</t>
  </si>
  <si>
    <t>KLOBČIČ Urban</t>
  </si>
  <si>
    <t>RUTAR Vito</t>
  </si>
  <si>
    <t>DOVŽAN Miha</t>
  </si>
  <si>
    <t>KOSMAČ Janez</t>
  </si>
  <si>
    <t>ZUPAN Andrej</t>
  </si>
  <si>
    <t>KARPAČ Mark</t>
  </si>
  <si>
    <t>PIBER Nik</t>
  </si>
  <si>
    <t>PREMROV Nejc</t>
  </si>
  <si>
    <t>GRDADOLNIK Erik</t>
  </si>
  <si>
    <t>GRDADOLNIK Bor</t>
  </si>
  <si>
    <t>PETKOVŠEK Roman</t>
  </si>
  <si>
    <t>TUŠAR Tim</t>
  </si>
  <si>
    <t>KALAN Miha</t>
  </si>
  <si>
    <t>REŽEK Jernej</t>
  </si>
  <si>
    <t>ODAR Matija</t>
  </si>
  <si>
    <t>SAJE Matjaž</t>
  </si>
  <si>
    <t>MEDEN Jernej</t>
  </si>
  <si>
    <t>MEDEN Matija</t>
  </si>
  <si>
    <t>LIKAR Tim</t>
  </si>
  <si>
    <t>STERLE Jure</t>
  </si>
  <si>
    <t>STRGAR Peter</t>
  </si>
  <si>
    <t>ZAGOREC Toni</t>
  </si>
  <si>
    <t>KRMELJ Andraž</t>
  </si>
  <si>
    <t>GRŽE Martin</t>
  </si>
  <si>
    <t>AVGUŠTIN Peter</t>
  </si>
  <si>
    <t>RAZINGER Klemen</t>
  </si>
  <si>
    <t>STRGAR Anže</t>
  </si>
  <si>
    <t>LUZAR Miha</t>
  </si>
  <si>
    <t>PANČUR Primož</t>
  </si>
  <si>
    <t>OŽBOLT Jure</t>
  </si>
  <si>
    <t>KRUMPESTAR Matej</t>
  </si>
  <si>
    <t>MARADIN Ivan</t>
  </si>
  <si>
    <t>PONIKVAR Rok</t>
  </si>
  <si>
    <t>ZUPANČIČ Matjaž</t>
  </si>
  <si>
    <t>PONIKVAR Matic</t>
  </si>
  <si>
    <t>SOKLIČ Andraž</t>
  </si>
  <si>
    <t>ŠPELIČ Andrej</t>
  </si>
  <si>
    <t>ČINKOLE Matic</t>
  </si>
  <si>
    <t>POTOČNIK Rok</t>
  </si>
  <si>
    <t>REPINC Miha</t>
  </si>
  <si>
    <t>GODINA Uroš</t>
  </si>
  <si>
    <t>PŠENICA Luka</t>
  </si>
  <si>
    <t>STRGAR Jan</t>
  </si>
  <si>
    <t>IGLIČAR Žiga</t>
  </si>
  <si>
    <t>PETERMAN Primož</t>
  </si>
  <si>
    <t>PETEK Jure</t>
  </si>
  <si>
    <t>PIBER Ivan</t>
  </si>
  <si>
    <t>POKLUKAR Martin</t>
  </si>
  <si>
    <t>POKLUKAR Matevž</t>
  </si>
  <si>
    <t>JELOVČAN Gašper</t>
  </si>
  <si>
    <t>JELOVČAN Miha</t>
  </si>
  <si>
    <t>MARIN Anže</t>
  </si>
  <si>
    <t>ŠIMNOVEC Jure</t>
  </si>
  <si>
    <t>KRALJ Tim</t>
  </si>
  <si>
    <t>MOLK Bojan</t>
  </si>
  <si>
    <t>PIVK Lovrenc</t>
  </si>
  <si>
    <t>PRINCIP Žan</t>
  </si>
  <si>
    <t>POGAČNIK Luka</t>
  </si>
  <si>
    <t>FORTIN Žan</t>
  </si>
  <si>
    <t>PARKELJ Jaka</t>
  </si>
  <si>
    <t>PARKELJ David</t>
  </si>
  <si>
    <t>NAGLIČ Luka</t>
  </si>
  <si>
    <t>ŽMITEK Klemen</t>
  </si>
  <si>
    <t>SCHAFFER Žan</t>
  </si>
  <si>
    <t>DEBELJAK Matic</t>
  </si>
  <si>
    <t>KORDIŠ Aljaž</t>
  </si>
  <si>
    <t>ZUPAN Ciril</t>
  </si>
  <si>
    <t>LOČNIKAR Bojan</t>
  </si>
  <si>
    <t>DOLAR Miha</t>
  </si>
  <si>
    <t>ERŽEN Tine</t>
  </si>
  <si>
    <t>PETRIČ Andrej</t>
  </si>
  <si>
    <t>AVSEC Franc</t>
  </si>
  <si>
    <t>RADUHA Erik</t>
  </si>
  <si>
    <t>MARKELJ Andraž</t>
  </si>
  <si>
    <t>KOVIČ Bojan</t>
  </si>
  <si>
    <t>KD Calcit Kamnik</t>
  </si>
  <si>
    <t>BENEDIČIČ Žiga</t>
  </si>
  <si>
    <t>MOHAR Benjamin</t>
  </si>
  <si>
    <t>KOŠMRL Matic</t>
  </si>
  <si>
    <t>KRNC Simon</t>
  </si>
  <si>
    <t>JANEŽ David</t>
  </si>
  <si>
    <t>ZLATNAR Matevž</t>
  </si>
  <si>
    <t>FABJAN Tim</t>
  </si>
  <si>
    <t>PRIMOŽIČ Domen</t>
  </si>
  <si>
    <t>PEVEC Žan</t>
  </si>
  <si>
    <t>SLABE Tim</t>
  </si>
  <si>
    <t>SLABE Kristjan</t>
  </si>
  <si>
    <t>KRALJ Rok</t>
  </si>
  <si>
    <t>JAMŠEK Filip</t>
  </si>
  <si>
    <t>VAMPELJ Primož</t>
  </si>
  <si>
    <t>BREGANT Kristjan</t>
  </si>
  <si>
    <t>PONIKVAR Martin</t>
  </si>
  <si>
    <t>TEŽAK Timotej</t>
  </si>
  <si>
    <t>CERK Blaž</t>
  </si>
  <si>
    <t>REPINC Blaž</t>
  </si>
  <si>
    <t>OSVALD Florjan</t>
  </si>
  <si>
    <t>PEČNIK Miha</t>
  </si>
  <si>
    <t>SLABANJA Matic</t>
  </si>
  <si>
    <t>ŠD Atrans Trojane</t>
  </si>
  <si>
    <t>ZIDAR Nal</t>
  </si>
  <si>
    <t>MILAVEC Jaka</t>
  </si>
  <si>
    <t>ARKO Jan</t>
  </si>
  <si>
    <t>STEPIŠNIK Jure</t>
  </si>
  <si>
    <t>HUDOVERNIK Valter</t>
  </si>
  <si>
    <t>DEBELJAK Blaž</t>
  </si>
  <si>
    <t>PLAHUTA Aljaž</t>
  </si>
  <si>
    <t>LUŠTREK Jan</t>
  </si>
  <si>
    <t>URH Beno</t>
  </si>
  <si>
    <t>GLOBOČNIK Jernej</t>
  </si>
  <si>
    <t>DEBELJAK Timotej</t>
  </si>
  <si>
    <t>DULIČ Meris</t>
  </si>
  <si>
    <t>LAVRIČ Miha</t>
  </si>
  <si>
    <t>LUŠTREK Jakob</t>
  </si>
  <si>
    <t>RIHTARŠIČ Andraž</t>
  </si>
  <si>
    <t>PIVK Kristjan</t>
  </si>
  <si>
    <t>ROPIČ Igor</t>
  </si>
  <si>
    <t>VEROVŠEK Urban</t>
  </si>
  <si>
    <t>KRAMAR Matej</t>
  </si>
  <si>
    <t>KORDIŠ Luka</t>
  </si>
  <si>
    <t>ARH Gaber</t>
  </si>
  <si>
    <t>ŽNIDARŠIČ Janez</t>
  </si>
  <si>
    <t>KOLOŠA Luka</t>
  </si>
  <si>
    <t>BABIČ Gregor</t>
  </si>
  <si>
    <t>HLADNIK Luka</t>
  </si>
  <si>
    <t>BERCE Aleš</t>
  </si>
  <si>
    <t>JEZERŠEK David</t>
  </si>
  <si>
    <t>KOPAČ Srečo</t>
  </si>
  <si>
    <t>KRAIGHER Rok</t>
  </si>
  <si>
    <t>MARKUN Luka</t>
  </si>
  <si>
    <t>ČERNI Andraž</t>
  </si>
  <si>
    <t>JELENC Matic</t>
  </si>
  <si>
    <t>AMBROŽIČ Lovro</t>
  </si>
  <si>
    <t>PLAHUTA Luka</t>
  </si>
  <si>
    <t>ŽVEGELJ Maksim</t>
  </si>
  <si>
    <t>GRAŠIČ Erazem</t>
  </si>
  <si>
    <t>ŽVEGELJ Izak</t>
  </si>
  <si>
    <t>HOČEVAR Žan</t>
  </si>
  <si>
    <t>KAVALAR Gal</t>
  </si>
  <si>
    <t>KHATCHIKIAN Azad</t>
  </si>
  <si>
    <t>KOPAVNIK Jože</t>
  </si>
  <si>
    <t>JEREB Rožle</t>
  </si>
  <si>
    <t>BABIČ Vid</t>
  </si>
  <si>
    <t>JANKO Jan</t>
  </si>
  <si>
    <t>TERTINEK Žiga</t>
  </si>
  <si>
    <t>TRAMTE Grega</t>
  </si>
  <si>
    <t>KUNSTIČ Kristjan</t>
  </si>
  <si>
    <t>GREGORAČ Nace</t>
  </si>
  <si>
    <t>ŠPELIČ Žiga</t>
  </si>
  <si>
    <t>GOROPEČNIK Jernej</t>
  </si>
  <si>
    <t>VRANKAR Jure</t>
  </si>
  <si>
    <t>REPNIK Matic</t>
  </si>
  <si>
    <t>RUPNIK Robi</t>
  </si>
  <si>
    <t>HLADNIK Dejan</t>
  </si>
  <si>
    <t>JAKŠA Matej</t>
  </si>
  <si>
    <t>KOROŠEC David</t>
  </si>
  <si>
    <t>TROJER Drejc</t>
  </si>
  <si>
    <t>BIZJAK Jaka</t>
  </si>
  <si>
    <t>JAGER Markus</t>
  </si>
  <si>
    <t>MANDIČ Mitja</t>
  </si>
  <si>
    <t>VIDMAR Anton</t>
  </si>
  <si>
    <t>ZORNIK Niko</t>
  </si>
  <si>
    <t>TOŠKOVIČ Luka</t>
  </si>
  <si>
    <t>JEMEC Adam</t>
  </si>
  <si>
    <t>BRATUŽ Amadej</t>
  </si>
  <si>
    <t>STANE Aljaž</t>
  </si>
  <si>
    <t>BUZZI Michaele</t>
  </si>
  <si>
    <t>ZORNIK Klemen</t>
  </si>
  <si>
    <t>ŠTERN Janez</t>
  </si>
  <si>
    <t>ŠKVORC Luka</t>
  </si>
  <si>
    <t>NOVOSEL Luka</t>
  </si>
  <si>
    <t>LAVRIČ Jan</t>
  </si>
  <si>
    <t>VERDEL David</t>
  </si>
  <si>
    <t>KOS Jošt</t>
  </si>
  <si>
    <t>PLANKO Lovro</t>
  </si>
  <si>
    <t>BOGATAJ Anže</t>
  </si>
  <si>
    <t>VOZELJ Mark</t>
  </si>
  <si>
    <t>ČARMAN Vid</t>
  </si>
  <si>
    <t>KOČEVAR Vid</t>
  </si>
  <si>
    <t>MANDELJC Matej</t>
  </si>
  <si>
    <t>POVSOD Gal</t>
  </si>
  <si>
    <t>MARKELJ Anže</t>
  </si>
  <si>
    <t>ŠTIH Luka</t>
  </si>
  <si>
    <t>PODLIPNIK Luka</t>
  </si>
  <si>
    <t>MEDJA Krištof</t>
  </si>
  <si>
    <t>RIHTARŠIČ Jakob</t>
  </si>
  <si>
    <t>JUG Martin</t>
  </si>
  <si>
    <t>KAVČIČ Aljaž</t>
  </si>
  <si>
    <t>ZIDAR Jaša</t>
  </si>
  <si>
    <t>KOROŠEC Luka</t>
  </si>
  <si>
    <t>SMOLE Jurij</t>
  </si>
  <si>
    <t>KLEMENČIČ Janez</t>
  </si>
  <si>
    <t>ZRIMŠEK Arne</t>
  </si>
  <si>
    <t>ŠAREC TOBIAS Matej</t>
  </si>
  <si>
    <t>KUNSTIČ Marcel</t>
  </si>
  <si>
    <t>POJE Žan</t>
  </si>
  <si>
    <t>KRAIGHER Jakob</t>
  </si>
  <si>
    <t>KEBER Tilen</t>
  </si>
  <si>
    <t>DRINOVEC Mitja</t>
  </si>
  <si>
    <t>CISAR Alex</t>
  </si>
  <si>
    <t>ČOKAN Jan</t>
  </si>
  <si>
    <t>SEVER Nace</t>
  </si>
  <si>
    <t>ZIDAR Jure</t>
  </si>
  <si>
    <t>RIHTER Grega</t>
  </si>
  <si>
    <t>VRHOVNIK Gal</t>
  </si>
  <si>
    <t>STARE Urban</t>
  </si>
  <si>
    <t>MEDJA Lenart</t>
  </si>
  <si>
    <t>JAN Nejc</t>
  </si>
  <si>
    <t>KALITA Luka</t>
  </si>
  <si>
    <t>ŠOKLIČ Gašper</t>
  </si>
  <si>
    <t>TRUDEN Rok</t>
  </si>
  <si>
    <t>TRUDEN Jan</t>
  </si>
  <si>
    <t>GREGORKA Tilen</t>
  </si>
  <si>
    <t>MATKO Jaka</t>
  </si>
  <si>
    <t>ŠEME Tomaž</t>
  </si>
  <si>
    <t>REMEC Miha</t>
  </si>
  <si>
    <t>GORIŠEK Matic</t>
  </si>
  <si>
    <t>URŠIČ Blaž</t>
  </si>
  <si>
    <t>JENKO Jan</t>
  </si>
  <si>
    <t>VAMPELJ Klemen</t>
  </si>
  <si>
    <t>DOBRAVEC Sašo</t>
  </si>
  <si>
    <t>NK - Nordijska kombinacija</t>
  </si>
  <si>
    <t>MAVC Borut</t>
  </si>
  <si>
    <t>KRAJNČAN Urh</t>
  </si>
  <si>
    <t>OGRINC Aljaž</t>
  </si>
  <si>
    <t>ŠARC Leon</t>
  </si>
  <si>
    <t>VRHOVNIK Vid</t>
  </si>
  <si>
    <t>MALOVRH Matevž</t>
  </si>
  <si>
    <t>KLINC Urban</t>
  </si>
  <si>
    <t>AČKO Primož</t>
  </si>
  <si>
    <t>AČKO Sandi</t>
  </si>
  <si>
    <t>OSTERC Aljaž</t>
  </si>
  <si>
    <t>BRECELJ Gašper</t>
  </si>
  <si>
    <t>JELEN Ožbej</t>
  </si>
  <si>
    <t>ZAJC Timi</t>
  </si>
  <si>
    <t>BOMBEK Jan</t>
  </si>
  <si>
    <t>MARTINJAŠ Aljoša</t>
  </si>
  <si>
    <t>JAZBEC Luka</t>
  </si>
  <si>
    <t>JAZBEC Miha</t>
  </si>
  <si>
    <t>MLINAR Maj</t>
  </si>
  <si>
    <t>JENIČ Samo</t>
  </si>
  <si>
    <t>HAIMBURGER Julian</t>
  </si>
  <si>
    <t>LSC PECA</t>
  </si>
  <si>
    <t>POLZER David</t>
  </si>
  <si>
    <t>OPIETNIK Matthias</t>
  </si>
  <si>
    <t>OGRIS Kevin</t>
  </si>
  <si>
    <t>UNION LFL Kostenberg</t>
  </si>
  <si>
    <t>WASSERTHEURER Samuel</t>
  </si>
  <si>
    <t>BRAUN Luca</t>
  </si>
  <si>
    <t>POSRATSCHNIG Stephan</t>
  </si>
  <si>
    <t>GATTI Raphael</t>
  </si>
  <si>
    <t>GATTI Philipp</t>
  </si>
  <si>
    <t>DUFEK Sebastian</t>
  </si>
  <si>
    <t>GATTI Alexander</t>
  </si>
  <si>
    <t>JUPPE Bernd</t>
  </si>
  <si>
    <t>SCHEDINA Christian</t>
  </si>
  <si>
    <t>MODRIJAN Aleks</t>
  </si>
  <si>
    <t>GRIČAR Brane</t>
  </si>
  <si>
    <t>ALTER Maj</t>
  </si>
  <si>
    <t>JEKLAR Tim</t>
  </si>
  <si>
    <t>GRAH Jožef</t>
  </si>
  <si>
    <t>SD Kokrica</t>
  </si>
  <si>
    <t>IVANČAN Matija</t>
  </si>
  <si>
    <t>SK Sljeme Zagreb</t>
  </si>
  <si>
    <t>SUČIČ Fran</t>
  </si>
  <si>
    <t>KOŽIČ Jakov</t>
  </si>
  <si>
    <t>HLADIKA Jakov</t>
  </si>
  <si>
    <t>TSK Rijeka - Čavle</t>
  </si>
  <si>
    <t>IVANČIČ Stjepan</t>
  </si>
  <si>
    <t>TSK Ravnogorac</t>
  </si>
  <si>
    <t>GRGURIČ Mislav</t>
  </si>
  <si>
    <t>ŠPORER Damjan</t>
  </si>
  <si>
    <t>SKENDER Marko</t>
  </si>
  <si>
    <t>JAGEČIČ Noa</t>
  </si>
  <si>
    <t>GRAŠIČ Andrej</t>
  </si>
  <si>
    <t>SHLYKOV Egor</t>
  </si>
  <si>
    <t>KERMAVNER Matej</t>
  </si>
  <si>
    <t>ARH Klemen</t>
  </si>
  <si>
    <t>KAMENIK Jože</t>
  </si>
  <si>
    <t>PEČNIK Teo</t>
  </si>
  <si>
    <t>HOJAN Jan</t>
  </si>
  <si>
    <t>VOGELNIK Tim</t>
  </si>
  <si>
    <t>STANOVNIK Vid</t>
  </si>
  <si>
    <t>BIZJAK Andraž</t>
  </si>
  <si>
    <t>VINDIŠAR Miha</t>
  </si>
  <si>
    <t>PRETNAR Žiga</t>
  </si>
  <si>
    <t>KRŠINAR Janez</t>
  </si>
  <si>
    <t>PREZELJ Jan</t>
  </si>
  <si>
    <t>OBLAK Jan</t>
  </si>
  <si>
    <t>LEBAR Anže</t>
  </si>
  <si>
    <t>VEHER Kaspar</t>
  </si>
  <si>
    <t>Estonija</t>
  </si>
  <si>
    <t>ROOS Henri</t>
  </si>
  <si>
    <t>AHTIANEN Henri</t>
  </si>
  <si>
    <t>ČEŠKOVIĆ Tomislav</t>
  </si>
  <si>
    <t>SK Oroslavje</t>
  </si>
  <si>
    <t>KUNŠTEK Karlo</t>
  </si>
  <si>
    <t>RUPNIK Matej</t>
  </si>
  <si>
    <t>BERTONCELJ Matic</t>
  </si>
  <si>
    <t>ŽAGAR Leo</t>
  </si>
  <si>
    <t>SK Polet Skrad</t>
  </si>
  <si>
    <t>LAZAR Rok</t>
  </si>
  <si>
    <t>DAMJANOVSKI Darko</t>
  </si>
  <si>
    <t>JAN Simon</t>
  </si>
  <si>
    <t>POGAČNIK Miha</t>
  </si>
  <si>
    <t>POGAČNIK Žan</t>
  </si>
  <si>
    <t>SCHESTAKOV Timur</t>
  </si>
  <si>
    <t>JELENKO Marjan</t>
  </si>
  <si>
    <t>CRVENKA Vasek</t>
  </si>
  <si>
    <t>KUPREŠAK Sven</t>
  </si>
  <si>
    <t>SK Goranin Delnice</t>
  </si>
  <si>
    <t>GARTNER Andrea</t>
  </si>
  <si>
    <t>SC Liceo Bachmann Tarvisio</t>
  </si>
  <si>
    <t>SAVERI Mattia</t>
  </si>
  <si>
    <t>ZAVODNIK Blaž</t>
  </si>
  <si>
    <t>SLAPAR Kristjan</t>
  </si>
  <si>
    <t>RUTAR Tim</t>
  </si>
  <si>
    <t>KNAUS Nik</t>
  </si>
  <si>
    <t>STANONIK Erazem</t>
  </si>
  <si>
    <t>PRAZNIK Aljaž</t>
  </si>
  <si>
    <t>GOSTINČAR Luka</t>
  </si>
  <si>
    <t>PLEVEL Domen</t>
  </si>
  <si>
    <t>KOPRIVEC Klemen</t>
  </si>
  <si>
    <t>POTOKAR Sebastjan</t>
  </si>
  <si>
    <t>MAJDIČ Žan</t>
  </si>
  <si>
    <t>SMRKOLJ Nik</t>
  </si>
  <si>
    <t>SMRKOLJ Jan</t>
  </si>
  <si>
    <t>PERŠA Blaž</t>
  </si>
  <si>
    <t>LEVIČNIK Bor</t>
  </si>
  <si>
    <t>HVALA Anžej Tomaž</t>
  </si>
  <si>
    <t>PODNAR Jonas</t>
  </si>
  <si>
    <t>PODNAR Matias</t>
  </si>
  <si>
    <t>SEMENCOV Lev</t>
  </si>
  <si>
    <t>RAZORŠEK Nik</t>
  </si>
  <si>
    <t>TRAMPUŽ Žiga</t>
  </si>
  <si>
    <t>RIEDLSPERGER Tobias</t>
  </si>
  <si>
    <t>SC Saalfelden</t>
  </si>
  <si>
    <t>MALLE Georg</t>
  </si>
  <si>
    <t>WSV Ramsau am Dachstein</t>
  </si>
  <si>
    <t>KOZAN Žan</t>
  </si>
  <si>
    <t>HATTESTAD Ola Vigen</t>
  </si>
  <si>
    <t>GORNIK Milan</t>
  </si>
  <si>
    <t>FAK Jakov</t>
  </si>
  <si>
    <t>ŠD Pokljuka</t>
  </si>
  <si>
    <t>COTARO Pedro</t>
  </si>
  <si>
    <t>Bariloče (ARG)</t>
  </si>
  <si>
    <t>FERNANDEZ Yonathan</t>
  </si>
  <si>
    <t>Čile</t>
  </si>
  <si>
    <t>ŠOLAR Boštjan</t>
  </si>
  <si>
    <t>ZAHARIJA Ivan</t>
  </si>
  <si>
    <t>CRNKOVIĆ Krešimir</t>
  </si>
  <si>
    <t>TSK Budućnost</t>
  </si>
  <si>
    <t>KORDIŠ Dominik</t>
  </si>
  <si>
    <t>DADIĆ Edi</t>
  </si>
  <si>
    <t>GOMEZ Gonzalo</t>
  </si>
  <si>
    <t>DAL FARRA Franco</t>
  </si>
  <si>
    <t>MAROLT Roman</t>
  </si>
  <si>
    <t>SK Prisank</t>
  </si>
  <si>
    <t>RUŽIĆ Filip</t>
  </si>
  <si>
    <t>HAFNER Gal</t>
  </si>
  <si>
    <t>PERKO Roman</t>
  </si>
  <si>
    <t>GROŠELJ SIMIČ Bor</t>
  </si>
  <si>
    <t>TAWK Elie</t>
  </si>
  <si>
    <t>Libanon</t>
  </si>
  <si>
    <t>03045</t>
  </si>
  <si>
    <t>MARINKO Matevž</t>
  </si>
  <si>
    <t>135,19</t>
  </si>
  <si>
    <t>03006</t>
  </si>
  <si>
    <t>ŠTERN Nejc</t>
  </si>
  <si>
    <t>138,32</t>
  </si>
  <si>
    <t>04031</t>
  </si>
  <si>
    <t>PEČEK Andor</t>
  </si>
  <si>
    <t>155,32</t>
  </si>
  <si>
    <t>03021</t>
  </si>
  <si>
    <t>MOČNIK Martin</t>
  </si>
  <si>
    <t>160,86</t>
  </si>
  <si>
    <t>04006</t>
  </si>
  <si>
    <t>MULEJ Ožbe</t>
  </si>
  <si>
    <t>169,31</t>
  </si>
  <si>
    <t>03040</t>
  </si>
  <si>
    <t>KAVČIČ Blaž</t>
  </si>
  <si>
    <t>178,14</t>
  </si>
  <si>
    <t>03007</t>
  </si>
  <si>
    <t>MEGLIČ Matic</t>
  </si>
  <si>
    <t>179,53</t>
  </si>
  <si>
    <t>04014</t>
  </si>
  <si>
    <t>MARINŠEK Mark</t>
  </si>
  <si>
    <t>188,14</t>
  </si>
  <si>
    <t>04029</t>
  </si>
  <si>
    <t>JENKO Matic</t>
  </si>
  <si>
    <t>278,85</t>
  </si>
  <si>
    <t>04002</t>
  </si>
  <si>
    <t>MAŠIČ Peter</t>
  </si>
  <si>
    <t>283,65</t>
  </si>
  <si>
    <t>03008</t>
  </si>
  <si>
    <t>ŽEMVA Andraž</t>
  </si>
  <si>
    <t>291,08</t>
  </si>
  <si>
    <t>03051</t>
  </si>
  <si>
    <t>HLADNIK Matic</t>
  </si>
  <si>
    <t>291,13</t>
  </si>
  <si>
    <t>04046</t>
  </si>
  <si>
    <t>SAUMA Mateo</t>
  </si>
  <si>
    <t>305,69</t>
  </si>
  <si>
    <t>04019</t>
  </si>
  <si>
    <t>ZABRET Tim</t>
  </si>
  <si>
    <t>326,76</t>
  </si>
  <si>
    <t>04039</t>
  </si>
  <si>
    <t>KRAČMAN Jaka</t>
  </si>
  <si>
    <t>333,98</t>
  </si>
  <si>
    <t>04043</t>
  </si>
  <si>
    <t>LAVRIČ PREGELJ Žan Yazbeck</t>
  </si>
  <si>
    <t>336,90</t>
  </si>
  <si>
    <t>03015</t>
  </si>
  <si>
    <t>TEŽAK Oskar</t>
  </si>
  <si>
    <t>341,80</t>
  </si>
  <si>
    <t>(=)18</t>
  </si>
  <si>
    <t>03002</t>
  </si>
  <si>
    <t>PETERKA Rok</t>
  </si>
  <si>
    <t>03004</t>
  </si>
  <si>
    <t>JEZERŠEK Matej</t>
  </si>
  <si>
    <t>03005</t>
  </si>
  <si>
    <t>ČESNIK Luka</t>
  </si>
  <si>
    <t>04001</t>
  </si>
  <si>
    <t>JEZERŠEK Martin</t>
  </si>
  <si>
    <t>03009</t>
  </si>
  <si>
    <t>DOBRAVEC Gaj</t>
  </si>
  <si>
    <t>03010</t>
  </si>
  <si>
    <t>CENČEK Luka</t>
  </si>
  <si>
    <t>03011</t>
  </si>
  <si>
    <t>GRGIČ Gabriel</t>
  </si>
  <si>
    <t>03013</t>
  </si>
  <si>
    <t>STARBEK Matej</t>
  </si>
  <si>
    <t>03014</t>
  </si>
  <si>
    <t>GRUM Markus</t>
  </si>
  <si>
    <t>04003</t>
  </si>
  <si>
    <t>JUG Erazem</t>
  </si>
  <si>
    <t>03016</t>
  </si>
  <si>
    <t>MILAVEC Luka</t>
  </si>
  <si>
    <t>03018</t>
  </si>
  <si>
    <t>KOROŠEC Aljaž</t>
  </si>
  <si>
    <t>03019</t>
  </si>
  <si>
    <t>VRBEK Uroš</t>
  </si>
  <si>
    <t>03020</t>
  </si>
  <si>
    <t>VRČKOVNIK Lan</t>
  </si>
  <si>
    <t>04004</t>
  </si>
  <si>
    <t>ŠOKLIČ Aljaž</t>
  </si>
  <si>
    <t>04005</t>
  </si>
  <si>
    <t>ŠOKLIČ Jure</t>
  </si>
  <si>
    <t>04007</t>
  </si>
  <si>
    <t>HAIMBURGER Moritz</t>
  </si>
  <si>
    <t>04008</t>
  </si>
  <si>
    <t>MOHORIČ Jaka</t>
  </si>
  <si>
    <t>04010</t>
  </si>
  <si>
    <t>BOŽNAR Andraž</t>
  </si>
  <si>
    <t>03022</t>
  </si>
  <si>
    <t>MRAK Matevž</t>
  </si>
  <si>
    <t>04012</t>
  </si>
  <si>
    <t>REPNIK Tadej</t>
  </si>
  <si>
    <t>04013</t>
  </si>
  <si>
    <t>OŽBOLT Gašper</t>
  </si>
  <si>
    <t>03023</t>
  </si>
  <si>
    <t>SEČKO Naj</t>
  </si>
  <si>
    <t>04015</t>
  </si>
  <si>
    <t>KOŠIR Luka</t>
  </si>
  <si>
    <t>04016</t>
  </si>
  <si>
    <t>JAN Tomaž</t>
  </si>
  <si>
    <t>04017</t>
  </si>
  <si>
    <t>GOMILAR Domen</t>
  </si>
  <si>
    <t>04018</t>
  </si>
  <si>
    <t>ZABUKOVEC David</t>
  </si>
  <si>
    <t>04020</t>
  </si>
  <si>
    <t>POGAČNIK Gašper</t>
  </si>
  <si>
    <t>04023</t>
  </si>
  <si>
    <t>ULE Jurij</t>
  </si>
  <si>
    <t>SK Cerknica</t>
  </si>
  <si>
    <t>03025</t>
  </si>
  <si>
    <t>ŠD Babirusa</t>
  </si>
  <si>
    <t>03026</t>
  </si>
  <si>
    <t>DOLENC Nace</t>
  </si>
  <si>
    <t>03027</t>
  </si>
  <si>
    <t>KRAŠEVEC Gašper</t>
  </si>
  <si>
    <t>04024</t>
  </si>
  <si>
    <t>MERHAR Lan</t>
  </si>
  <si>
    <t>04025</t>
  </si>
  <si>
    <t>PINTAR Jakob</t>
  </si>
  <si>
    <t>04026</t>
  </si>
  <si>
    <t>STANOVNIK Jošt</t>
  </si>
  <si>
    <t>03028</t>
  </si>
  <si>
    <t>NOVAK David Svit</t>
  </si>
  <si>
    <t>03029</t>
  </si>
  <si>
    <t>ROŽIČ Jakob</t>
  </si>
  <si>
    <t>04027</t>
  </si>
  <si>
    <t>MODRIJAN Blaž</t>
  </si>
  <si>
    <t>03030</t>
  </si>
  <si>
    <t>GLOBOČNIK Krištof</t>
  </si>
  <si>
    <t>04030</t>
  </si>
  <si>
    <t>KAVČIČ Jurij</t>
  </si>
  <si>
    <t>03032</t>
  </si>
  <si>
    <t>JANKOVIČ Jura</t>
  </si>
  <si>
    <t>03033</t>
  </si>
  <si>
    <t>TURINEK Domen</t>
  </si>
  <si>
    <t>04032</t>
  </si>
  <si>
    <t>DRAGAŠ Tim</t>
  </si>
  <si>
    <t>04033</t>
  </si>
  <si>
    <t>DRAGAŠ Tej</t>
  </si>
  <si>
    <t>03034</t>
  </si>
  <si>
    <t>PETRUŠANEC-PEĆAR Fran</t>
  </si>
  <si>
    <t>04034</t>
  </si>
  <si>
    <t>ŠEN Tilen</t>
  </si>
  <si>
    <t>03035</t>
  </si>
  <si>
    <t>TUŠAR Lenart</t>
  </si>
  <si>
    <t>04036</t>
  </si>
  <si>
    <t>LAZAR Maj</t>
  </si>
  <si>
    <t>04038</t>
  </si>
  <si>
    <t>ŠORLI Anže</t>
  </si>
  <si>
    <t>03037</t>
  </si>
  <si>
    <t>KOZJEK Blaž</t>
  </si>
  <si>
    <t>03038</t>
  </si>
  <si>
    <t>BRADEŠKO Matic</t>
  </si>
  <si>
    <t>04040</t>
  </si>
  <si>
    <t>ŠORLI Martin</t>
  </si>
  <si>
    <t>03041</t>
  </si>
  <si>
    <t>BLAŽENIĆ Vito</t>
  </si>
  <si>
    <t>03042</t>
  </si>
  <si>
    <t>ARH Rok</t>
  </si>
  <si>
    <t>03043</t>
  </si>
  <si>
    <t>ANTONIČ Jernej</t>
  </si>
  <si>
    <t>ASD Mladina Trst</t>
  </si>
  <si>
    <t>04042</t>
  </si>
  <si>
    <t>KARMAN Eugen</t>
  </si>
  <si>
    <t>03001</t>
  </si>
  <si>
    <t>MAZI Jaka</t>
  </si>
  <si>
    <t>04011</t>
  </si>
  <si>
    <t>MIHELČIČ Aleks</t>
  </si>
  <si>
    <t>04022</t>
  </si>
  <si>
    <t>PODGORŠEK Martin</t>
  </si>
  <si>
    <t>04028</t>
  </si>
  <si>
    <t>PERŠA Beno</t>
  </si>
  <si>
    <t>03039</t>
  </si>
  <si>
    <t>VELEPIČ Jaka</t>
  </si>
  <si>
    <t>04044</t>
  </si>
  <si>
    <t>KAVČIČ Jernej</t>
  </si>
  <si>
    <t>04045</t>
  </si>
  <si>
    <t>MESOTITSCH Sami</t>
  </si>
  <si>
    <t>Sportunion Rosenbach</t>
  </si>
  <si>
    <t>03044</t>
  </si>
  <si>
    <t>STEINER Christian</t>
  </si>
  <si>
    <t>03046</t>
  </si>
  <si>
    <t>PLEŠKO Matevž</t>
  </si>
  <si>
    <t>03047</t>
  </si>
  <si>
    <t>UBERUAGA Juan Luis</t>
  </si>
  <si>
    <t>04047</t>
  </si>
  <si>
    <t>PERUŠIĆ Petar</t>
  </si>
  <si>
    <t>04048</t>
  </si>
  <si>
    <t>BARIČEVIĆ Luka</t>
  </si>
  <si>
    <t>SK Bjelolasica Mrkopalj</t>
  </si>
  <si>
    <t>04049</t>
  </si>
  <si>
    <t>GRGURIĆ Krešimir</t>
  </si>
  <si>
    <t>03048</t>
  </si>
  <si>
    <t>TIEFLING Marvin</t>
  </si>
  <si>
    <t>03049</t>
  </si>
  <si>
    <t>MORITZ Michael</t>
  </si>
  <si>
    <t>03050</t>
  </si>
  <si>
    <t>GARBAJS Matic</t>
  </si>
  <si>
    <t>04050</t>
  </si>
  <si>
    <t>DOVŽAN Lovro</t>
  </si>
  <si>
    <t>04051</t>
  </si>
  <si>
    <t>ZELNIK Matija</t>
  </si>
  <si>
    <t>04052</t>
  </si>
  <si>
    <t>JUVAN Jošt</t>
  </si>
  <si>
    <t>05012</t>
  </si>
  <si>
    <t>PETROVIČ Bor</t>
  </si>
  <si>
    <t>154,91</t>
  </si>
  <si>
    <t>05023</t>
  </si>
  <si>
    <t>GROŠELJ SIMIČ Ruj</t>
  </si>
  <si>
    <t>202,19</t>
  </si>
  <si>
    <t>06007</t>
  </si>
  <si>
    <t>KARNIČAR Lovrenc</t>
  </si>
  <si>
    <t>252,66</t>
  </si>
  <si>
    <t>05036</t>
  </si>
  <si>
    <t>JEVŠINEK Žan</t>
  </si>
  <si>
    <t>253,44</t>
  </si>
  <si>
    <t>05024</t>
  </si>
  <si>
    <t>OMEJC Aljaž</t>
  </si>
  <si>
    <t>260,83</t>
  </si>
  <si>
    <t>05028</t>
  </si>
  <si>
    <t>ŠLUGA Oskar</t>
  </si>
  <si>
    <t>265,41</t>
  </si>
  <si>
    <t>06026</t>
  </si>
  <si>
    <t>LAVRIČ PREGELJ Philip Yazbeck</t>
  </si>
  <si>
    <t>273,30</t>
  </si>
  <si>
    <t>06005</t>
  </si>
  <si>
    <t>JENKO Tine</t>
  </si>
  <si>
    <t>285,27</t>
  </si>
  <si>
    <t>06027</t>
  </si>
  <si>
    <t>MARINKO Jaka</t>
  </si>
  <si>
    <t>314,02</t>
  </si>
  <si>
    <t>06013</t>
  </si>
  <si>
    <t>PEKOVEC Gašper</t>
  </si>
  <si>
    <t>315,77</t>
  </si>
  <si>
    <t>06023</t>
  </si>
  <si>
    <t>BORIČ Maj</t>
  </si>
  <si>
    <t>317,75</t>
  </si>
  <si>
    <t>06021</t>
  </si>
  <si>
    <t>GROŠELJ Timotej</t>
  </si>
  <si>
    <t>364,80</t>
  </si>
  <si>
    <t>06024</t>
  </si>
  <si>
    <t>ŽIBERT Matic</t>
  </si>
  <si>
    <t>373,65</t>
  </si>
  <si>
    <t>06011</t>
  </si>
  <si>
    <t>JENSKO Martin</t>
  </si>
  <si>
    <t>390,19</t>
  </si>
  <si>
    <t>06012</t>
  </si>
  <si>
    <t>ZORČ Tjaž</t>
  </si>
  <si>
    <t>439,93</t>
  </si>
  <si>
    <t>06028</t>
  </si>
  <si>
    <t>COSTANTINI Mark</t>
  </si>
  <si>
    <t>440,07</t>
  </si>
  <si>
    <t>06020</t>
  </si>
  <si>
    <t>SELIŠKAR Jon</t>
  </si>
  <si>
    <t>444,13</t>
  </si>
  <si>
    <t>05001</t>
  </si>
  <si>
    <t>HOJNIK Andraž</t>
  </si>
  <si>
    <t>463,03</t>
  </si>
  <si>
    <t>06029</t>
  </si>
  <si>
    <t>POGAČNIK Jan</t>
  </si>
  <si>
    <t>496,82</t>
  </si>
  <si>
    <t>06015</t>
  </si>
  <si>
    <t>MENARD Andraž</t>
  </si>
  <si>
    <t>526,71</t>
  </si>
  <si>
    <t>06003</t>
  </si>
  <si>
    <t>ULE Jošt</t>
  </si>
  <si>
    <t>552,84</t>
  </si>
  <si>
    <t>06030</t>
  </si>
  <si>
    <t>PLEŠKO Matija</t>
  </si>
  <si>
    <t>614,72</t>
  </si>
  <si>
    <t>05027</t>
  </si>
  <si>
    <t>RUPNIK Matic</t>
  </si>
  <si>
    <t>616,66</t>
  </si>
  <si>
    <t>06018</t>
  </si>
  <si>
    <t>NOVAK Blaž</t>
  </si>
  <si>
    <t>759,94</t>
  </si>
  <si>
    <t>(=)25</t>
  </si>
  <si>
    <t>05002</t>
  </si>
  <si>
    <t>JEZERŠEK Tomaž</t>
  </si>
  <si>
    <t>05003</t>
  </si>
  <si>
    <t>SKALAR LEBEN Jaka</t>
  </si>
  <si>
    <t>05004</t>
  </si>
  <si>
    <t>REDNAK Matevž</t>
  </si>
  <si>
    <t>05005</t>
  </si>
  <si>
    <t>ZUPAN Luka</t>
  </si>
  <si>
    <t>05006</t>
  </si>
  <si>
    <t>LIPOVEC Maja</t>
  </si>
  <si>
    <t>05007</t>
  </si>
  <si>
    <t>TROJER Pavel</t>
  </si>
  <si>
    <t>06001</t>
  </si>
  <si>
    <t>ŠTEPEC Urban</t>
  </si>
  <si>
    <t>06002</t>
  </si>
  <si>
    <t>KRANJC Alex</t>
  </si>
  <si>
    <t>05008</t>
  </si>
  <si>
    <t>KORDEŽ Žiga</t>
  </si>
  <si>
    <t>06004</t>
  </si>
  <si>
    <t>NOVAK Tine</t>
  </si>
  <si>
    <t>05009</t>
  </si>
  <si>
    <t>GODINA Nik</t>
  </si>
  <si>
    <t>05010</t>
  </si>
  <si>
    <t>PETRETIČ Erik</t>
  </si>
  <si>
    <t>06006</t>
  </si>
  <si>
    <t>MAŠIČ Marko</t>
  </si>
  <si>
    <t>05011</t>
  </si>
  <si>
    <t>ČADEŽ Anže</t>
  </si>
  <si>
    <t>05013</t>
  </si>
  <si>
    <t>BRLOGAR Jaka</t>
  </si>
  <si>
    <t>05014</t>
  </si>
  <si>
    <t>BAČNAR Vid</t>
  </si>
  <si>
    <t>05015</t>
  </si>
  <si>
    <t>GAŠPERIN Gašper</t>
  </si>
  <si>
    <t>05016</t>
  </si>
  <si>
    <t>MARINKO Jon</t>
  </si>
  <si>
    <t>05017</t>
  </si>
  <si>
    <t>ERLAH Enej</t>
  </si>
  <si>
    <t>05018</t>
  </si>
  <si>
    <t>PINTAR Žan</t>
  </si>
  <si>
    <t>05019</t>
  </si>
  <si>
    <t>TORKAR Urh</t>
  </si>
  <si>
    <t>05020</t>
  </si>
  <si>
    <t>GREGORC Gal</t>
  </si>
  <si>
    <t>05021</t>
  </si>
  <si>
    <t>KOVAČIČ Matevž</t>
  </si>
  <si>
    <t>06008</t>
  </si>
  <si>
    <t>GRABEC ZORMAN Gal</t>
  </si>
  <si>
    <t>05022</t>
  </si>
  <si>
    <t>MIHELČIĆ Dominik</t>
  </si>
  <si>
    <t>05030</t>
  </si>
  <si>
    <t>POKLUKAR Jakob</t>
  </si>
  <si>
    <t>06010</t>
  </si>
  <si>
    <t>PETERNEL Vid</t>
  </si>
  <si>
    <t>06014</t>
  </si>
  <si>
    <t>VAJDA Peter</t>
  </si>
  <si>
    <t>06016</t>
  </si>
  <si>
    <t>MALOVRH Žan</t>
  </si>
  <si>
    <t>06019</t>
  </si>
  <si>
    <t>BERGANT Jakob</t>
  </si>
  <si>
    <t>05025</t>
  </si>
  <si>
    <t>KOŠIR Matevž</t>
  </si>
  <si>
    <t>05032</t>
  </si>
  <si>
    <t>KUPREŠAK Borna</t>
  </si>
  <si>
    <t>06022</t>
  </si>
  <si>
    <t>ROZMAN Nino</t>
  </si>
  <si>
    <t>05029</t>
  </si>
  <si>
    <t>ANTONIČ Gorazd</t>
  </si>
  <si>
    <t>06025</t>
  </si>
  <si>
    <t>PREMERL Nik</t>
  </si>
  <si>
    <t>06017</t>
  </si>
  <si>
    <t>GOSTINČAR PETRE Jaka</t>
  </si>
  <si>
    <t>05031</t>
  </si>
  <si>
    <t>MARKOVIČ Nejc</t>
  </si>
  <si>
    <t>06031</t>
  </si>
  <si>
    <t>REBOLJ Jurij</t>
  </si>
  <si>
    <t>06032</t>
  </si>
  <si>
    <t>ŽNIDARIČ Nejc</t>
  </si>
  <si>
    <t>06033</t>
  </si>
  <si>
    <t>CRNIĆ Filip</t>
  </si>
  <si>
    <t>05033</t>
  </si>
  <si>
    <t>LEGOVIĆ Matija</t>
  </si>
  <si>
    <t>06034</t>
  </si>
  <si>
    <t>TADEJ Mateo</t>
  </si>
  <si>
    <t>05034</t>
  </si>
  <si>
    <t>HARAMUSTEK Mihael</t>
  </si>
  <si>
    <t>05035</t>
  </si>
  <si>
    <t>VRBAT Fran</t>
  </si>
  <si>
    <t>06035</t>
  </si>
  <si>
    <t>CAVOR Filip</t>
  </si>
  <si>
    <t>06036</t>
  </si>
  <si>
    <t>MESOTITSCH Lasse</t>
  </si>
  <si>
    <t>06037</t>
  </si>
  <si>
    <t>PELIKAN Blaž Jonatan</t>
  </si>
  <si>
    <t>05037</t>
  </si>
  <si>
    <t>ZAJEC Urban</t>
  </si>
  <si>
    <t>05038</t>
  </si>
  <si>
    <t>DRINOVEC Jaka</t>
  </si>
  <si>
    <t>05039</t>
  </si>
  <si>
    <t>HLADNIK Aljaž</t>
  </si>
  <si>
    <t>05040</t>
  </si>
  <si>
    <t>RAKOVEC Max</t>
  </si>
  <si>
    <t>06038</t>
  </si>
  <si>
    <t>IGLIČ Klemen</t>
  </si>
  <si>
    <t>07010</t>
  </si>
  <si>
    <t>RUPNIK Gregor</t>
  </si>
  <si>
    <t>253,53</t>
  </si>
  <si>
    <t>07013</t>
  </si>
  <si>
    <t>ŠPORN Tine</t>
  </si>
  <si>
    <t>294,89</t>
  </si>
  <si>
    <t>07007</t>
  </si>
  <si>
    <t>MEGLIČ Drejc</t>
  </si>
  <si>
    <t>310,76</t>
  </si>
  <si>
    <t>07019</t>
  </si>
  <si>
    <t>PILAR Jaka</t>
  </si>
  <si>
    <t>323,19</t>
  </si>
  <si>
    <t>07006</t>
  </si>
  <si>
    <t>EINHAUER Nejc</t>
  </si>
  <si>
    <t>333,79</t>
  </si>
  <si>
    <t>07004</t>
  </si>
  <si>
    <t>POLJŠAK Jošt</t>
  </si>
  <si>
    <t>364,42</t>
  </si>
  <si>
    <t>07008</t>
  </si>
  <si>
    <t>MARIČ Tevž</t>
  </si>
  <si>
    <t>398,43</t>
  </si>
  <si>
    <t>07032</t>
  </si>
  <si>
    <t>MALIGOJ ZALOŽNIK Maj</t>
  </si>
  <si>
    <t>402,48</t>
  </si>
  <si>
    <t>07039</t>
  </si>
  <si>
    <t>OMAN Benjamin</t>
  </si>
  <si>
    <t>434,80</t>
  </si>
  <si>
    <t>08026</t>
  </si>
  <si>
    <t>TIČAR Ažbe</t>
  </si>
  <si>
    <t>435,31</t>
  </si>
  <si>
    <t>08039</t>
  </si>
  <si>
    <t>MAROLT Lars</t>
  </si>
  <si>
    <t>454,99</t>
  </si>
  <si>
    <t>08008</t>
  </si>
  <si>
    <t>NAGODE Ivo</t>
  </si>
  <si>
    <t>456,60</t>
  </si>
  <si>
    <t>07030</t>
  </si>
  <si>
    <t>PLEŠNAR Miha</t>
  </si>
  <si>
    <t>467,73</t>
  </si>
  <si>
    <t>08016</t>
  </si>
  <si>
    <t>MESNER Tine</t>
  </si>
  <si>
    <t>471,45</t>
  </si>
  <si>
    <t>08023</t>
  </si>
  <si>
    <t>MEDVEŠEK Aljaž</t>
  </si>
  <si>
    <t>499,33</t>
  </si>
  <si>
    <t>08045</t>
  </si>
  <si>
    <t>KALITA Matej</t>
  </si>
  <si>
    <t>506,71</t>
  </si>
  <si>
    <t>07021</t>
  </si>
  <si>
    <t>MAGDIČ Liam</t>
  </si>
  <si>
    <t>517,39</t>
  </si>
  <si>
    <t>08018</t>
  </si>
  <si>
    <t>REPE Ožbej</t>
  </si>
  <si>
    <t>519,66</t>
  </si>
  <si>
    <t>07038</t>
  </si>
  <si>
    <t>BAJT Vasja</t>
  </si>
  <si>
    <t>530,58</t>
  </si>
  <si>
    <t>07037</t>
  </si>
  <si>
    <t>MEZEK Jaka</t>
  </si>
  <si>
    <t>531,55</t>
  </si>
  <si>
    <t>08027</t>
  </si>
  <si>
    <t>JERMAN Krištof</t>
  </si>
  <si>
    <t>552,42</t>
  </si>
  <si>
    <t>08010</t>
  </si>
  <si>
    <t>PEKOVEC Tomaž</t>
  </si>
  <si>
    <t>554,13</t>
  </si>
  <si>
    <t>07028</t>
  </si>
  <si>
    <t>ŠEBENIK Kristijan</t>
  </si>
  <si>
    <t>567,59</t>
  </si>
  <si>
    <t>07035</t>
  </si>
  <si>
    <t>PREMERL Matic</t>
  </si>
  <si>
    <t>572,09</t>
  </si>
  <si>
    <t>08019</t>
  </si>
  <si>
    <t>OMEJC Bor</t>
  </si>
  <si>
    <t>580,86</t>
  </si>
  <si>
    <t>07043</t>
  </si>
  <si>
    <t>LOGAR Andrej</t>
  </si>
  <si>
    <t>584,55</t>
  </si>
  <si>
    <t>08011</t>
  </si>
  <si>
    <t>RUČIGAJ Žiga</t>
  </si>
  <si>
    <t>588,99</t>
  </si>
  <si>
    <t>08025</t>
  </si>
  <si>
    <t>ZORČ Nastja</t>
  </si>
  <si>
    <t>604,09</t>
  </si>
  <si>
    <t>08022</t>
  </si>
  <si>
    <t>ŽEMVA Timotej</t>
  </si>
  <si>
    <t>606,13</t>
  </si>
  <si>
    <t>07015</t>
  </si>
  <si>
    <t>KODER Svit</t>
  </si>
  <si>
    <t>613,00</t>
  </si>
  <si>
    <t>08046</t>
  </si>
  <si>
    <t>OBLAK Vid</t>
  </si>
  <si>
    <t>635,99</t>
  </si>
  <si>
    <t>08049</t>
  </si>
  <si>
    <t>PAVLIČ Luka</t>
  </si>
  <si>
    <t>636,58</t>
  </si>
  <si>
    <t>08033</t>
  </si>
  <si>
    <t>SELIŠKAR Noe</t>
  </si>
  <si>
    <t>646,90</t>
  </si>
  <si>
    <t>08014</t>
  </si>
  <si>
    <t>BRECL Anže</t>
  </si>
  <si>
    <t>657,09</t>
  </si>
  <si>
    <t>08035</t>
  </si>
  <si>
    <t>KOMATAR Jakob</t>
  </si>
  <si>
    <t>667,32</t>
  </si>
  <si>
    <t>08021</t>
  </si>
  <si>
    <t>KOŠIR Lovro</t>
  </si>
  <si>
    <t>673,28</t>
  </si>
  <si>
    <t>08024</t>
  </si>
  <si>
    <t>VOZELJ Lars</t>
  </si>
  <si>
    <t>696,32</t>
  </si>
  <si>
    <t>07040</t>
  </si>
  <si>
    <t>ZALAR Lovro</t>
  </si>
  <si>
    <t>718,24</t>
  </si>
  <si>
    <t>08012</t>
  </si>
  <si>
    <t>PAPLER Žan</t>
  </si>
  <si>
    <t>741,73</t>
  </si>
  <si>
    <t>08013</t>
  </si>
  <si>
    <t>KREŽE Mark</t>
  </si>
  <si>
    <t>746,14</t>
  </si>
  <si>
    <t>08050</t>
  </si>
  <si>
    <t>DUBNOV Alexandr</t>
  </si>
  <si>
    <t>803,84</t>
  </si>
  <si>
    <t>08029</t>
  </si>
  <si>
    <t>LARISI Jure</t>
  </si>
  <si>
    <t>831,39</t>
  </si>
  <si>
    <t>07041</t>
  </si>
  <si>
    <t>KOLESNIKOV Dmitrii</t>
  </si>
  <si>
    <t>919,52</t>
  </si>
  <si>
    <t>08036</t>
  </si>
  <si>
    <t>BREMEC Aljaž</t>
  </si>
  <si>
    <t>972,36</t>
  </si>
  <si>
    <t>08037</t>
  </si>
  <si>
    <t>OGRIČ Tijan</t>
  </si>
  <si>
    <t>999,68</t>
  </si>
  <si>
    <t>(=)46</t>
  </si>
  <si>
    <t>07001</t>
  </si>
  <si>
    <t>JEZERŠEK Filip</t>
  </si>
  <si>
    <t>07002</t>
  </si>
  <si>
    <t>HAFNER David</t>
  </si>
  <si>
    <t>08001</t>
  </si>
  <si>
    <t>STRUGA Bor</t>
  </si>
  <si>
    <t>08002</t>
  </si>
  <si>
    <t>BABŠEK Tilen</t>
  </si>
  <si>
    <t>08003</t>
  </si>
  <si>
    <t>HAFNER Tadej</t>
  </si>
  <si>
    <t>07003</t>
  </si>
  <si>
    <t>TORKAR Gašper</t>
  </si>
  <si>
    <t>08004</t>
  </si>
  <si>
    <t>KASTELIC Matic</t>
  </si>
  <si>
    <t>07005</t>
  </si>
  <si>
    <t>CVEK Rok</t>
  </si>
  <si>
    <t>07009</t>
  </si>
  <si>
    <t>NAGLIĆ Matija</t>
  </si>
  <si>
    <t>08006</t>
  </si>
  <si>
    <t>ŠTIMAC Matija</t>
  </si>
  <si>
    <t>Skijaški savez PGŽ</t>
  </si>
  <si>
    <t>08007</t>
  </si>
  <si>
    <t>ŠTEFANČIĆ Boris</t>
  </si>
  <si>
    <t>08009</t>
  </si>
  <si>
    <t>TORKAR Žan</t>
  </si>
  <si>
    <t>07011</t>
  </si>
  <si>
    <t>LUČIČ Jan</t>
  </si>
  <si>
    <t>07012</t>
  </si>
  <si>
    <t>ZUPAN Oskar</t>
  </si>
  <si>
    <t>07016</t>
  </si>
  <si>
    <t>ŽAGAR Lino</t>
  </si>
  <si>
    <t>07017</t>
  </si>
  <si>
    <t>PETRETIČ Nejc</t>
  </si>
  <si>
    <t>07018</t>
  </si>
  <si>
    <t>KEJŽAR BIDER Tjaš</t>
  </si>
  <si>
    <t>07020</t>
  </si>
  <si>
    <t>NOVAK Ruben</t>
  </si>
  <si>
    <t>08015</t>
  </si>
  <si>
    <t>PREMRL Jan</t>
  </si>
  <si>
    <t>07022</t>
  </si>
  <si>
    <t>MLINAR Gaj</t>
  </si>
  <si>
    <t>07023</t>
  </si>
  <si>
    <t>VIDMAR Martin</t>
  </si>
  <si>
    <t>07024</t>
  </si>
  <si>
    <t>ČIVNIK Marcel</t>
  </si>
  <si>
    <t>07025</t>
  </si>
  <si>
    <t>PRETNAR Ožbej</t>
  </si>
  <si>
    <t>08020</t>
  </si>
  <si>
    <t>JELENC Nac</t>
  </si>
  <si>
    <t>07014</t>
  </si>
  <si>
    <t>KOSEC GARAJ Staš</t>
  </si>
  <si>
    <t>07026</t>
  </si>
  <si>
    <t>BOŠKIN Filip</t>
  </si>
  <si>
    <t>07027</t>
  </si>
  <si>
    <t>ZAJC Rok</t>
  </si>
  <si>
    <t>07029</t>
  </si>
  <si>
    <t>ČEVNIK Marcel</t>
  </si>
  <si>
    <t>08028</t>
  </si>
  <si>
    <t>HOJNIK Anže</t>
  </si>
  <si>
    <t>08030</t>
  </si>
  <si>
    <t>PETROVČIČ RENČOF Oskar</t>
  </si>
  <si>
    <t>08031</t>
  </si>
  <si>
    <t>VODNJOV Alex</t>
  </si>
  <si>
    <t>08032</t>
  </si>
  <si>
    <t>MUŽAR Jakob</t>
  </si>
  <si>
    <t>07031</t>
  </si>
  <si>
    <t>JAKOB Gal</t>
  </si>
  <si>
    <t>08034</t>
  </si>
  <si>
    <t>KOMELJ Jurij</t>
  </si>
  <si>
    <t>08038</t>
  </si>
  <si>
    <t>NAGLIČ Borna</t>
  </si>
  <si>
    <t>08040</t>
  </si>
  <si>
    <t>PRETNAR Matija</t>
  </si>
  <si>
    <t>08041</t>
  </si>
  <si>
    <t>FRANCIŠKOVIĆ David</t>
  </si>
  <si>
    <t>07033</t>
  </si>
  <si>
    <t>JURKOVIĆ Karlo</t>
  </si>
  <si>
    <t>07034</t>
  </si>
  <si>
    <t>MERLIN Franko</t>
  </si>
  <si>
    <t>08042</t>
  </si>
  <si>
    <t>ŠVAB ŽIGON Naj</t>
  </si>
  <si>
    <t>08043</t>
  </si>
  <si>
    <t>SUPANZ Fabian</t>
  </si>
  <si>
    <t>08044</t>
  </si>
  <si>
    <t>KACIN Filif</t>
  </si>
  <si>
    <t>07036</t>
  </si>
  <si>
    <t>FERFOLJA Igor</t>
  </si>
  <si>
    <t>08048</t>
  </si>
  <si>
    <t>TAVČAR Luka</t>
  </si>
  <si>
    <t>07042</t>
  </si>
  <si>
    <t>BAVDAŽ Luka</t>
  </si>
  <si>
    <t>07044</t>
  </si>
  <si>
    <t>MATJAŠIČ Urh</t>
  </si>
  <si>
    <t>08051</t>
  </si>
  <si>
    <t>BAVDAŽ Grega</t>
  </si>
  <si>
    <t>07045</t>
  </si>
  <si>
    <t>ANŽIČ Žan</t>
  </si>
  <si>
    <t>08052</t>
  </si>
  <si>
    <t>OMAN Tevž</t>
  </si>
  <si>
    <t>09007</t>
  </si>
  <si>
    <t>BRGLEZ Timon</t>
  </si>
  <si>
    <t>472,72</t>
  </si>
  <si>
    <t>09010</t>
  </si>
  <si>
    <t>MESNER Nejc</t>
  </si>
  <si>
    <t>508,38</t>
  </si>
  <si>
    <t>09014</t>
  </si>
  <si>
    <t>BERDAJS Jaka</t>
  </si>
  <si>
    <t>540,74</t>
  </si>
  <si>
    <t>09019</t>
  </si>
  <si>
    <t>MAROLT Val</t>
  </si>
  <si>
    <t>569,62</t>
  </si>
  <si>
    <t>09008</t>
  </si>
  <si>
    <t>PETROVIČ Tine</t>
  </si>
  <si>
    <t>607,05</t>
  </si>
  <si>
    <t>09012</t>
  </si>
  <si>
    <t>NOVAK Gal</t>
  </si>
  <si>
    <t>617,19</t>
  </si>
  <si>
    <t>09006</t>
  </si>
  <si>
    <t>PAVLIN Nik</t>
  </si>
  <si>
    <t>624,70</t>
  </si>
  <si>
    <t>09027</t>
  </si>
  <si>
    <t>KNEZ Urban</t>
  </si>
  <si>
    <t>670,40</t>
  </si>
  <si>
    <t>09005</t>
  </si>
  <si>
    <t>ŠMIT Matevž</t>
  </si>
  <si>
    <t>675,68</t>
  </si>
  <si>
    <t>09018</t>
  </si>
  <si>
    <t>OJSTERŠEK Izak</t>
  </si>
  <si>
    <t>685,15</t>
  </si>
  <si>
    <t>09003</t>
  </si>
  <si>
    <t>PRISTAVEC Žiga</t>
  </si>
  <si>
    <t>687,38</t>
  </si>
  <si>
    <t>09024</t>
  </si>
  <si>
    <t>HITREC Lovro</t>
  </si>
  <si>
    <t>689,26</t>
  </si>
  <si>
    <t>10007</t>
  </si>
  <si>
    <t>FEČUR Klemen</t>
  </si>
  <si>
    <t>691,79</t>
  </si>
  <si>
    <t>09004</t>
  </si>
  <si>
    <t>POKLUKAR Lovro</t>
  </si>
  <si>
    <t>694,32</t>
  </si>
  <si>
    <t>10013</t>
  </si>
  <si>
    <t>RUPNIK Drejc</t>
  </si>
  <si>
    <t>705,42</t>
  </si>
  <si>
    <t>10009</t>
  </si>
  <si>
    <t>JUDEŽ Jaša</t>
  </si>
  <si>
    <t>714,80</t>
  </si>
  <si>
    <t>09017</t>
  </si>
  <si>
    <t>JERMAN Maks</t>
  </si>
  <si>
    <t>727,99</t>
  </si>
  <si>
    <t>10008</t>
  </si>
  <si>
    <t>DROBEŽ HVALA Val</t>
  </si>
  <si>
    <t>730,02</t>
  </si>
  <si>
    <t>10015</t>
  </si>
  <si>
    <t>ČAVLOVIČ Žan Mark</t>
  </si>
  <si>
    <t>765,68</t>
  </si>
  <si>
    <t>10004</t>
  </si>
  <si>
    <t>FLORJANC SIRŠE Lenart</t>
  </si>
  <si>
    <t>777,91</t>
  </si>
  <si>
    <t>10002</t>
  </si>
  <si>
    <t>MOZETIČ Srečko Matic</t>
  </si>
  <si>
    <t>787,79</t>
  </si>
  <si>
    <t>10021</t>
  </si>
  <si>
    <t>HAFNER Jakob</t>
  </si>
  <si>
    <t>811,10</t>
  </si>
  <si>
    <t>09013</t>
  </si>
  <si>
    <t>ŠRAJ Jernej</t>
  </si>
  <si>
    <t>834,36</t>
  </si>
  <si>
    <t>10020</t>
  </si>
  <si>
    <t>POGOREVC Jošt</t>
  </si>
  <si>
    <t>835,80</t>
  </si>
  <si>
    <t>10012</t>
  </si>
  <si>
    <t>HUDOKLIN Matic</t>
  </si>
  <si>
    <t>844,79</t>
  </si>
  <si>
    <t>09033</t>
  </si>
  <si>
    <t>PURKART Bor</t>
  </si>
  <si>
    <t>867,59</t>
  </si>
  <si>
    <t>10014</t>
  </si>
  <si>
    <t>GERŽINA Lovro</t>
  </si>
  <si>
    <t>872,71</t>
  </si>
  <si>
    <t>10017</t>
  </si>
  <si>
    <t>ŠLUGA Lev</t>
  </si>
  <si>
    <t>901,73</t>
  </si>
  <si>
    <t>10011</t>
  </si>
  <si>
    <t>JENKO Lovro</t>
  </si>
  <si>
    <t>916,80</t>
  </si>
  <si>
    <t>10024</t>
  </si>
  <si>
    <t>ŠPORN Drejc</t>
  </si>
  <si>
    <t>949,86</t>
  </si>
  <si>
    <t>09038</t>
  </si>
  <si>
    <t>PRAUST Virgil</t>
  </si>
  <si>
    <t>981,56</t>
  </si>
  <si>
    <t>10029</t>
  </si>
  <si>
    <t>LUNAČEK GOLTES Maks</t>
  </si>
  <si>
    <t>986,51</t>
  </si>
  <si>
    <t>(=)33</t>
  </si>
  <si>
    <t>10001</t>
  </si>
  <si>
    <t>SKALAR LEBEN Tine</t>
  </si>
  <si>
    <t>09001</t>
  </si>
  <si>
    <t>MOČNIK Tomaž</t>
  </si>
  <si>
    <t>09002</t>
  </si>
  <si>
    <t>JEZERŠEK Simon</t>
  </si>
  <si>
    <t>09015</t>
  </si>
  <si>
    <t>JURKOVIČ Teo</t>
  </si>
  <si>
    <t>09016</t>
  </si>
  <si>
    <t>STERLE Izak</t>
  </si>
  <si>
    <t>09020</t>
  </si>
  <si>
    <t>ŠTAJDUHAR Andrija</t>
  </si>
  <si>
    <t>09021</t>
  </si>
  <si>
    <t>GRGURIĆ Ivan</t>
  </si>
  <si>
    <t>09022</t>
  </si>
  <si>
    <t>PELKO Ivano</t>
  </si>
  <si>
    <t>09023</t>
  </si>
  <si>
    <t>MOHAČ Rino</t>
  </si>
  <si>
    <t>09025</t>
  </si>
  <si>
    <t>HAĐIĆ Bartol</t>
  </si>
  <si>
    <t>09026</t>
  </si>
  <si>
    <t>MALIGOJ ZALOŽNIK Mark</t>
  </si>
  <si>
    <t>10003</t>
  </si>
  <si>
    <t>CARL Žiga</t>
  </si>
  <si>
    <t>10005</t>
  </si>
  <si>
    <t>BASTER Mark</t>
  </si>
  <si>
    <t>10006</t>
  </si>
  <si>
    <t>PROSENIK Aljaž</t>
  </si>
  <si>
    <t>09028</t>
  </si>
  <si>
    <t>OGRIČ Tibor</t>
  </si>
  <si>
    <t>09029</t>
  </si>
  <si>
    <t>ČOSIĆ KRANJC Lovro</t>
  </si>
  <si>
    <t>09030</t>
  </si>
  <si>
    <t>DROLE Staš</t>
  </si>
  <si>
    <t>09031</t>
  </si>
  <si>
    <t>LOŽAR Andraž</t>
  </si>
  <si>
    <t>10018</t>
  </si>
  <si>
    <t>TRŠAR Matija</t>
  </si>
  <si>
    <t>09034</t>
  </si>
  <si>
    <t>EINHAUER Tevž</t>
  </si>
  <si>
    <t>09035</t>
  </si>
  <si>
    <t>PREDANIČ Jaka</t>
  </si>
  <si>
    <t>10022</t>
  </si>
  <si>
    <t>NAGODE Žiga</t>
  </si>
  <si>
    <t>09036</t>
  </si>
  <si>
    <t>DOBRE Nikolaj</t>
  </si>
  <si>
    <t>10028</t>
  </si>
  <si>
    <t>KARLIN Jošt</t>
  </si>
  <si>
    <t>10023</t>
  </si>
  <si>
    <t>JAŠKA Ozren</t>
  </si>
  <si>
    <t>09037</t>
  </si>
  <si>
    <t>GAČNIK RITUPER Jure</t>
  </si>
  <si>
    <t>10025</t>
  </si>
  <si>
    <t>GORUPIĆ Mateo</t>
  </si>
  <si>
    <t>10026</t>
  </si>
  <si>
    <t>10027</t>
  </si>
  <si>
    <t>GRŽINĆIĆ Gabriel</t>
  </si>
  <si>
    <t>10030</t>
  </si>
  <si>
    <t>KRAPEŽ Jakob</t>
  </si>
  <si>
    <t>10031</t>
  </si>
  <si>
    <t>PELIKAN Žiga Roman</t>
  </si>
  <si>
    <t>09039</t>
  </si>
  <si>
    <t>MEGLIČ Tjaš</t>
  </si>
  <si>
    <t>09040</t>
  </si>
  <si>
    <t>VELEPEC Max</t>
  </si>
  <si>
    <t>10032</t>
  </si>
  <si>
    <t>KAVČIČ Ambrož</t>
  </si>
  <si>
    <t>10033</t>
  </si>
  <si>
    <t>LIKER Zvonimir</t>
  </si>
  <si>
    <t>10034</t>
  </si>
  <si>
    <t>PREDANIČ Luka</t>
  </si>
  <si>
    <t>09041</t>
  </si>
  <si>
    <t>ROBIČ Žiga</t>
  </si>
  <si>
    <t>11006</t>
  </si>
  <si>
    <t>ŠUŠTERŠIČ Tone</t>
  </si>
  <si>
    <t>863,36</t>
  </si>
  <si>
    <t>11014</t>
  </si>
  <si>
    <t>871,01</t>
  </si>
  <si>
    <t>13001</t>
  </si>
  <si>
    <t>PRETNAR Bjorn</t>
  </si>
  <si>
    <t>899,26</t>
  </si>
  <si>
    <t>11004</t>
  </si>
  <si>
    <t>KASTELEC Vid</t>
  </si>
  <si>
    <t>904,86</t>
  </si>
  <si>
    <t>11013</t>
  </si>
  <si>
    <t>JAN Filip</t>
  </si>
  <si>
    <t>918,34</t>
  </si>
  <si>
    <t>11001</t>
  </si>
  <si>
    <t>GOMILAR Jakob</t>
  </si>
  <si>
    <t>957,24</t>
  </si>
  <si>
    <t>12007</t>
  </si>
  <si>
    <t>BERDAJS Matic</t>
  </si>
  <si>
    <t>989,64</t>
  </si>
  <si>
    <t>11015</t>
  </si>
  <si>
    <t>ULE Vitan</t>
  </si>
  <si>
    <t>994,68</t>
  </si>
  <si>
    <t>(=)9</t>
  </si>
  <si>
    <t>11002</t>
  </si>
  <si>
    <t>KOLENC Jure</t>
  </si>
  <si>
    <t>11003</t>
  </si>
  <si>
    <t>ČURIČ PRAPROTNIK Jan</t>
  </si>
  <si>
    <t>12001</t>
  </si>
  <si>
    <t>CMREČNJAK Jakob</t>
  </si>
  <si>
    <t>11005</t>
  </si>
  <si>
    <t>ŽNIDARŠIČ Vito</t>
  </si>
  <si>
    <t>11008</t>
  </si>
  <si>
    <t>REPNIK Anže</t>
  </si>
  <si>
    <t>11009</t>
  </si>
  <si>
    <t>TURŠIČ Maj</t>
  </si>
  <si>
    <t>12002</t>
  </si>
  <si>
    <t>BARAGA Vid</t>
  </si>
  <si>
    <t>11010</t>
  </si>
  <si>
    <t>LESKOVEC Simon</t>
  </si>
  <si>
    <t>12003</t>
  </si>
  <si>
    <t>KOROŠEC Matija</t>
  </si>
  <si>
    <t>13002</t>
  </si>
  <si>
    <t>ŽEMVA Enej</t>
  </si>
  <si>
    <t>12004</t>
  </si>
  <si>
    <t>POKLUKAR Nejc</t>
  </si>
  <si>
    <t>12005</t>
  </si>
  <si>
    <t>POGOREVC Luka</t>
  </si>
  <si>
    <t>11017</t>
  </si>
  <si>
    <t>KOREN Nik</t>
  </si>
  <si>
    <t>13003</t>
  </si>
  <si>
    <t>TEMENT Urban</t>
  </si>
  <si>
    <t>11018</t>
  </si>
  <si>
    <t>VISENJAK Vid</t>
  </si>
  <si>
    <t>11019</t>
  </si>
  <si>
    <t>OSTERC Maksimiljan</t>
  </si>
  <si>
    <t>12006</t>
  </si>
  <si>
    <t>HARNOLD ŠVAJGER Mark</t>
  </si>
  <si>
    <t>11020</t>
  </si>
  <si>
    <t>ŽITNIK Maks</t>
  </si>
  <si>
    <t>11021</t>
  </si>
  <si>
    <t>KRIČAJ Aleksander</t>
  </si>
  <si>
    <t>11022</t>
  </si>
  <si>
    <t>REBOLJ Bor</t>
  </si>
  <si>
    <t>11023</t>
  </si>
  <si>
    <t>BAVEC Matej</t>
  </si>
  <si>
    <t>11024</t>
  </si>
  <si>
    <t>JEVTIĆ Uroš</t>
  </si>
  <si>
    <t>11025</t>
  </si>
  <si>
    <t>HERNAUS Maks</t>
  </si>
  <si>
    <t>13004</t>
  </si>
  <si>
    <t>BOŽIČ Nik</t>
  </si>
  <si>
    <t>11026</t>
  </si>
  <si>
    <t>STOŠICKI Jakob</t>
  </si>
  <si>
    <t>11027</t>
  </si>
  <si>
    <t>BEBER Matic Andrej</t>
  </si>
  <si>
    <t>11028</t>
  </si>
  <si>
    <t>PLEŠKO Gašper</t>
  </si>
  <si>
    <t>11029</t>
  </si>
  <si>
    <t>MLAKAR Matevž</t>
  </si>
  <si>
    <t>13005</t>
  </si>
  <si>
    <t>POKLUKAR Miha</t>
  </si>
  <si>
    <t>13006</t>
  </si>
  <si>
    <t>12008</t>
  </si>
  <si>
    <t>GODINA Enej</t>
  </si>
  <si>
    <t>12009</t>
  </si>
  <si>
    <t>ŠALEHAR Maks</t>
  </si>
  <si>
    <t>12010</t>
  </si>
  <si>
    <t>ŠALEHAR Jaka</t>
  </si>
  <si>
    <t>13007</t>
  </si>
  <si>
    <t>JEVTIĆ Vid</t>
  </si>
  <si>
    <t>13008</t>
  </si>
  <si>
    <t>ŠPELIČ Nejc</t>
  </si>
  <si>
    <t>13009</t>
  </si>
  <si>
    <t>MARINŠEK Oskar</t>
  </si>
  <si>
    <t>13010</t>
  </si>
  <si>
    <t>GUNČAR Jonas</t>
  </si>
  <si>
    <t>13011</t>
  </si>
  <si>
    <t>JAKŠA Martin</t>
  </si>
  <si>
    <t>13012</t>
  </si>
  <si>
    <t>NOVAK Bor</t>
  </si>
  <si>
    <t>11030</t>
  </si>
  <si>
    <t>DOLUŠIĆ Fran</t>
  </si>
  <si>
    <t>11031</t>
  </si>
  <si>
    <t>VODOPIĆ Eduard</t>
  </si>
  <si>
    <t>13013</t>
  </si>
  <si>
    <t>ČUFER Max</t>
  </si>
  <si>
    <t>14001</t>
  </si>
  <si>
    <t>MEDVEŠEK Simeon</t>
  </si>
  <si>
    <t>13014</t>
  </si>
  <si>
    <t>ŠKRBEC Nik</t>
  </si>
  <si>
    <t>12011</t>
  </si>
  <si>
    <t>MIŠIČ Jure</t>
  </si>
  <si>
    <t>14002</t>
  </si>
  <si>
    <t>BAUER Aksel</t>
  </si>
  <si>
    <t>11032</t>
  </si>
  <si>
    <t>RADEJ Nik</t>
  </si>
  <si>
    <t>13015</t>
  </si>
  <si>
    <t>LAZZARI Luca</t>
  </si>
  <si>
    <t>13016</t>
  </si>
  <si>
    <t>BANDELJ Tadej</t>
  </si>
  <si>
    <t>14003</t>
  </si>
  <si>
    <t>TRETIACH Ian</t>
  </si>
  <si>
    <t>14004</t>
  </si>
  <si>
    <t>KRIŽMAN Andrej</t>
  </si>
  <si>
    <t>12012</t>
  </si>
  <si>
    <t>BREZIGAR Žiga</t>
  </si>
  <si>
    <t>Kategorija: JUNIORJI</t>
  </si>
  <si>
    <t>Kategorija: STAREJŠI MLADINCI</t>
  </si>
  <si>
    <t>Kategorija: MLAJŠI MLADINCI</t>
  </si>
  <si>
    <t>Kategorija: STAREJŠI DEČKI</t>
  </si>
  <si>
    <t>Kategorija: MLAJŠI DEČKI</t>
  </si>
  <si>
    <t>Kategorija: ČLANI</t>
  </si>
  <si>
    <t>Kategorija: ČLANICE</t>
  </si>
  <si>
    <t>95502</t>
  </si>
  <si>
    <t>LAMPIČ Anamarija</t>
  </si>
  <si>
    <t>20,99</t>
  </si>
  <si>
    <t>95519</t>
  </si>
  <si>
    <t>UREVC Eva</t>
  </si>
  <si>
    <t>28,88</t>
  </si>
  <si>
    <t>99520</t>
  </si>
  <si>
    <t>MANDELJC Anja</t>
  </si>
  <si>
    <t>69,04</t>
  </si>
  <si>
    <t>96508</t>
  </si>
  <si>
    <t>KLEMENČIČ Anita</t>
  </si>
  <si>
    <t>79,17</t>
  </si>
  <si>
    <t>99528</t>
  </si>
  <si>
    <t>ŽERJAV Neža</t>
  </si>
  <si>
    <t>79,41</t>
  </si>
  <si>
    <t>02508</t>
  </si>
  <si>
    <t>MAZI JAMNIK Hana</t>
  </si>
  <si>
    <t>92,90</t>
  </si>
  <si>
    <t>02526</t>
  </si>
  <si>
    <t>MALI Klara</t>
  </si>
  <si>
    <t>117,95</t>
  </si>
  <si>
    <t>97531</t>
  </si>
  <si>
    <t>MAROLT Katja</t>
  </si>
  <si>
    <t>204,81</t>
  </si>
  <si>
    <t>75502</t>
  </si>
  <si>
    <t>RACE Petra</t>
  </si>
  <si>
    <t>229,27</t>
  </si>
  <si>
    <t>98503</t>
  </si>
  <si>
    <t>KLEMENČIČ Nina</t>
  </si>
  <si>
    <t>245,44</t>
  </si>
  <si>
    <t>00528</t>
  </si>
  <si>
    <t>ŠTERN Ana</t>
  </si>
  <si>
    <t>543,14</t>
  </si>
  <si>
    <t>(=)12</t>
  </si>
  <si>
    <t>92508</t>
  </si>
  <si>
    <t>ERŽEN Anja</t>
  </si>
  <si>
    <t>92502</t>
  </si>
  <si>
    <t>LIKAR Ema</t>
  </si>
  <si>
    <t>92503</t>
  </si>
  <si>
    <t>SEVER RUS Eva</t>
  </si>
  <si>
    <t>92504</t>
  </si>
  <si>
    <t>HUS Katja</t>
  </si>
  <si>
    <t>92506</t>
  </si>
  <si>
    <t>KLEMENČIČ Eva</t>
  </si>
  <si>
    <t>92512</t>
  </si>
  <si>
    <t>KOKOŠINEK Valentina</t>
  </si>
  <si>
    <t>92511</t>
  </si>
  <si>
    <t>MISOTIČ Tjaša</t>
  </si>
  <si>
    <t>92507</t>
  </si>
  <si>
    <t>VESENJAK Nika</t>
  </si>
  <si>
    <t>93501</t>
  </si>
  <si>
    <t>ZUPAN Tjaša</t>
  </si>
  <si>
    <t>94502</t>
  </si>
  <si>
    <t>MEGLIČ Anita</t>
  </si>
  <si>
    <t>95501</t>
  </si>
  <si>
    <t>BAHČ Nuša</t>
  </si>
  <si>
    <t>92505</t>
  </si>
  <si>
    <t>MALNAR Uta</t>
  </si>
  <si>
    <t>94503</t>
  </si>
  <si>
    <t>MOLK Špela</t>
  </si>
  <si>
    <t>92509</t>
  </si>
  <si>
    <t>BOŽIČ Patricija</t>
  </si>
  <si>
    <t>94504</t>
  </si>
  <si>
    <t>PELLIS Patricija</t>
  </si>
  <si>
    <t>95504</t>
  </si>
  <si>
    <t>GOLOB Ana</t>
  </si>
  <si>
    <t>92510</t>
  </si>
  <si>
    <t>BOŽIČ Marinela</t>
  </si>
  <si>
    <t>95503</t>
  </si>
  <si>
    <t>JELEN Tea</t>
  </si>
  <si>
    <t>96501</t>
  </si>
  <si>
    <t>PRAZNIK Ela</t>
  </si>
  <si>
    <t>96505</t>
  </si>
  <si>
    <t>HUS Mateja</t>
  </si>
  <si>
    <t>93505</t>
  </si>
  <si>
    <t>DEBEVEC Nadja</t>
  </si>
  <si>
    <t>92515</t>
  </si>
  <si>
    <t>RIMAHAZI Eva</t>
  </si>
  <si>
    <t>95510</t>
  </si>
  <si>
    <t>ŽAVBI KUNAVER Anja</t>
  </si>
  <si>
    <t>95505</t>
  </si>
  <si>
    <t>LOKAR Ana</t>
  </si>
  <si>
    <t>96503</t>
  </si>
  <si>
    <t>ŽAVBI KUNAVER Nina</t>
  </si>
  <si>
    <t>96504</t>
  </si>
  <si>
    <t>LUŠTRIK Maruša</t>
  </si>
  <si>
    <t>98501</t>
  </si>
  <si>
    <t>ŽAVBI KUNAVER Saša</t>
  </si>
  <si>
    <t>90508</t>
  </si>
  <si>
    <t>DRČAR Lili</t>
  </si>
  <si>
    <t>90507</t>
  </si>
  <si>
    <t>ŠOLAR Manca</t>
  </si>
  <si>
    <t>91504</t>
  </si>
  <si>
    <t>POŽAR Ana</t>
  </si>
  <si>
    <t>91505</t>
  </si>
  <si>
    <t>POŽAR Mina</t>
  </si>
  <si>
    <t>91508</t>
  </si>
  <si>
    <t>KOPAVNIK Nuša</t>
  </si>
  <si>
    <t>91503</t>
  </si>
  <si>
    <t>BEŠVIR Katarina</t>
  </si>
  <si>
    <t>90501</t>
  </si>
  <si>
    <t>ČESEN Nina</t>
  </si>
  <si>
    <t>91507</t>
  </si>
  <si>
    <t>BALANTIČ Katja</t>
  </si>
  <si>
    <t>90506</t>
  </si>
  <si>
    <t>LUŠTRIK Neža</t>
  </si>
  <si>
    <t>88504</t>
  </si>
  <si>
    <t>BARIČ Tamara</t>
  </si>
  <si>
    <t>88501</t>
  </si>
  <si>
    <t>POKLUKAR Ana</t>
  </si>
  <si>
    <t>89504</t>
  </si>
  <si>
    <t>ŠIMENC Ana</t>
  </si>
  <si>
    <t>89502</t>
  </si>
  <si>
    <t>MEGLIČ Ajda</t>
  </si>
  <si>
    <t>89501</t>
  </si>
  <si>
    <t>ŠILER Kaja</t>
  </si>
  <si>
    <t>89509</t>
  </si>
  <si>
    <t>ČEBAŠEK Alenka</t>
  </si>
  <si>
    <t>89506</t>
  </si>
  <si>
    <t>PODVIZ Jerneja</t>
  </si>
  <si>
    <t>89505</t>
  </si>
  <si>
    <t>LOKAR Urša</t>
  </si>
  <si>
    <t>89507</t>
  </si>
  <si>
    <t>POLANC Saška</t>
  </si>
  <si>
    <t>89503</t>
  </si>
  <si>
    <t>JUHART Špela</t>
  </si>
  <si>
    <t>86502</t>
  </si>
  <si>
    <t>JEZERŠEK Barbara</t>
  </si>
  <si>
    <t>87504</t>
  </si>
  <si>
    <t>HUMERCA Gabriela</t>
  </si>
  <si>
    <t>85502</t>
  </si>
  <si>
    <t>FABJAN Vesna</t>
  </si>
  <si>
    <t>84501</t>
  </si>
  <si>
    <t>VIŠNAR Katja</t>
  </si>
  <si>
    <t>79501</t>
  </si>
  <si>
    <t>MAJDIČ Petra</t>
  </si>
  <si>
    <t>83501</t>
  </si>
  <si>
    <t>COSSETTINI Mirjam</t>
  </si>
  <si>
    <t>77501</t>
  </si>
  <si>
    <t>MALI Andreja</t>
  </si>
  <si>
    <t>ŠD MALI SVET</t>
  </si>
  <si>
    <t>75501</t>
  </si>
  <si>
    <t>LARISI Lucija</t>
  </si>
  <si>
    <t>79502</t>
  </si>
  <si>
    <t>BRANKOVIČ Tadeja</t>
  </si>
  <si>
    <t>71501</t>
  </si>
  <si>
    <t>KOBLAR Andreja</t>
  </si>
  <si>
    <t>SK Tržič</t>
  </si>
  <si>
    <t>80503</t>
  </si>
  <si>
    <t>GREGORIN Teja</t>
  </si>
  <si>
    <t>ŠD NIKA Ihan</t>
  </si>
  <si>
    <t>82504</t>
  </si>
  <si>
    <t>KOLANDER Andreja</t>
  </si>
  <si>
    <t>92513</t>
  </si>
  <si>
    <t>KRISTAN Tina</t>
  </si>
  <si>
    <t>96513</t>
  </si>
  <si>
    <t>PANČUR Neva</t>
  </si>
  <si>
    <t>96506</t>
  </si>
  <si>
    <t>KRANJC Katja</t>
  </si>
  <si>
    <t>94501</t>
  </si>
  <si>
    <t>LOTRIČ Anamarija</t>
  </si>
  <si>
    <t>95507</t>
  </si>
  <si>
    <t>REPNIK Rina</t>
  </si>
  <si>
    <t>97501</t>
  </si>
  <si>
    <t>KOSMAČ Neža</t>
  </si>
  <si>
    <t>96507</t>
  </si>
  <si>
    <t>MILAVEC Lara</t>
  </si>
  <si>
    <t>96522</t>
  </si>
  <si>
    <t>LIKAR Ana</t>
  </si>
  <si>
    <t>95509</t>
  </si>
  <si>
    <t>MENARD Laura</t>
  </si>
  <si>
    <t>96509</t>
  </si>
  <si>
    <t>DEŽELAK Dorotea</t>
  </si>
  <si>
    <t>98502</t>
  </si>
  <si>
    <t>PEČNIK Ana</t>
  </si>
  <si>
    <t>96510</t>
  </si>
  <si>
    <t>BEZJAK Špela</t>
  </si>
  <si>
    <t>97502</t>
  </si>
  <si>
    <t>BAHOVEC Tjaša</t>
  </si>
  <si>
    <t>97503</t>
  </si>
  <si>
    <t>BAHOVEC Maša</t>
  </si>
  <si>
    <t>95513</t>
  </si>
  <si>
    <t>VALJAVEC Lea</t>
  </si>
  <si>
    <t>00501</t>
  </si>
  <si>
    <t>BAJŽELJ Urša</t>
  </si>
  <si>
    <t>99501</t>
  </si>
  <si>
    <t>LOTRIČ Katarina</t>
  </si>
  <si>
    <t>99502</t>
  </si>
  <si>
    <t>BAJŽELJ Meta</t>
  </si>
  <si>
    <t>97505</t>
  </si>
  <si>
    <t>STUDEN Žana</t>
  </si>
  <si>
    <t>96511</t>
  </si>
  <si>
    <t>UDIR Laura</t>
  </si>
  <si>
    <t>98506</t>
  </si>
  <si>
    <t>STANEK Katjuša</t>
  </si>
  <si>
    <t>97506</t>
  </si>
  <si>
    <t>KLEMENČIČ Polona</t>
  </si>
  <si>
    <t>01501</t>
  </si>
  <si>
    <t>KLEMENČIČ Živa</t>
  </si>
  <si>
    <t>95514</t>
  </si>
  <si>
    <t>GRUM Anthea</t>
  </si>
  <si>
    <t>91512</t>
  </si>
  <si>
    <t>KOLARIČ Maša</t>
  </si>
  <si>
    <t>94506</t>
  </si>
  <si>
    <t>JERALA Eva</t>
  </si>
  <si>
    <t>93509</t>
  </si>
  <si>
    <t>PODGORNIK Pia</t>
  </si>
  <si>
    <t>95515</t>
  </si>
  <si>
    <t>PETKOVŠEK Urška</t>
  </si>
  <si>
    <t>95516</t>
  </si>
  <si>
    <t>MESAR Eva</t>
  </si>
  <si>
    <t>96512</t>
  </si>
  <si>
    <t>DOLES Maša</t>
  </si>
  <si>
    <t>95517</t>
  </si>
  <si>
    <t>BOGATAJ Lara</t>
  </si>
  <si>
    <t>99503</t>
  </si>
  <si>
    <t>KOSMAČ Urša</t>
  </si>
  <si>
    <t>92519</t>
  </si>
  <si>
    <t>LEGAT Maša</t>
  </si>
  <si>
    <t>89511</t>
  </si>
  <si>
    <t>IVANČIČ Hani</t>
  </si>
  <si>
    <t>94508</t>
  </si>
  <si>
    <t>MURTIČ Janja</t>
  </si>
  <si>
    <t>98508</t>
  </si>
  <si>
    <t>TRAMPUŠ Tjaša</t>
  </si>
  <si>
    <t>96514</t>
  </si>
  <si>
    <t>PETKOVŠEK Erika</t>
  </si>
  <si>
    <t>95520</t>
  </si>
  <si>
    <t>JEREB Patricija</t>
  </si>
  <si>
    <t>94509</t>
  </si>
  <si>
    <t>LUKAN Tanja</t>
  </si>
  <si>
    <t>96515</t>
  </si>
  <si>
    <t>LUKAN Klara</t>
  </si>
  <si>
    <t>97508</t>
  </si>
  <si>
    <t>TREVEN Anita</t>
  </si>
  <si>
    <t>95521</t>
  </si>
  <si>
    <t>DŽAIČ Manca</t>
  </si>
  <si>
    <t>96516</t>
  </si>
  <si>
    <t>LAPAJNE Pia</t>
  </si>
  <si>
    <t>95522</t>
  </si>
  <si>
    <t>MLINAR Tjaša</t>
  </si>
  <si>
    <t>93512</t>
  </si>
  <si>
    <t>RAVŠELJ Nastja</t>
  </si>
  <si>
    <t>93513</t>
  </si>
  <si>
    <t>RAZINGER Nika</t>
  </si>
  <si>
    <t>97509</t>
  </si>
  <si>
    <t>ČEMAŽAR Lucija</t>
  </si>
  <si>
    <t>97511</t>
  </si>
  <si>
    <t>KLAVŽAR Ina</t>
  </si>
  <si>
    <t>98510</t>
  </si>
  <si>
    <t>KLAVŽAR Tara</t>
  </si>
  <si>
    <t>97512</t>
  </si>
  <si>
    <t>LEKAN Sara</t>
  </si>
  <si>
    <t>98513</t>
  </si>
  <si>
    <t>UMEK Maja</t>
  </si>
  <si>
    <t>85506</t>
  </si>
  <si>
    <t>PISTOR Kaja</t>
  </si>
  <si>
    <t>96517</t>
  </si>
  <si>
    <t>OMAN Katja</t>
  </si>
  <si>
    <t>95523</t>
  </si>
  <si>
    <t>ŠTIH Tina</t>
  </si>
  <si>
    <t>97516</t>
  </si>
  <si>
    <t>POKLUKAR Eva</t>
  </si>
  <si>
    <t>96518</t>
  </si>
  <si>
    <t>LAVRIČ Tjaša</t>
  </si>
  <si>
    <t>96519</t>
  </si>
  <si>
    <t>ROBNIK Katarina</t>
  </si>
  <si>
    <t>96520</t>
  </si>
  <si>
    <t>ZUPAN Neža</t>
  </si>
  <si>
    <t>00503</t>
  </si>
  <si>
    <t>MALI Urša</t>
  </si>
  <si>
    <t>94510</t>
  </si>
  <si>
    <t>ČEBAŠEK Jerneja</t>
  </si>
  <si>
    <t>66501</t>
  </si>
  <si>
    <t>ŠIMENC Ermina</t>
  </si>
  <si>
    <t>98514</t>
  </si>
  <si>
    <t>EINFALT Ula</t>
  </si>
  <si>
    <t>94511</t>
  </si>
  <si>
    <t>EINFALT Lea</t>
  </si>
  <si>
    <t>96521</t>
  </si>
  <si>
    <t>JAN Kristina</t>
  </si>
  <si>
    <t>98516</t>
  </si>
  <si>
    <t>GOLMAJER OSMIČ Rozalija</t>
  </si>
  <si>
    <t>99506</t>
  </si>
  <si>
    <t>KOŠIR Katja</t>
  </si>
  <si>
    <t>95525</t>
  </si>
  <si>
    <t>BRAND Nataša</t>
  </si>
  <si>
    <t>96523</t>
  </si>
  <si>
    <t>IGLIČAR Katarina</t>
  </si>
  <si>
    <t>99507</t>
  </si>
  <si>
    <t>PONIKVAR Nika</t>
  </si>
  <si>
    <t>99508</t>
  </si>
  <si>
    <t>PRETNAR Ana</t>
  </si>
  <si>
    <t>97517</t>
  </si>
  <si>
    <t>FORJANIČ Maruša</t>
  </si>
  <si>
    <t>97518</t>
  </si>
  <si>
    <t>POJE Urška</t>
  </si>
  <si>
    <t>96524</t>
  </si>
  <si>
    <t>JAGODIC Nina</t>
  </si>
  <si>
    <t>96525</t>
  </si>
  <si>
    <t>ŠOLAR KAJŽAR Zala</t>
  </si>
  <si>
    <t>98518</t>
  </si>
  <si>
    <t>MISOTIČ Rebeka</t>
  </si>
  <si>
    <t>99510</t>
  </si>
  <si>
    <t>KAVALAR Lucija</t>
  </si>
  <si>
    <t>96526</t>
  </si>
  <si>
    <t>MOJIČ Maja</t>
  </si>
  <si>
    <t>98519</t>
  </si>
  <si>
    <t>MLINAR Ana</t>
  </si>
  <si>
    <t>96527</t>
  </si>
  <si>
    <t>MLAKAR Tina</t>
  </si>
  <si>
    <t>97519</t>
  </si>
  <si>
    <t>URH Asja</t>
  </si>
  <si>
    <t>95526</t>
  </si>
  <si>
    <t>KLANČAR Janja</t>
  </si>
  <si>
    <t>98520</t>
  </si>
  <si>
    <t>ROJC Anita</t>
  </si>
  <si>
    <t>98521</t>
  </si>
  <si>
    <t>KRNC Karmen</t>
  </si>
  <si>
    <t>96528</t>
  </si>
  <si>
    <t>KAJŽAR Kaja</t>
  </si>
  <si>
    <t>96529</t>
  </si>
  <si>
    <t>GRACER Gaja</t>
  </si>
  <si>
    <t>99511</t>
  </si>
  <si>
    <t>PETERNEL Zala</t>
  </si>
  <si>
    <t>98522</t>
  </si>
  <si>
    <t>FINŽGAR Metka</t>
  </si>
  <si>
    <t>98523</t>
  </si>
  <si>
    <t>KOLMAN Tira</t>
  </si>
  <si>
    <t>98524</t>
  </si>
  <si>
    <t>SOKOLOV Nina</t>
  </si>
  <si>
    <t>98526</t>
  </si>
  <si>
    <t>BERGANT Sara</t>
  </si>
  <si>
    <t>98527</t>
  </si>
  <si>
    <t>KOŽUH Zala</t>
  </si>
  <si>
    <t>97521</t>
  </si>
  <si>
    <t>PAPLER Pia</t>
  </si>
  <si>
    <t>97522</t>
  </si>
  <si>
    <t>PAPLER Ula</t>
  </si>
  <si>
    <t>98528</t>
  </si>
  <si>
    <t>ZADRAVEC Nina</t>
  </si>
  <si>
    <t>78502</t>
  </si>
  <si>
    <t>MIHEVC Jerneja</t>
  </si>
  <si>
    <t>99512</t>
  </si>
  <si>
    <t>MLAKAR Maja</t>
  </si>
  <si>
    <t>98529</t>
  </si>
  <si>
    <t>MLAKAR Sara</t>
  </si>
  <si>
    <t>98530</t>
  </si>
  <si>
    <t>ŠTEMPIHAR Ana</t>
  </si>
  <si>
    <t>97523</t>
  </si>
  <si>
    <t>TODOROVIČ Tjaša</t>
  </si>
  <si>
    <t>98531</t>
  </si>
  <si>
    <t>BARTOL Maja</t>
  </si>
  <si>
    <t>97524</t>
  </si>
  <si>
    <t>ŽMITEK Jerca</t>
  </si>
  <si>
    <t>97526</t>
  </si>
  <si>
    <t>ARH Saša</t>
  </si>
  <si>
    <t>96530</t>
  </si>
  <si>
    <t>ČEBAŠEK Barbara</t>
  </si>
  <si>
    <t>95530</t>
  </si>
  <si>
    <t>SLABANJA Manca</t>
  </si>
  <si>
    <t>00507</t>
  </si>
  <si>
    <t>ZBAČNIK Maja</t>
  </si>
  <si>
    <t>00508</t>
  </si>
  <si>
    <t>ZRIM Jerca</t>
  </si>
  <si>
    <t>00509</t>
  </si>
  <si>
    <t>ANTONČIČ Karin</t>
  </si>
  <si>
    <t>00510</t>
  </si>
  <si>
    <t>KOŠIR Lana</t>
  </si>
  <si>
    <t>00511</t>
  </si>
  <si>
    <t>ZALOKAR Manca</t>
  </si>
  <si>
    <t>00512</t>
  </si>
  <si>
    <t>MERHAR Nina</t>
  </si>
  <si>
    <t>00513</t>
  </si>
  <si>
    <t>HUDOVERNIK Rebeka</t>
  </si>
  <si>
    <t>98532</t>
  </si>
  <si>
    <t>AMBROŽIČ Ana</t>
  </si>
  <si>
    <t>00514</t>
  </si>
  <si>
    <t>VEREŠ Nika</t>
  </si>
  <si>
    <t>02501</t>
  </si>
  <si>
    <t>GALOF Nika</t>
  </si>
  <si>
    <t>96531</t>
  </si>
  <si>
    <t>LUKAN Martina</t>
  </si>
  <si>
    <t>90510</t>
  </si>
  <si>
    <t>GRADIŠAR Nastja</t>
  </si>
  <si>
    <t>01503</t>
  </si>
  <si>
    <t>LOGAR Sara</t>
  </si>
  <si>
    <t>00515</t>
  </si>
  <si>
    <t>JEZERŠEK Ana Lucija</t>
  </si>
  <si>
    <t>98533</t>
  </si>
  <si>
    <t>LEKŠE Klara</t>
  </si>
  <si>
    <t>99513</t>
  </si>
  <si>
    <t>SLEMENŠEK Urška</t>
  </si>
  <si>
    <t>99514</t>
  </si>
  <si>
    <t>HODNIK Kaja</t>
  </si>
  <si>
    <t>99515</t>
  </si>
  <si>
    <t>ROBNIK Petra</t>
  </si>
  <si>
    <t>99516</t>
  </si>
  <si>
    <t>KNEZ Anja</t>
  </si>
  <si>
    <t>99517</t>
  </si>
  <si>
    <t>JEZERŠEK Estera</t>
  </si>
  <si>
    <t>02502</t>
  </si>
  <si>
    <t>JAMŠEK Živa</t>
  </si>
  <si>
    <t>99518</t>
  </si>
  <si>
    <t>VINDIŠAR Nika</t>
  </si>
  <si>
    <t>99519</t>
  </si>
  <si>
    <t>MRAK Špela</t>
  </si>
  <si>
    <t>98534</t>
  </si>
  <si>
    <t>ROZMAN Eva</t>
  </si>
  <si>
    <t>98535</t>
  </si>
  <si>
    <t>KNAFELJ Špela</t>
  </si>
  <si>
    <t>99521</t>
  </si>
  <si>
    <t>KUNSTIČ Julija</t>
  </si>
  <si>
    <t>97527</t>
  </si>
  <si>
    <t>NOČ Liza</t>
  </si>
  <si>
    <t>01504</t>
  </si>
  <si>
    <t>ZIDAR Sara</t>
  </si>
  <si>
    <t>00516</t>
  </si>
  <si>
    <t>ŠAREC TOBIAS Isabela</t>
  </si>
  <si>
    <t>99522</t>
  </si>
  <si>
    <t>VOZELJ Tais</t>
  </si>
  <si>
    <t>00517</t>
  </si>
  <si>
    <t>KERŠTAJN Maja</t>
  </si>
  <si>
    <t>01506</t>
  </si>
  <si>
    <t>GASAR Maša</t>
  </si>
  <si>
    <t>02503</t>
  </si>
  <si>
    <t>GASAR Hana</t>
  </si>
  <si>
    <t>00518</t>
  </si>
  <si>
    <t>KOPAVNIK Živa</t>
  </si>
  <si>
    <t>02504</t>
  </si>
  <si>
    <t>BRLOGAR Maja</t>
  </si>
  <si>
    <t>01507</t>
  </si>
  <si>
    <t>DOLŽAN Maja</t>
  </si>
  <si>
    <t>02505</t>
  </si>
  <si>
    <t>JENKO Zala</t>
  </si>
  <si>
    <t>96532</t>
  </si>
  <si>
    <t>BABIČ Eva</t>
  </si>
  <si>
    <t>00520</t>
  </si>
  <si>
    <t>MERKUŽIČ Nina</t>
  </si>
  <si>
    <t>00521</t>
  </si>
  <si>
    <t>STERLE Maja</t>
  </si>
  <si>
    <t>02506</t>
  </si>
  <si>
    <t>GOROPEČNIK Eva</t>
  </si>
  <si>
    <t>99524</t>
  </si>
  <si>
    <t>MOHORIČ Pika</t>
  </si>
  <si>
    <t>93514</t>
  </si>
  <si>
    <t>KOREN Petra</t>
  </si>
  <si>
    <t>00523</t>
  </si>
  <si>
    <t>PUC Lara</t>
  </si>
  <si>
    <t>00524</t>
  </si>
  <si>
    <t>BROLIH Anja</t>
  </si>
  <si>
    <t>00525</t>
  </si>
  <si>
    <t>DOVJAK Katja</t>
  </si>
  <si>
    <t>97529</t>
  </si>
  <si>
    <t>VIDMAR Katarina</t>
  </si>
  <si>
    <t>96533</t>
  </si>
  <si>
    <t>VIDMAR Špela</t>
  </si>
  <si>
    <t>00526</t>
  </si>
  <si>
    <t>BAČNIK Veronika</t>
  </si>
  <si>
    <t>01510</t>
  </si>
  <si>
    <t>JEZERŠEK Tamara</t>
  </si>
  <si>
    <t>00527</t>
  </si>
  <si>
    <t>OVSENEK Urša</t>
  </si>
  <si>
    <t>02507</t>
  </si>
  <si>
    <t>BAČNAR Larisa</t>
  </si>
  <si>
    <t>99525</t>
  </si>
  <si>
    <t>OSOVNIKAR Manca</t>
  </si>
  <si>
    <t>99526</t>
  </si>
  <si>
    <t>MODIC Lucija</t>
  </si>
  <si>
    <t>00531</t>
  </si>
  <si>
    <t>ZORJAN Špela</t>
  </si>
  <si>
    <t>90511</t>
  </si>
  <si>
    <t>RECHKALOVA Ekaterina</t>
  </si>
  <si>
    <t>01511</t>
  </si>
  <si>
    <t>PERKO Neža</t>
  </si>
  <si>
    <t>99527</t>
  </si>
  <si>
    <t>LEGAT Zala</t>
  </si>
  <si>
    <t>97532</t>
  </si>
  <si>
    <t>JAKOPIČ Veronika</t>
  </si>
  <si>
    <t>01512</t>
  </si>
  <si>
    <t>TRILER Maruša</t>
  </si>
  <si>
    <t>97533</t>
  </si>
  <si>
    <t>JAKOPIČ Martina</t>
  </si>
  <si>
    <t>00532</t>
  </si>
  <si>
    <t>MUŽAN Tina</t>
  </si>
  <si>
    <t>00533</t>
  </si>
  <si>
    <t>POLANEC Alja</t>
  </si>
  <si>
    <t>00534</t>
  </si>
  <si>
    <t>PETERKA Katarina</t>
  </si>
  <si>
    <t>01514</t>
  </si>
  <si>
    <t>NAGLIČ Monika</t>
  </si>
  <si>
    <t>01515</t>
  </si>
  <si>
    <t>PODLESNIK Sara</t>
  </si>
  <si>
    <t>01516</t>
  </si>
  <si>
    <t>HODNIK Tjaša</t>
  </si>
  <si>
    <t>01517</t>
  </si>
  <si>
    <t>KOZAMARA Maša</t>
  </si>
  <si>
    <t>01518</t>
  </si>
  <si>
    <t>REPINC Maša</t>
  </si>
  <si>
    <t>98538</t>
  </si>
  <si>
    <t>PETERNELJ Alenka</t>
  </si>
  <si>
    <t>99529</t>
  </si>
  <si>
    <t>KNAP Karin</t>
  </si>
  <si>
    <t>01519</t>
  </si>
  <si>
    <t>ŠKOFIC Neja</t>
  </si>
  <si>
    <t>01520</t>
  </si>
  <si>
    <t>ARH Ajda</t>
  </si>
  <si>
    <t>66502</t>
  </si>
  <si>
    <t>PINTAR Tanja</t>
  </si>
  <si>
    <t>01521</t>
  </si>
  <si>
    <t>KRISTAN Katrin</t>
  </si>
  <si>
    <t>01522</t>
  </si>
  <si>
    <t>STANOVNIK Neža</t>
  </si>
  <si>
    <t>01523</t>
  </si>
  <si>
    <t>POTOČNIK Mirjam</t>
  </si>
  <si>
    <t>02509</t>
  </si>
  <si>
    <t>JEKOVEC Eva</t>
  </si>
  <si>
    <t>01525</t>
  </si>
  <si>
    <t>JENKO Katja</t>
  </si>
  <si>
    <t>01526</t>
  </si>
  <si>
    <t>TAVŽELJ Maša</t>
  </si>
  <si>
    <t>00536</t>
  </si>
  <si>
    <t>ERŽEN Manca</t>
  </si>
  <si>
    <t>01529</t>
  </si>
  <si>
    <t>JAZBEC Sara</t>
  </si>
  <si>
    <t>02511</t>
  </si>
  <si>
    <t>KNAUS Karin</t>
  </si>
  <si>
    <t>00537</t>
  </si>
  <si>
    <t>ČULUM Nina</t>
  </si>
  <si>
    <t>01530</t>
  </si>
  <si>
    <t>LOGAR Liza</t>
  </si>
  <si>
    <t>01531</t>
  </si>
  <si>
    <t>MANDIČ Neva</t>
  </si>
  <si>
    <t>01532</t>
  </si>
  <si>
    <t>PETRIČ Zala</t>
  </si>
  <si>
    <t>02512</t>
  </si>
  <si>
    <t>VRABIČ Klara</t>
  </si>
  <si>
    <t>76501</t>
  </si>
  <si>
    <t>POKORN Vesna</t>
  </si>
  <si>
    <t>00538</t>
  </si>
  <si>
    <t>KRKOČ Nika</t>
  </si>
  <si>
    <t>02514</t>
  </si>
  <si>
    <t>BAČNIK Polona</t>
  </si>
  <si>
    <t>00539</t>
  </si>
  <si>
    <t>MOKOREL Elizabeta</t>
  </si>
  <si>
    <t>02515</t>
  </si>
  <si>
    <t>KAVČIČ Liza</t>
  </si>
  <si>
    <t>02516</t>
  </si>
  <si>
    <t>MARIN Ana</t>
  </si>
  <si>
    <t>89512</t>
  </si>
  <si>
    <t>TERAŽ Amadeja</t>
  </si>
  <si>
    <t>02517</t>
  </si>
  <si>
    <t>ARH Mia</t>
  </si>
  <si>
    <t>02518</t>
  </si>
  <si>
    <t>OBLAK Melisa</t>
  </si>
  <si>
    <t>02519</t>
  </si>
  <si>
    <t>ŠULIGOJ Taja</t>
  </si>
  <si>
    <t>02520</t>
  </si>
  <si>
    <t>MLAKAR Maruša</t>
  </si>
  <si>
    <t>01534</t>
  </si>
  <si>
    <t>MAŠIČ Manca</t>
  </si>
  <si>
    <t>02521</t>
  </si>
  <si>
    <t>HUDOVERNIK Klara</t>
  </si>
  <si>
    <t>00540</t>
  </si>
  <si>
    <t>MAHNE Nika</t>
  </si>
  <si>
    <t>01535</t>
  </si>
  <si>
    <t>KRIŽAJ Tjaša</t>
  </si>
  <si>
    <t>93515</t>
  </si>
  <si>
    <t>DIMITROVA Niya</t>
  </si>
  <si>
    <t>00541</t>
  </si>
  <si>
    <t>POTOČNIK Pika</t>
  </si>
  <si>
    <t>01536</t>
  </si>
  <si>
    <t>BRECELJ Jerneja</t>
  </si>
  <si>
    <t>02523</t>
  </si>
  <si>
    <t>PEKOVEC Špela</t>
  </si>
  <si>
    <t>97534</t>
  </si>
  <si>
    <t>HIERL Julia</t>
  </si>
  <si>
    <t>97535</t>
  </si>
  <si>
    <t>HIERL Sophie</t>
  </si>
  <si>
    <t>98539</t>
  </si>
  <si>
    <t>DUFEK Miriam</t>
  </si>
  <si>
    <t>98540</t>
  </si>
  <si>
    <t>JUPPE Anna</t>
  </si>
  <si>
    <t>02524</t>
  </si>
  <si>
    <t>ŠUŠTERŠIČ Gaja</t>
  </si>
  <si>
    <t>01537</t>
  </si>
  <si>
    <t>MARKOVČIČ Saša</t>
  </si>
  <si>
    <t>01538</t>
  </si>
  <si>
    <t>LINIČ Ivana</t>
  </si>
  <si>
    <t>96535</t>
  </si>
  <si>
    <t>MRZLJAK Yvonne</t>
  </si>
  <si>
    <t>89513</t>
  </si>
  <si>
    <t>ZUBČIČ Katarina</t>
  </si>
  <si>
    <t>94512</t>
  </si>
  <si>
    <t>PODOBNIK Antonija</t>
  </si>
  <si>
    <t>97536</t>
  </si>
  <si>
    <t>RENKA Lana</t>
  </si>
  <si>
    <t>99530</t>
  </si>
  <si>
    <t>KRULJAC Nikolina</t>
  </si>
  <si>
    <t>99531</t>
  </si>
  <si>
    <t>ERJAVAC Dolores</t>
  </si>
  <si>
    <t>99532</t>
  </si>
  <si>
    <t>SKENDER Gabrijela</t>
  </si>
  <si>
    <t>01539</t>
  </si>
  <si>
    <t>BOLKOVAC Dora</t>
  </si>
  <si>
    <t>00542</t>
  </si>
  <si>
    <t>ERJAVAC Vedrana</t>
  </si>
  <si>
    <t>00544</t>
  </si>
  <si>
    <t>KUREČIČ Dora</t>
  </si>
  <si>
    <t>00545</t>
  </si>
  <si>
    <t>SLADIČ Urša</t>
  </si>
  <si>
    <t>99533</t>
  </si>
  <si>
    <t>POJE Maruša</t>
  </si>
  <si>
    <t>02525</t>
  </si>
  <si>
    <t>01540</t>
  </si>
  <si>
    <t>ROZMAN Lana</t>
  </si>
  <si>
    <t>01541</t>
  </si>
  <si>
    <t>MIKIČ Hana</t>
  </si>
  <si>
    <t>93516</t>
  </si>
  <si>
    <t>HAFNER Ula</t>
  </si>
  <si>
    <t>90512</t>
  </si>
  <si>
    <t>MALEC Vedrana</t>
  </si>
  <si>
    <t>85507</t>
  </si>
  <si>
    <t>MALEC Lorena</t>
  </si>
  <si>
    <t>01542</t>
  </si>
  <si>
    <t>SODJA Maja</t>
  </si>
  <si>
    <t>64501</t>
  </si>
  <si>
    <t>VRHOVEC Andreja</t>
  </si>
  <si>
    <t>59501</t>
  </si>
  <si>
    <t>MUNIH HABJAN Metka</t>
  </si>
  <si>
    <t>54501</t>
  </si>
  <si>
    <t>OMERZU Nevenka</t>
  </si>
  <si>
    <t>99534</t>
  </si>
  <si>
    <t>PRISTAVEC Nika</t>
  </si>
  <si>
    <t>01543</t>
  </si>
  <si>
    <t>NAGLIČ Jerneja</t>
  </si>
  <si>
    <t>02527</t>
  </si>
  <si>
    <t>KUCELJ Ana</t>
  </si>
  <si>
    <t>97537</t>
  </si>
  <si>
    <t>FRINČIĆ Ana</t>
  </si>
  <si>
    <t>01544</t>
  </si>
  <si>
    <t>KUKOVEC Eva</t>
  </si>
  <si>
    <t>02528</t>
  </si>
  <si>
    <t>HUČ Lucija</t>
  </si>
  <si>
    <t>01545</t>
  </si>
  <si>
    <t>RUŽIĆ Nika</t>
  </si>
  <si>
    <t>81501</t>
  </si>
  <si>
    <t>ŽAGAR Svetlana</t>
  </si>
  <si>
    <t>86503</t>
  </si>
  <si>
    <t>SEMERENKO Valentyna</t>
  </si>
  <si>
    <t>01546</t>
  </si>
  <si>
    <t>ANTONIČ Petra</t>
  </si>
  <si>
    <t>93517</t>
  </si>
  <si>
    <t>GERAGHTY-MOATS Tara</t>
  </si>
  <si>
    <t>Ski Association of USA</t>
  </si>
  <si>
    <t>99536</t>
  </si>
  <si>
    <t>ŠNAJDAR Ana</t>
  </si>
  <si>
    <t>02529</t>
  </si>
  <si>
    <t>MOLINARI Caterina</t>
  </si>
  <si>
    <t>84502</t>
  </si>
  <si>
    <t>VOH Eva</t>
  </si>
  <si>
    <t>98509</t>
  </si>
  <si>
    <t>PRAZNIK Liza</t>
  </si>
  <si>
    <t>99504</t>
  </si>
  <si>
    <t>KOS Maruša</t>
  </si>
  <si>
    <t>98515</t>
  </si>
  <si>
    <t>RUPNIK Neža</t>
  </si>
  <si>
    <t>01505</t>
  </si>
  <si>
    <t>MAZI Urša</t>
  </si>
  <si>
    <t>01524</t>
  </si>
  <si>
    <t>VUGA Zala Marija</t>
  </si>
  <si>
    <t>98541</t>
  </si>
  <si>
    <t>MURN Neža</t>
  </si>
  <si>
    <t>99535</t>
  </si>
  <si>
    <t>POTOČNIK Lučka</t>
  </si>
  <si>
    <t>01547</t>
  </si>
  <si>
    <t>MESOTISCH Soli</t>
  </si>
  <si>
    <t>74501</t>
  </si>
  <si>
    <t>KERŠTAJN Vesna</t>
  </si>
  <si>
    <t>96536</t>
  </si>
  <si>
    <t>BLAŽENIĆ Nika</t>
  </si>
  <si>
    <t>74502</t>
  </si>
  <si>
    <t>BRNELIĆ-MARKOVČIĆ Nataša</t>
  </si>
  <si>
    <t>00546</t>
  </si>
  <si>
    <t>KOVAČIĆ Vinka</t>
  </si>
  <si>
    <t>97538</t>
  </si>
  <si>
    <t>KOŽICA Anika</t>
  </si>
  <si>
    <t>81502</t>
  </si>
  <si>
    <t>DOMINGUEZ Cecilia</t>
  </si>
  <si>
    <t>98542</t>
  </si>
  <si>
    <t>ILIĆ Anja</t>
  </si>
  <si>
    <t>Srbija</t>
  </si>
  <si>
    <t>02530</t>
  </si>
  <si>
    <t>VOLAVŠEK Ema</t>
  </si>
  <si>
    <t>02531</t>
  </si>
  <si>
    <t>VERBIČ Silva</t>
  </si>
  <si>
    <t>92520</t>
  </si>
  <si>
    <t>MARTINEZ Regina</t>
  </si>
  <si>
    <t>Meksiko</t>
  </si>
  <si>
    <t>Kategorija: JUNIORKE</t>
  </si>
  <si>
    <t>04507</t>
  </si>
  <si>
    <t>MEDJA Lucija</t>
  </si>
  <si>
    <t>124,34</t>
  </si>
  <si>
    <t>04522</t>
  </si>
  <si>
    <t>JANEŽIČ Tia</t>
  </si>
  <si>
    <t>04515</t>
  </si>
  <si>
    <t>LJUBIČ Nika</t>
  </si>
  <si>
    <t>168,23</t>
  </si>
  <si>
    <t>03536</t>
  </si>
  <si>
    <t>MOČNIK Eva</t>
  </si>
  <si>
    <t>195,64</t>
  </si>
  <si>
    <t>04511</t>
  </si>
  <si>
    <t>SKUBIN Tjaša</t>
  </si>
  <si>
    <t>196,99</t>
  </si>
  <si>
    <t>03507</t>
  </si>
  <si>
    <t>ŠEPIČ Zala</t>
  </si>
  <si>
    <t>199,39</t>
  </si>
  <si>
    <t>04546</t>
  </si>
  <si>
    <t>KRIČAJ Ana Marija</t>
  </si>
  <si>
    <t>234,87</t>
  </si>
  <si>
    <t>04524</t>
  </si>
  <si>
    <t>ŠKUFCA Meta</t>
  </si>
  <si>
    <t>251,88</t>
  </si>
  <si>
    <t>04525</t>
  </si>
  <si>
    <t>REPE Zala</t>
  </si>
  <si>
    <t>290,15</t>
  </si>
  <si>
    <t>04518</t>
  </si>
  <si>
    <t>STERLE Kiara</t>
  </si>
  <si>
    <t>292,32</t>
  </si>
  <si>
    <t>04548</t>
  </si>
  <si>
    <t>GROS Tinkara</t>
  </si>
  <si>
    <t>298,05</t>
  </si>
  <si>
    <t>03546</t>
  </si>
  <si>
    <t>GROETZNER Augustina</t>
  </si>
  <si>
    <t>434,21</t>
  </si>
  <si>
    <t>04517</t>
  </si>
  <si>
    <t>HODNIK Klara</t>
  </si>
  <si>
    <t>840,08</t>
  </si>
  <si>
    <t>(=)14</t>
  </si>
  <si>
    <t>03501</t>
  </si>
  <si>
    <t>ŽAGAR Neža</t>
  </si>
  <si>
    <t>04502</t>
  </si>
  <si>
    <t>PANČUR Manca</t>
  </si>
  <si>
    <t>04503</t>
  </si>
  <si>
    <t>HOČEVAR Tina</t>
  </si>
  <si>
    <t>03502</t>
  </si>
  <si>
    <t>DOBNIKAR Zala</t>
  </si>
  <si>
    <t>04501</t>
  </si>
  <si>
    <t>GREGORAČ Minka</t>
  </si>
  <si>
    <t>03503</t>
  </si>
  <si>
    <t>MILAVEC Manca</t>
  </si>
  <si>
    <t>03504</t>
  </si>
  <si>
    <t>ZRIM Hana</t>
  </si>
  <si>
    <t>03505</t>
  </si>
  <si>
    <t>RAVNIKAR Vida</t>
  </si>
  <si>
    <t>04504</t>
  </si>
  <si>
    <t>GAKOVIČ Pia</t>
  </si>
  <si>
    <t>03506</t>
  </si>
  <si>
    <t>MARIČ Kaja</t>
  </si>
  <si>
    <t>04505</t>
  </si>
  <si>
    <t>SLIVNIK Tinkara</t>
  </si>
  <si>
    <t>03509</t>
  </si>
  <si>
    <t>ZADRAVEC Teja</t>
  </si>
  <si>
    <t>04506</t>
  </si>
  <si>
    <t>GALOF Pia</t>
  </si>
  <si>
    <t>03510</t>
  </si>
  <si>
    <t>TRILER Nina</t>
  </si>
  <si>
    <t>03529</t>
  </si>
  <si>
    <t>SMOLE Ana</t>
  </si>
  <si>
    <t>04508</t>
  </si>
  <si>
    <t>MURI Tinkara</t>
  </si>
  <si>
    <t>03512</t>
  </si>
  <si>
    <t>LOGAR Špela</t>
  </si>
  <si>
    <t>04509</t>
  </si>
  <si>
    <t>BEGUŠ Jana</t>
  </si>
  <si>
    <t>03513</t>
  </si>
  <si>
    <t>OŠTIR Eva</t>
  </si>
  <si>
    <t>03514</t>
  </si>
  <si>
    <t>REPINC Lena</t>
  </si>
  <si>
    <t>03515</t>
  </si>
  <si>
    <t>VINDIŠAR Klara</t>
  </si>
  <si>
    <t>03516</t>
  </si>
  <si>
    <t>MEŽEK Nika</t>
  </si>
  <si>
    <t>03517</t>
  </si>
  <si>
    <t>KOPŠE Sanja</t>
  </si>
  <si>
    <t>03518</t>
  </si>
  <si>
    <t>MARKUN Sandra</t>
  </si>
  <si>
    <t>03519</t>
  </si>
  <si>
    <t>BAJRIČ Tinkara</t>
  </si>
  <si>
    <t>03520</t>
  </si>
  <si>
    <t>JENSKO Iza</t>
  </si>
  <si>
    <t>04510</t>
  </si>
  <si>
    <t>ZALOKAR Tinkara</t>
  </si>
  <si>
    <t>04512</t>
  </si>
  <si>
    <t>MOHORIČ Lana</t>
  </si>
  <si>
    <t>04513</t>
  </si>
  <si>
    <t>HADŽIČ Tena</t>
  </si>
  <si>
    <t>04514</t>
  </si>
  <si>
    <t>DIKLIČ Nika</t>
  </si>
  <si>
    <t>03521</t>
  </si>
  <si>
    <t>VITASOVIČ Leona</t>
  </si>
  <si>
    <t>03522</t>
  </si>
  <si>
    <t>SALOPEK Ines</t>
  </si>
  <si>
    <t>03523</t>
  </si>
  <si>
    <t>POLJANČIČ Marija</t>
  </si>
  <si>
    <t>03524</t>
  </si>
  <si>
    <t>JAGEČIČ Nika</t>
  </si>
  <si>
    <t>04516</t>
  </si>
  <si>
    <t>KELBEL Ida</t>
  </si>
  <si>
    <t>03525</t>
  </si>
  <si>
    <t>STARE Karla</t>
  </si>
  <si>
    <t>03526</t>
  </si>
  <si>
    <t>KLEMENČIČ Tija</t>
  </si>
  <si>
    <t>03527</t>
  </si>
  <si>
    <t>LOGONDER Anna-Maria</t>
  </si>
  <si>
    <t>03528</t>
  </si>
  <si>
    <t>GNIDOVEC Ana</t>
  </si>
  <si>
    <t>04519</t>
  </si>
  <si>
    <t>ZUPAN Eva</t>
  </si>
  <si>
    <t>04520</t>
  </si>
  <si>
    <t>GNIDOVEC Eva</t>
  </si>
  <si>
    <t>03530</t>
  </si>
  <si>
    <t>PINTAR Anuša</t>
  </si>
  <si>
    <t>04526</t>
  </si>
  <si>
    <t>ŠOŠTARIČ Ana</t>
  </si>
  <si>
    <t>03531</t>
  </si>
  <si>
    <t>LOVŠIN Katarina</t>
  </si>
  <si>
    <t>03532</t>
  </si>
  <si>
    <t>OŽBOLT Nika</t>
  </si>
  <si>
    <t>03533</t>
  </si>
  <si>
    <t>RISTIVOJEVIČ Maja</t>
  </si>
  <si>
    <t>03534</t>
  </si>
  <si>
    <t>ZORČ Kaja</t>
  </si>
  <si>
    <t>04528</t>
  </si>
  <si>
    <t>SALAH Lajali</t>
  </si>
  <si>
    <t>03537</t>
  </si>
  <si>
    <t>STRAŽIŠAR Meta</t>
  </si>
  <si>
    <t>04537</t>
  </si>
  <si>
    <t>ČUK Špela</t>
  </si>
  <si>
    <t>04531</t>
  </si>
  <si>
    <t>FERJAN Petra</t>
  </si>
  <si>
    <t>04532</t>
  </si>
  <si>
    <t>HUDOVERNIK Andreja</t>
  </si>
  <si>
    <t>04533</t>
  </si>
  <si>
    <t>KOLENEC Ema</t>
  </si>
  <si>
    <t>03539</t>
  </si>
  <si>
    <t>PECELI Sara</t>
  </si>
  <si>
    <t>04534</t>
  </si>
  <si>
    <t>KOPAČ Zoja</t>
  </si>
  <si>
    <t>04535</t>
  </si>
  <si>
    <t>HUDELJA Rebeka</t>
  </si>
  <si>
    <t>04536</t>
  </si>
  <si>
    <t>ČULUM Eva</t>
  </si>
  <si>
    <t>03540</t>
  </si>
  <si>
    <t>POLIĆ Daria</t>
  </si>
  <si>
    <t>03541</t>
  </si>
  <si>
    <t>DIVOVIĆ Sara</t>
  </si>
  <si>
    <t>04538</t>
  </si>
  <si>
    <t>ŠTIMAC Nika</t>
  </si>
  <si>
    <t>03542</t>
  </si>
  <si>
    <t>ŽELE Ana</t>
  </si>
  <si>
    <t>04539</t>
  </si>
  <si>
    <t>POTOČNIK Zoja</t>
  </si>
  <si>
    <t>04540</t>
  </si>
  <si>
    <t>ŠKARJA Manca</t>
  </si>
  <si>
    <t>04541</t>
  </si>
  <si>
    <t>KRAPEŽ Lucija</t>
  </si>
  <si>
    <t>04542</t>
  </si>
  <si>
    <t>RODBINIĆ Paula</t>
  </si>
  <si>
    <t>03543</t>
  </si>
  <si>
    <t>DOLŽAN Daša</t>
  </si>
  <si>
    <t>04543</t>
  </si>
  <si>
    <t>PIVK Zala</t>
  </si>
  <si>
    <t>03544</t>
  </si>
  <si>
    <t>SLODEJ Katjuša</t>
  </si>
  <si>
    <t>04545</t>
  </si>
  <si>
    <t>VRANC Ana</t>
  </si>
  <si>
    <t>04547</t>
  </si>
  <si>
    <t>TOMŠIČ Tina</t>
  </si>
  <si>
    <t>04521</t>
  </si>
  <si>
    <t>JOVANOVIČ Tijana</t>
  </si>
  <si>
    <t>04523</t>
  </si>
  <si>
    <t>DRAGAR Hanna</t>
  </si>
  <si>
    <t>04527</t>
  </si>
  <si>
    <t>KUHAR Hana</t>
  </si>
  <si>
    <t>04529</t>
  </si>
  <si>
    <t>KOREN Lucija</t>
  </si>
  <si>
    <t>04549</t>
  </si>
  <si>
    <t>DOLŽAN Tabea</t>
  </si>
  <si>
    <t>03545</t>
  </si>
  <si>
    <t>MASTNAK Špela</t>
  </si>
  <si>
    <t>SD Vizore</t>
  </si>
  <si>
    <t>03547</t>
  </si>
  <si>
    <t>OJEDA Zoe</t>
  </si>
  <si>
    <t>04550</t>
  </si>
  <si>
    <t>ZAHARIJA Mia</t>
  </si>
  <si>
    <t>03548</t>
  </si>
  <si>
    <t>BARIČEVIĆ Doris</t>
  </si>
  <si>
    <t>04551</t>
  </si>
  <si>
    <t>SVETLIČIĆ Patricia</t>
  </si>
  <si>
    <t>04552</t>
  </si>
  <si>
    <t>GARAC Gabrijela</t>
  </si>
  <si>
    <t>04553</t>
  </si>
  <si>
    <t>AYALA Natalia</t>
  </si>
  <si>
    <t>04554</t>
  </si>
  <si>
    <t>DIAZ Nahjara</t>
  </si>
  <si>
    <t>Argentina</t>
  </si>
  <si>
    <t>Kategorija: STAREJŠE MLADINKE</t>
  </si>
  <si>
    <t>06505</t>
  </si>
  <si>
    <t>REPE Mina</t>
  </si>
  <si>
    <t>217,55</t>
  </si>
  <si>
    <t>06502</t>
  </si>
  <si>
    <t>ŠMIT Ajda</t>
  </si>
  <si>
    <t>225,33</t>
  </si>
  <si>
    <t>06513</t>
  </si>
  <si>
    <t>NOVOTNA Anja</t>
  </si>
  <si>
    <t>232,85</t>
  </si>
  <si>
    <t>06521</t>
  </si>
  <si>
    <t>MELIHEN Živa</t>
  </si>
  <si>
    <t>238,24</t>
  </si>
  <si>
    <t>05520</t>
  </si>
  <si>
    <t>MALI Tjaša</t>
  </si>
  <si>
    <t>239,83</t>
  </si>
  <si>
    <t>05510</t>
  </si>
  <si>
    <t>KATRAŠNIK Manca</t>
  </si>
  <si>
    <t>243,79</t>
  </si>
  <si>
    <t>06515</t>
  </si>
  <si>
    <t>SEVER Ela</t>
  </si>
  <si>
    <t>251,53</t>
  </si>
  <si>
    <t>06504</t>
  </si>
  <si>
    <t>PAVLIN Sara</t>
  </si>
  <si>
    <t>275,24</t>
  </si>
  <si>
    <t>05527</t>
  </si>
  <si>
    <t>SEŠEK Inja</t>
  </si>
  <si>
    <t>284,68</t>
  </si>
  <si>
    <t>06526</t>
  </si>
  <si>
    <t>CASERMAN Manca</t>
  </si>
  <si>
    <t>349,00</t>
  </si>
  <si>
    <t>05509</t>
  </si>
  <si>
    <t>POGAČNIK Nina</t>
  </si>
  <si>
    <t>356,48</t>
  </si>
  <si>
    <t>06525</t>
  </si>
  <si>
    <t>KAVČIČ Ulla</t>
  </si>
  <si>
    <t>375,36</t>
  </si>
  <si>
    <t>05501</t>
  </si>
  <si>
    <t>RUČIGAJ Maša</t>
  </si>
  <si>
    <t>388,30</t>
  </si>
  <si>
    <t>05533</t>
  </si>
  <si>
    <t>JANČIČ Maša</t>
  </si>
  <si>
    <t>423,52</t>
  </si>
  <si>
    <t>05540</t>
  </si>
  <si>
    <t>KEJŽAR Neža</t>
  </si>
  <si>
    <t>437,24</t>
  </si>
  <si>
    <t>05514</t>
  </si>
  <si>
    <t>RUTAR Ajda</t>
  </si>
  <si>
    <t>469,12</t>
  </si>
  <si>
    <t>05536</t>
  </si>
  <si>
    <t>FLORJANC SIRŠE Tinkara</t>
  </si>
  <si>
    <t>496,80</t>
  </si>
  <si>
    <t>05516</t>
  </si>
  <si>
    <t>BENČINA Manca</t>
  </si>
  <si>
    <t>512,15</t>
  </si>
  <si>
    <t>05525</t>
  </si>
  <si>
    <t>ŠULIGOJ Lana</t>
  </si>
  <si>
    <t>641,06</t>
  </si>
  <si>
    <t>(=)20</t>
  </si>
  <si>
    <t>05502</t>
  </si>
  <si>
    <t>STRUGA Brina</t>
  </si>
  <si>
    <t>05503</t>
  </si>
  <si>
    <t>MEŽNAR Viktorija</t>
  </si>
  <si>
    <t>05504</t>
  </si>
  <si>
    <t>BAJT Katja</t>
  </si>
  <si>
    <t>05505</t>
  </si>
  <si>
    <t>SMOLE Eva</t>
  </si>
  <si>
    <t>05506</t>
  </si>
  <si>
    <t>OBREZA Hana</t>
  </si>
  <si>
    <t>05507</t>
  </si>
  <si>
    <t>GOLIČ Zala</t>
  </si>
  <si>
    <t>06501</t>
  </si>
  <si>
    <t>GOGALA Lara</t>
  </si>
  <si>
    <t>05508</t>
  </si>
  <si>
    <t>HACE Kiara</t>
  </si>
  <si>
    <t>06503</t>
  </si>
  <si>
    <t>FUNDA Nikita</t>
  </si>
  <si>
    <t>05511</t>
  </si>
  <si>
    <t>LAMPIČ Tinkara</t>
  </si>
  <si>
    <t>05512</t>
  </si>
  <si>
    <t>MEŽEK Nina</t>
  </si>
  <si>
    <t>05513</t>
  </si>
  <si>
    <t>KOŠIR Karin</t>
  </si>
  <si>
    <t>05515</t>
  </si>
  <si>
    <t>VOZELJ Erin</t>
  </si>
  <si>
    <t>06507</t>
  </si>
  <si>
    <t>JEMC Eva</t>
  </si>
  <si>
    <t>05518</t>
  </si>
  <si>
    <t>MEDJA Izza</t>
  </si>
  <si>
    <t>05519</t>
  </si>
  <si>
    <t>BOŽNAR Katjuša</t>
  </si>
  <si>
    <t>05521</t>
  </si>
  <si>
    <t>ERLAH Julija</t>
  </si>
  <si>
    <t>05522</t>
  </si>
  <si>
    <t>POKORN Ema</t>
  </si>
  <si>
    <t>05523</t>
  </si>
  <si>
    <t>MATAJA Darija</t>
  </si>
  <si>
    <t>05524</t>
  </si>
  <si>
    <t>MATAJA Ana</t>
  </si>
  <si>
    <t>06508</t>
  </si>
  <si>
    <t>KUSTERLE Julija</t>
  </si>
  <si>
    <t>06509</t>
  </si>
  <si>
    <t>MRAK Lucija</t>
  </si>
  <si>
    <t>06510</t>
  </si>
  <si>
    <t>MENART Maja</t>
  </si>
  <si>
    <t>06511</t>
  </si>
  <si>
    <t>MEDVEŠEK Maša</t>
  </si>
  <si>
    <t>06512</t>
  </si>
  <si>
    <t>SICHERL ŠKRJANC Ruby</t>
  </si>
  <si>
    <t>05528</t>
  </si>
  <si>
    <t>MIŠIČ Tjaša</t>
  </si>
  <si>
    <t>05529</t>
  </si>
  <si>
    <t>RIS Lea</t>
  </si>
  <si>
    <t>05530</t>
  </si>
  <si>
    <t>KOREN Brina</t>
  </si>
  <si>
    <t>06514</t>
  </si>
  <si>
    <t>HITI Lara</t>
  </si>
  <si>
    <t>06517</t>
  </si>
  <si>
    <t>BELOBRAJDIĆ Katja</t>
  </si>
  <si>
    <t>06516</t>
  </si>
  <si>
    <t>PELKO Leona</t>
  </si>
  <si>
    <t>05531</t>
  </si>
  <si>
    <t>PETERNEL Ula</t>
  </si>
  <si>
    <t>05532</t>
  </si>
  <si>
    <t>AMBROŽIČ Eva</t>
  </si>
  <si>
    <t>05534</t>
  </si>
  <si>
    <t>BODLAJ Katja</t>
  </si>
  <si>
    <t>05535</t>
  </si>
  <si>
    <t>ŠEGA JAKOPIN Kristina</t>
  </si>
  <si>
    <t>05537</t>
  </si>
  <si>
    <t>COSSUTTA Isabel</t>
  </si>
  <si>
    <t>06518</t>
  </si>
  <si>
    <t>ABRAHAM Maya</t>
  </si>
  <si>
    <t>06519</t>
  </si>
  <si>
    <t>BOBIK Neža</t>
  </si>
  <si>
    <t>06520</t>
  </si>
  <si>
    <t>FUMIĆ Anja</t>
  </si>
  <si>
    <t>05517</t>
  </si>
  <si>
    <t>ČIČ Ivana</t>
  </si>
  <si>
    <t>05538</t>
  </si>
  <si>
    <t>BINGO Laura</t>
  </si>
  <si>
    <t>05541</t>
  </si>
  <si>
    <t>JAKOPIN Gena</t>
  </si>
  <si>
    <t>05542</t>
  </si>
  <si>
    <t>ILIČ Anastasija</t>
  </si>
  <si>
    <t>06522</t>
  </si>
  <si>
    <t>KUDLIK Lana</t>
  </si>
  <si>
    <t>05543</t>
  </si>
  <si>
    <t>GARAC Leona</t>
  </si>
  <si>
    <t>05544</t>
  </si>
  <si>
    <t>MARKOVČIĆ Tina</t>
  </si>
  <si>
    <t>05545</t>
  </si>
  <si>
    <t>KOVAČIĆ Lucija</t>
  </si>
  <si>
    <t>06523</t>
  </si>
  <si>
    <t>KUNŠTEK Petra</t>
  </si>
  <si>
    <t>05546</t>
  </si>
  <si>
    <t>ŠPORER Valnea</t>
  </si>
  <si>
    <t>06524</t>
  </si>
  <si>
    <t>VELIKAJNE Maruša</t>
  </si>
  <si>
    <t>05547</t>
  </si>
  <si>
    <t>MIKUŠ Klara</t>
  </si>
  <si>
    <t>05548</t>
  </si>
  <si>
    <t>KUNCIC Alina</t>
  </si>
  <si>
    <t>05549</t>
  </si>
  <si>
    <t>JERAŠA Tadeja</t>
  </si>
  <si>
    <t>05550</t>
  </si>
  <si>
    <t>FLORES Martina</t>
  </si>
  <si>
    <t>05551</t>
  </si>
  <si>
    <t>PREZELJ Vita</t>
  </si>
  <si>
    <t>Kategorija: MLAJŠE MLADINKE</t>
  </si>
  <si>
    <t>07502</t>
  </si>
  <si>
    <t>ZUPAN Zala</t>
  </si>
  <si>
    <t>268,60</t>
  </si>
  <si>
    <t>07505</t>
  </si>
  <si>
    <t>KARNIČAR Eva</t>
  </si>
  <si>
    <t>283,14</t>
  </si>
  <si>
    <t>07537</t>
  </si>
  <si>
    <t>KOGELNIK Neli</t>
  </si>
  <si>
    <t>287,66</t>
  </si>
  <si>
    <t>07525</t>
  </si>
  <si>
    <t>HITREC Julija</t>
  </si>
  <si>
    <t>307,33</t>
  </si>
  <si>
    <t>07514</t>
  </si>
  <si>
    <t>PETROVIČ Julija</t>
  </si>
  <si>
    <t>334,96</t>
  </si>
  <si>
    <t>07517</t>
  </si>
  <si>
    <t>BERNARD Julija</t>
  </si>
  <si>
    <t>338,45</t>
  </si>
  <si>
    <t>07509</t>
  </si>
  <si>
    <t>FEČUR Lucija</t>
  </si>
  <si>
    <t>340,33</t>
  </si>
  <si>
    <t>07528</t>
  </si>
  <si>
    <t>SEKAVČNIK Urška</t>
  </si>
  <si>
    <t>360,88</t>
  </si>
  <si>
    <t>08509</t>
  </si>
  <si>
    <t>KUHAR Ula</t>
  </si>
  <si>
    <t>409,84</t>
  </si>
  <si>
    <t>07512</t>
  </si>
  <si>
    <t>MILAVEC Anja</t>
  </si>
  <si>
    <t>464,92</t>
  </si>
  <si>
    <t>07538</t>
  </si>
  <si>
    <t>ROBIČ Katja</t>
  </si>
  <si>
    <t>465,11</t>
  </si>
  <si>
    <t>07520</t>
  </si>
  <si>
    <t>ŠEGA JAKOPIN Lucija</t>
  </si>
  <si>
    <t>504,68</t>
  </si>
  <si>
    <t>08511</t>
  </si>
  <si>
    <t>PERKO Ula</t>
  </si>
  <si>
    <t>507,09</t>
  </si>
  <si>
    <t>07515</t>
  </si>
  <si>
    <t>KAVALAR Jana</t>
  </si>
  <si>
    <t>516,24</t>
  </si>
  <si>
    <t>08512</t>
  </si>
  <si>
    <t>POKLUKAR Anamarija</t>
  </si>
  <si>
    <t>521,28</t>
  </si>
  <si>
    <t>08515</t>
  </si>
  <si>
    <t>BIJOL Živa</t>
  </si>
  <si>
    <t>528,04</t>
  </si>
  <si>
    <t>07540</t>
  </si>
  <si>
    <t>KLUKOVIČ Kim</t>
  </si>
  <si>
    <t>542,57</t>
  </si>
  <si>
    <t>08513</t>
  </si>
  <si>
    <t>MIŠIČ Eva</t>
  </si>
  <si>
    <t>549,30</t>
  </si>
  <si>
    <t>07510</t>
  </si>
  <si>
    <t>BINGO ŠTEFANČIČ Kaja</t>
  </si>
  <si>
    <t>556,66</t>
  </si>
  <si>
    <t>07522</t>
  </si>
  <si>
    <t>GOLOB Nina</t>
  </si>
  <si>
    <t>568,05</t>
  </si>
  <si>
    <t>08503</t>
  </si>
  <si>
    <t>NOVOTNA Klara</t>
  </si>
  <si>
    <t>568,27</t>
  </si>
  <si>
    <t>08520</t>
  </si>
  <si>
    <t>ŠOLAR Maša</t>
  </si>
  <si>
    <t>598,71</t>
  </si>
  <si>
    <t>08510</t>
  </si>
  <si>
    <t>KASTELEC Mija</t>
  </si>
  <si>
    <t>647,72</t>
  </si>
  <si>
    <t>08535</t>
  </si>
  <si>
    <t>ŠETINA Tina</t>
  </si>
  <si>
    <t>652,53</t>
  </si>
  <si>
    <t>08529</t>
  </si>
  <si>
    <t>PERKOLIČ RAILIČ Brina</t>
  </si>
  <si>
    <t>652,74</t>
  </si>
  <si>
    <t>08536</t>
  </si>
  <si>
    <t>MAJER Maša</t>
  </si>
  <si>
    <t>678,30</t>
  </si>
  <si>
    <t>08533</t>
  </si>
  <si>
    <t>PELAN Nika</t>
  </si>
  <si>
    <t>687,62</t>
  </si>
  <si>
    <t>08505</t>
  </si>
  <si>
    <t>TIČAR Ida</t>
  </si>
  <si>
    <t>699,57</t>
  </si>
  <si>
    <t>08518</t>
  </si>
  <si>
    <t>LAH MAJKIČ Lena</t>
  </si>
  <si>
    <t>733,52</t>
  </si>
  <si>
    <t>08537</t>
  </si>
  <si>
    <t>ŠEBENIK Anja</t>
  </si>
  <si>
    <t>814,66</t>
  </si>
  <si>
    <t>08541</t>
  </si>
  <si>
    <t>KOBENTAR Manca</t>
  </si>
  <si>
    <t>838,74</t>
  </si>
  <si>
    <t>07541</t>
  </si>
  <si>
    <t>ŠPITALAR Ajda</t>
  </si>
  <si>
    <t>846,99</t>
  </si>
  <si>
    <t>07539</t>
  </si>
  <si>
    <t>ROŽIČ Neža</t>
  </si>
  <si>
    <t>910,22</t>
  </si>
  <si>
    <t>08517</t>
  </si>
  <si>
    <t>KRIVIC Maruša</t>
  </si>
  <si>
    <t>926,40</t>
  </si>
  <si>
    <t>07542</t>
  </si>
  <si>
    <t>BERGEL Tifani</t>
  </si>
  <si>
    <t>942,62</t>
  </si>
  <si>
    <t>08514</t>
  </si>
  <si>
    <t>AMBROŽIČ Julija</t>
  </si>
  <si>
    <t>966,60</t>
  </si>
  <si>
    <t>(=)37</t>
  </si>
  <si>
    <t>07501</t>
  </si>
  <si>
    <t>JEZERŠEK Eva</t>
  </si>
  <si>
    <t>08501</t>
  </si>
  <si>
    <t>SKOK Ula</t>
  </si>
  <si>
    <t>07504</t>
  </si>
  <si>
    <t>NOVAK Ivana Rosa</t>
  </si>
  <si>
    <t>07506</t>
  </si>
  <si>
    <t>SOBOL Ema</t>
  </si>
  <si>
    <t>07507</t>
  </si>
  <si>
    <t>TOMIĆ Franka</t>
  </si>
  <si>
    <t>07508</t>
  </si>
  <si>
    <t>PETROVIĆ Borna</t>
  </si>
  <si>
    <t>07511</t>
  </si>
  <si>
    <t>GAKOVIČ Lea</t>
  </si>
  <si>
    <t>07513</t>
  </si>
  <si>
    <t>BAČNIK Karin</t>
  </si>
  <si>
    <t>07516</t>
  </si>
  <si>
    <t>KRESNIK ŠUŠTERŠIČ Iris</t>
  </si>
  <si>
    <t>07518</t>
  </si>
  <si>
    <t>ČRV Eva</t>
  </si>
  <si>
    <t>07519</t>
  </si>
  <si>
    <t>ZELENEC Katja</t>
  </si>
  <si>
    <t>07521</t>
  </si>
  <si>
    <t>AMON Pija</t>
  </si>
  <si>
    <t>07523</t>
  </si>
  <si>
    <t>DORNIK Maša</t>
  </si>
  <si>
    <t>07524</t>
  </si>
  <si>
    <t>ŠKERBEC Erna</t>
  </si>
  <si>
    <t>08504</t>
  </si>
  <si>
    <t>REŠEK Kiara</t>
  </si>
  <si>
    <t>08506</t>
  </si>
  <si>
    <t>HASIČ Nina</t>
  </si>
  <si>
    <t>08507</t>
  </si>
  <si>
    <t>GOSTIČ Neli</t>
  </si>
  <si>
    <t>08508</t>
  </si>
  <si>
    <t>ZAJC Eva</t>
  </si>
  <si>
    <t>07526</t>
  </si>
  <si>
    <t>GNEZDA Hana</t>
  </si>
  <si>
    <t>08516</t>
  </si>
  <si>
    <t>PREMOŽE Maruša</t>
  </si>
  <si>
    <t>07527</t>
  </si>
  <si>
    <t>MAŽIČ Eva</t>
  </si>
  <si>
    <t>08519</t>
  </si>
  <si>
    <t>ŽIVANOVIĆ Paola</t>
  </si>
  <si>
    <t>07529</t>
  </si>
  <si>
    <t>ŠTIVIČIČ Lana</t>
  </si>
  <si>
    <t>08521</t>
  </si>
  <si>
    <t>GAŠPARAC Chiara</t>
  </si>
  <si>
    <t>08522</t>
  </si>
  <si>
    <t>JAGEČIČ Lotte</t>
  </si>
  <si>
    <t>07530</t>
  </si>
  <si>
    <t>ŠTUSAJ Daša</t>
  </si>
  <si>
    <t>07531</t>
  </si>
  <si>
    <t>ULANOVA Elizaveta</t>
  </si>
  <si>
    <t>08523</t>
  </si>
  <si>
    <t>BARIČEVIĆ Nives</t>
  </si>
  <si>
    <t>08524</t>
  </si>
  <si>
    <t>BROZOVIĆ Petra</t>
  </si>
  <si>
    <t>08525</t>
  </si>
  <si>
    <t>BURIĆ Emma</t>
  </si>
  <si>
    <t>08526</t>
  </si>
  <si>
    <t>ŠNEPERGER Elena-Lucija</t>
  </si>
  <si>
    <t>07532</t>
  </si>
  <si>
    <t>PETRINIĆ Ivona</t>
  </si>
  <si>
    <t>08527</t>
  </si>
  <si>
    <t>JURČEVIĆ Nika</t>
  </si>
  <si>
    <t>08528</t>
  </si>
  <si>
    <t>STEPIĆ Lara</t>
  </si>
  <si>
    <t>08530</t>
  </si>
  <si>
    <t>HARAMUSTEK Marta</t>
  </si>
  <si>
    <t>07533</t>
  </si>
  <si>
    <t>KOŽAR Tamara</t>
  </si>
  <si>
    <t>07534</t>
  </si>
  <si>
    <t>KVESIĆ Hana</t>
  </si>
  <si>
    <t>08531</t>
  </si>
  <si>
    <t>SELJAK Melania</t>
  </si>
  <si>
    <t>08532</t>
  </si>
  <si>
    <t>ŠABEC RUPNIK Tisa</t>
  </si>
  <si>
    <t>07535</t>
  </si>
  <si>
    <t>FRANK POROK Megi</t>
  </si>
  <si>
    <t>07536</t>
  </si>
  <si>
    <t>VODNIK Ana</t>
  </si>
  <si>
    <t>08534</t>
  </si>
  <si>
    <t>PELLIS Ella</t>
  </si>
  <si>
    <t>08538</t>
  </si>
  <si>
    <t>LESKOVEC Alisa</t>
  </si>
  <si>
    <t>08540</t>
  </si>
  <si>
    <t>JERALA Nara</t>
  </si>
  <si>
    <t>08542</t>
  </si>
  <si>
    <t>PELIKAN Neža Tamara</t>
  </si>
  <si>
    <t>08543</t>
  </si>
  <si>
    <t>GERŽINA Ajda</t>
  </si>
  <si>
    <t>Kategorija: STAREJŠE DEKLICE</t>
  </si>
  <si>
    <t>09502</t>
  </si>
  <si>
    <t>EINHAUER Nika</t>
  </si>
  <si>
    <t>543,65</t>
  </si>
  <si>
    <t>09504</t>
  </si>
  <si>
    <t>ŽIBERT Manca</t>
  </si>
  <si>
    <t>550,37</t>
  </si>
  <si>
    <t>09503</t>
  </si>
  <si>
    <t>VOH Vita</t>
  </si>
  <si>
    <t>566,19</t>
  </si>
  <si>
    <t>09511</t>
  </si>
  <si>
    <t>VALJAVEC Klara</t>
  </si>
  <si>
    <t>570,66</t>
  </si>
  <si>
    <t>09522</t>
  </si>
  <si>
    <t>MOZETIČ Meta</t>
  </si>
  <si>
    <t>583,26</t>
  </si>
  <si>
    <t>09531</t>
  </si>
  <si>
    <t>BERGANT Špela</t>
  </si>
  <si>
    <t>620,33</t>
  </si>
  <si>
    <t>09532</t>
  </si>
  <si>
    <t>LOGONDER Karmen</t>
  </si>
  <si>
    <t>635,12</t>
  </si>
  <si>
    <t>09530</t>
  </si>
  <si>
    <t>LIPOVEC Špela</t>
  </si>
  <si>
    <t>652,50</t>
  </si>
  <si>
    <t>09528</t>
  </si>
  <si>
    <t>KAVČIČ Hanna</t>
  </si>
  <si>
    <t>660,79</t>
  </si>
  <si>
    <t>09505</t>
  </si>
  <si>
    <t>TORKAR Tara</t>
  </si>
  <si>
    <t>693,61</t>
  </si>
  <si>
    <t>09513</t>
  </si>
  <si>
    <t>KOREN Sara</t>
  </si>
  <si>
    <t>754,11</t>
  </si>
  <si>
    <t>10503</t>
  </si>
  <si>
    <t>TOMAŽEVIČ Mirjam</t>
  </si>
  <si>
    <t>758,73</t>
  </si>
  <si>
    <t>10508</t>
  </si>
  <si>
    <t>JURŠIČ Žana</t>
  </si>
  <si>
    <t>762,49</t>
  </si>
  <si>
    <t>09507</t>
  </si>
  <si>
    <t>MILAVEC Neža</t>
  </si>
  <si>
    <t>765,93</t>
  </si>
  <si>
    <t>10506</t>
  </si>
  <si>
    <t>KAVČIČ Ema</t>
  </si>
  <si>
    <t>767,29</t>
  </si>
  <si>
    <t>10502</t>
  </si>
  <si>
    <t>LARISI Neža</t>
  </si>
  <si>
    <t>790,72</t>
  </si>
  <si>
    <t>09506</t>
  </si>
  <si>
    <t>DRAGAR Zoja</t>
  </si>
  <si>
    <t>812,08</t>
  </si>
  <si>
    <t>09534</t>
  </si>
  <si>
    <t>ROBLEK Ajda</t>
  </si>
  <si>
    <t>812,76</t>
  </si>
  <si>
    <t>10509</t>
  </si>
  <si>
    <t>KREMESEC AVRAMOVIČ Lučka</t>
  </si>
  <si>
    <t>814,04</t>
  </si>
  <si>
    <t>10501</t>
  </si>
  <si>
    <t>BLAZNIK Naja</t>
  </si>
  <si>
    <t>825,81</t>
  </si>
  <si>
    <t>09516</t>
  </si>
  <si>
    <t>POŽUN HORVAT Špela</t>
  </si>
  <si>
    <t>852,56</t>
  </si>
  <si>
    <t>09533</t>
  </si>
  <si>
    <t>ULE Julija</t>
  </si>
  <si>
    <t>865,80</t>
  </si>
  <si>
    <t>09520</t>
  </si>
  <si>
    <t>RUPNIK Lara</t>
  </si>
  <si>
    <t>890,13</t>
  </si>
  <si>
    <t>10518</t>
  </si>
  <si>
    <t>JELENC Ajda</t>
  </si>
  <si>
    <t>897,34</t>
  </si>
  <si>
    <t>10522</t>
  </si>
  <si>
    <t>JOZIČ Eva</t>
  </si>
  <si>
    <t>930,23</t>
  </si>
  <si>
    <t>09512</t>
  </si>
  <si>
    <t>MARKELJ Ela</t>
  </si>
  <si>
    <t>930,63</t>
  </si>
  <si>
    <t>09535</t>
  </si>
  <si>
    <t>PEKOLJ Zala</t>
  </si>
  <si>
    <t>937,54</t>
  </si>
  <si>
    <t>10512</t>
  </si>
  <si>
    <t>PREMRL Urša</t>
  </si>
  <si>
    <t>978,05</t>
  </si>
  <si>
    <t>(=)29</t>
  </si>
  <si>
    <t>09501</t>
  </si>
  <si>
    <t>ZUPAN Pia</t>
  </si>
  <si>
    <t>09508</t>
  </si>
  <si>
    <t>PREMERL Ema</t>
  </si>
  <si>
    <t>09510</t>
  </si>
  <si>
    <t>MIŠIČ Tia</t>
  </si>
  <si>
    <t>09514</t>
  </si>
  <si>
    <t>BUREK SVETEC Sara</t>
  </si>
  <si>
    <t>09515</t>
  </si>
  <si>
    <t>OŽBOLT Nuša</t>
  </si>
  <si>
    <t>09517</t>
  </si>
  <si>
    <t>ZAKRAJŠEK Klara</t>
  </si>
  <si>
    <t>09518</t>
  </si>
  <si>
    <t>PUPIS Mija</t>
  </si>
  <si>
    <t>09519</t>
  </si>
  <si>
    <t>JAKOB Zala</t>
  </si>
  <si>
    <t>09521</t>
  </si>
  <si>
    <t>PLEŠNAR Kristina</t>
  </si>
  <si>
    <t>09523</t>
  </si>
  <si>
    <t>LEGOVIĆ Ines</t>
  </si>
  <si>
    <t>09524</t>
  </si>
  <si>
    <t>KOLENC Nika</t>
  </si>
  <si>
    <t>10504</t>
  </si>
  <si>
    <t>SOBOL Lana</t>
  </si>
  <si>
    <t>10505</t>
  </si>
  <si>
    <t>GAŠPARAC Lea</t>
  </si>
  <si>
    <t>09525</t>
  </si>
  <si>
    <t>MOLK Tinkara</t>
  </si>
  <si>
    <t>09526</t>
  </si>
  <si>
    <t>SUPANZ Sarina</t>
  </si>
  <si>
    <t>10507</t>
  </si>
  <si>
    <t>NAGODE Ema</t>
  </si>
  <si>
    <t>09527</t>
  </si>
  <si>
    <t>GRAD Alja</t>
  </si>
  <si>
    <t>10510</t>
  </si>
  <si>
    <t>SKUK Julija</t>
  </si>
  <si>
    <t>10511</t>
  </si>
  <si>
    <t>JERAŠA Tjaša</t>
  </si>
  <si>
    <t>09529</t>
  </si>
  <si>
    <t>ŠTENDLER BEGUŠ Živa</t>
  </si>
  <si>
    <t>10513</t>
  </si>
  <si>
    <t>BRUS Julija</t>
  </si>
  <si>
    <t>10514</t>
  </si>
  <si>
    <t>ŠMID Maša</t>
  </si>
  <si>
    <t>10515</t>
  </si>
  <si>
    <t>GROŠELJ Katarina</t>
  </si>
  <si>
    <t>10516</t>
  </si>
  <si>
    <t>KUŠER Zala</t>
  </si>
  <si>
    <t>10517</t>
  </si>
  <si>
    <t>TARIČ Ela Ota</t>
  </si>
  <si>
    <t>10521</t>
  </si>
  <si>
    <t>BAVDAŽ Ela</t>
  </si>
  <si>
    <t>10519</t>
  </si>
  <si>
    <t>ŠTIVIČIĆ Nicol</t>
  </si>
  <si>
    <t>10520</t>
  </si>
  <si>
    <t>PETROVIĆ Vinka</t>
  </si>
  <si>
    <t>10523</t>
  </si>
  <si>
    <t>MILAVEC Ajda</t>
  </si>
  <si>
    <t>10524</t>
  </si>
  <si>
    <t>BELJAN Lorena</t>
  </si>
  <si>
    <t>10525</t>
  </si>
  <si>
    <t>GROGL Ronja</t>
  </si>
  <si>
    <t>10526</t>
  </si>
  <si>
    <t>HORVAT Maša</t>
  </si>
  <si>
    <t>10527</t>
  </si>
  <si>
    <t>POKLUKAR Neža</t>
  </si>
  <si>
    <t>10528</t>
  </si>
  <si>
    <t>KACIN Zoja</t>
  </si>
  <si>
    <t>10529</t>
  </si>
  <si>
    <t>MOLK Klara</t>
  </si>
  <si>
    <t>09536</t>
  </si>
  <si>
    <t>LAVRIČ Ana</t>
  </si>
  <si>
    <t>10530</t>
  </si>
  <si>
    <t>ŠTIMAC Gaja</t>
  </si>
  <si>
    <t>09537</t>
  </si>
  <si>
    <t>BAJC Brina</t>
  </si>
  <si>
    <t>Kategorija: MLAJŠE DEKLICE</t>
  </si>
  <si>
    <t>11501</t>
  </si>
  <si>
    <t>EINHAUER Neža</t>
  </si>
  <si>
    <t>776,97</t>
  </si>
  <si>
    <t>11505</t>
  </si>
  <si>
    <t>PAVŠIČ Neža</t>
  </si>
  <si>
    <t>846,46</t>
  </si>
  <si>
    <t>11503</t>
  </si>
  <si>
    <t>ŽEMVA Ema</t>
  </si>
  <si>
    <t>877,33</t>
  </si>
  <si>
    <t>(=)4</t>
  </si>
  <si>
    <t>11502</t>
  </si>
  <si>
    <t>ŽEMVA Tadeja</t>
  </si>
  <si>
    <t>11504</t>
  </si>
  <si>
    <t>DEKLEVA Izabela</t>
  </si>
  <si>
    <t>12501</t>
  </si>
  <si>
    <t>LOŽAR Polona</t>
  </si>
  <si>
    <t>12502</t>
  </si>
  <si>
    <t>BRLEC Katarina</t>
  </si>
  <si>
    <t>12503</t>
  </si>
  <si>
    <t>ŠETINA Lara</t>
  </si>
  <si>
    <t>12508</t>
  </si>
  <si>
    <t>HUDOKLIN Noemi Liza</t>
  </si>
  <si>
    <t>12504</t>
  </si>
  <si>
    <t>BIJOL Neža</t>
  </si>
  <si>
    <t>12505</t>
  </si>
  <si>
    <t>PERNAČ Tinkara</t>
  </si>
  <si>
    <t>13501</t>
  </si>
  <si>
    <t>ROZMAN Helena</t>
  </si>
  <si>
    <t>13502</t>
  </si>
  <si>
    <t>REMIC Tjaša</t>
  </si>
  <si>
    <t>11508</t>
  </si>
  <si>
    <t>ZORČ Eneja</t>
  </si>
  <si>
    <t>11509</t>
  </si>
  <si>
    <t>ŽIVANOVIĆ Nikolina</t>
  </si>
  <si>
    <t>12506</t>
  </si>
  <si>
    <t>PIRŠ Jona</t>
  </si>
  <si>
    <t>12507</t>
  </si>
  <si>
    <t>ŠUŠTERŠIČ Astrid</t>
  </si>
  <si>
    <t>11510</t>
  </si>
  <si>
    <t>VOH Iva</t>
  </si>
  <si>
    <t>12509</t>
  </si>
  <si>
    <t>OJSTERŠEK Zala</t>
  </si>
  <si>
    <t>11511</t>
  </si>
  <si>
    <t>POLJANEC Leni</t>
  </si>
  <si>
    <t>12511</t>
  </si>
  <si>
    <t>BOŽIČ Lina</t>
  </si>
  <si>
    <t>11512</t>
  </si>
  <si>
    <t>ŽIBERT Julija</t>
  </si>
  <si>
    <t>12512</t>
  </si>
  <si>
    <t>KOGELNIK Živa</t>
  </si>
  <si>
    <t>11513</t>
  </si>
  <si>
    <t>PRIMOŽIČ Tija</t>
  </si>
  <si>
    <t>12513</t>
  </si>
  <si>
    <t>MEDJA Julija</t>
  </si>
  <si>
    <t>11514</t>
  </si>
  <si>
    <t>HACE Kleia</t>
  </si>
  <si>
    <t>13503</t>
  </si>
  <si>
    <t>GERŽINA Iva</t>
  </si>
  <si>
    <t>12514</t>
  </si>
  <si>
    <t>ČERIN Katja</t>
  </si>
  <si>
    <t>12515</t>
  </si>
  <si>
    <t>GLAD Neža</t>
  </si>
  <si>
    <t>14501</t>
  </si>
  <si>
    <t>SKUK Helena</t>
  </si>
  <si>
    <t>12516</t>
  </si>
  <si>
    <t>VELEPEC Lea</t>
  </si>
  <si>
    <t>12517</t>
  </si>
  <si>
    <t>JESTERLE Lucija</t>
  </si>
  <si>
    <t>12518</t>
  </si>
  <si>
    <t>CERAR Patricija</t>
  </si>
  <si>
    <t>12519</t>
  </si>
  <si>
    <t>CERAR Lucija</t>
  </si>
  <si>
    <t>12520</t>
  </si>
  <si>
    <t>VIDMAR Ela</t>
  </si>
  <si>
    <t>13504</t>
  </si>
  <si>
    <t>KURALT Hana</t>
  </si>
  <si>
    <t>11515</t>
  </si>
  <si>
    <t>PRISTOVNIK Živa</t>
  </si>
  <si>
    <t>13505</t>
  </si>
  <si>
    <t>POKLUKAR Katja</t>
  </si>
  <si>
    <t>14502</t>
  </si>
  <si>
    <t>CMREČNJAK Neža</t>
  </si>
  <si>
    <t>12521</t>
  </si>
  <si>
    <t>PEČENIK Neža</t>
  </si>
  <si>
    <t>13506</t>
  </si>
  <si>
    <t>BAJT Ajda</t>
  </si>
  <si>
    <t>11516</t>
  </si>
  <si>
    <t>JAKŠA Tinkara</t>
  </si>
  <si>
    <t>13507</t>
  </si>
  <si>
    <t>NOVAK Ana</t>
  </si>
  <si>
    <t>14503</t>
  </si>
  <si>
    <t>GRILJ Tinkara</t>
  </si>
  <si>
    <t>11517</t>
  </si>
  <si>
    <t>ZIDAR Lana</t>
  </si>
  <si>
    <t>12522</t>
  </si>
  <si>
    <t>NOVAK PREVEC Neja</t>
  </si>
  <si>
    <t>12523</t>
  </si>
  <si>
    <t>LUKAN Nina</t>
  </si>
  <si>
    <t>12524</t>
  </si>
  <si>
    <t>FEČUR Patricija</t>
  </si>
  <si>
    <t>13508</t>
  </si>
  <si>
    <t>KOVIC Mija</t>
  </si>
  <si>
    <t>13509</t>
  </si>
  <si>
    <t>SBISA Veronika Esmeralda</t>
  </si>
  <si>
    <t>13510</t>
  </si>
  <si>
    <t>KOZLOVIČ Žana</t>
  </si>
  <si>
    <t>12525</t>
  </si>
  <si>
    <t>PELIKAN Žana</t>
  </si>
  <si>
    <t>12526</t>
  </si>
  <si>
    <t>VAJDIČ Mila</t>
  </si>
  <si>
    <t>za</t>
  </si>
  <si>
    <r>
      <rPr>
        <sz val="11"/>
        <color theme="1"/>
        <rFont val="Calibri"/>
        <family val="2"/>
        <charset val="238"/>
        <scheme val="minor"/>
      </rPr>
      <t xml:space="preserve">KREMESEC </t>
    </r>
    <r>
      <rPr>
        <sz val="10"/>
        <color theme="1"/>
        <rFont val="Calibri"/>
        <family val="2"/>
        <charset val="238"/>
        <scheme val="minor"/>
      </rPr>
      <t>AVRAMOVIČ Lučka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</si>
</sst>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Border="1" applyAlignment="1">
      <alignment horizontal="right" wrapText="1" shrinkToFit="1"/>
    </xf>
    <xf numFmtId="0" fontId="1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left" wrapText="1" shrinkToFit="1"/>
    </xf>
    <xf numFmtId="0" fontId="0" fillId="0" borderId="1" xfId="0" applyBorder="1" applyAlignment="1">
      <alignment horizontal="right" wrapText="1" shrinkToFit="1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left" wrapText="1" shrinkToFit="1"/>
    </xf>
    <xf numFmtId="164" fontId="1" fillId="0" borderId="1" xfId="0" applyNumberFormat="1" applyFont="1" applyBorder="1" applyAlignment="1">
      <alignment horizontal="right" wrapText="1" shrinkToFit="1"/>
    </xf>
    <xf numFmtId="164" fontId="0" fillId="0" borderId="1" xfId="0" applyNumberFormat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left" wrapText="1" shrinkToFit="1"/>
    </xf>
    <xf numFmtId="0" fontId="4" fillId="0" borderId="1" xfId="0" applyFont="1" applyBorder="1" applyAlignment="1">
      <alignment horizontal="left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87C3-2AC7-40BE-8C93-7E7B6920D9AB}">
  <dimension ref="A1:F952"/>
  <sheetViews>
    <sheetView workbookViewId="0">
      <selection activeCell="I16" sqref="I16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5.75" thickBot="1" x14ac:dyDescent="0.3"/>
    <row r="2" spans="1:6" ht="16.5" thickBot="1" x14ac:dyDescent="0.3">
      <c r="A2" s="18" t="s">
        <v>1541</v>
      </c>
      <c r="B2" s="19"/>
      <c r="C2" s="20"/>
      <c r="D2" s="15"/>
      <c r="E2" s="15"/>
      <c r="F2" s="16"/>
    </row>
    <row r="4" spans="1:6" s="2" customFormat="1" ht="12.75" x14ac:dyDescent="0.2">
      <c r="A4" s="6" t="s">
        <v>0</v>
      </c>
      <c r="B4" s="7" t="s">
        <v>1</v>
      </c>
      <c r="C4" s="8" t="s">
        <v>2</v>
      </c>
      <c r="D4" s="7" t="s">
        <v>3</v>
      </c>
      <c r="E4" s="8" t="s">
        <v>4</v>
      </c>
      <c r="F4" s="12" t="s">
        <v>5</v>
      </c>
    </row>
    <row r="5" spans="1:6" x14ac:dyDescent="0.25">
      <c r="A5" s="9">
        <v>1</v>
      </c>
      <c r="B5" s="10" t="str">
        <f>"97020"</f>
        <v>97020</v>
      </c>
      <c r="C5" s="11" t="s">
        <v>6</v>
      </c>
      <c r="D5" s="10">
        <v>1997</v>
      </c>
      <c r="E5" s="11" t="s">
        <v>7</v>
      </c>
      <c r="F5" s="13" t="s">
        <v>8</v>
      </c>
    </row>
    <row r="6" spans="1:6" x14ac:dyDescent="0.25">
      <c r="A6" s="9">
        <v>2</v>
      </c>
      <c r="B6" s="10" t="str">
        <f>"95010"</f>
        <v>95010</v>
      </c>
      <c r="C6" s="11" t="s">
        <v>9</v>
      </c>
      <c r="D6" s="10">
        <v>1995</v>
      </c>
      <c r="E6" s="11" t="s">
        <v>10</v>
      </c>
      <c r="F6" s="13" t="s">
        <v>11</v>
      </c>
    </row>
    <row r="7" spans="1:6" x14ac:dyDescent="0.25">
      <c r="A7" s="9">
        <v>3</v>
      </c>
      <c r="B7" s="10" t="str">
        <f>"99008"</f>
        <v>99008</v>
      </c>
      <c r="C7" s="11" t="s">
        <v>12</v>
      </c>
      <c r="D7" s="10">
        <v>1999</v>
      </c>
      <c r="E7" s="11" t="s">
        <v>13</v>
      </c>
      <c r="F7" s="13" t="s">
        <v>14</v>
      </c>
    </row>
    <row r="8" spans="1:6" x14ac:dyDescent="0.25">
      <c r="A8" s="9">
        <v>4</v>
      </c>
      <c r="B8" s="10" t="str">
        <f>"02026"</f>
        <v>02026</v>
      </c>
      <c r="C8" s="11" t="s">
        <v>15</v>
      </c>
      <c r="D8" s="10">
        <v>2002</v>
      </c>
      <c r="E8" s="11" t="s">
        <v>7</v>
      </c>
      <c r="F8" s="13" t="s">
        <v>16</v>
      </c>
    </row>
    <row r="9" spans="1:6" x14ac:dyDescent="0.25">
      <c r="A9" s="9">
        <v>5</v>
      </c>
      <c r="B9" s="10" t="str">
        <f>"01042"</f>
        <v>01042</v>
      </c>
      <c r="C9" s="11" t="s">
        <v>17</v>
      </c>
      <c r="D9" s="10">
        <v>2001</v>
      </c>
      <c r="E9" s="11" t="s">
        <v>18</v>
      </c>
      <c r="F9" s="13" t="s">
        <v>19</v>
      </c>
    </row>
    <row r="10" spans="1:6" x14ac:dyDescent="0.25">
      <c r="A10" s="9">
        <v>6</v>
      </c>
      <c r="B10" s="10" t="str">
        <f>"91021"</f>
        <v>91021</v>
      </c>
      <c r="C10" s="11" t="s">
        <v>20</v>
      </c>
      <c r="D10" s="10">
        <v>1991</v>
      </c>
      <c r="E10" s="11" t="s">
        <v>21</v>
      </c>
      <c r="F10" s="13" t="s">
        <v>22</v>
      </c>
    </row>
    <row r="11" spans="1:6" x14ac:dyDescent="0.25">
      <c r="A11" s="9">
        <v>7</v>
      </c>
      <c r="B11" s="10" t="str">
        <f>"02002"</f>
        <v>02002</v>
      </c>
      <c r="C11" s="11" t="s">
        <v>23</v>
      </c>
      <c r="D11" s="10">
        <v>2002</v>
      </c>
      <c r="E11" s="11" t="s">
        <v>24</v>
      </c>
      <c r="F11" s="13" t="s">
        <v>25</v>
      </c>
    </row>
    <row r="12" spans="1:6" x14ac:dyDescent="0.25">
      <c r="A12" s="9">
        <v>8</v>
      </c>
      <c r="B12" s="10" t="str">
        <f>"02040"</f>
        <v>02040</v>
      </c>
      <c r="C12" s="11" t="s">
        <v>26</v>
      </c>
      <c r="D12" s="10">
        <v>2002</v>
      </c>
      <c r="E12" s="11" t="s">
        <v>27</v>
      </c>
      <c r="F12" s="13" t="s">
        <v>28</v>
      </c>
    </row>
    <row r="13" spans="1:6" x14ac:dyDescent="0.25">
      <c r="A13" s="9">
        <v>9</v>
      </c>
      <c r="B13" s="10" t="str">
        <f>"02027"</f>
        <v>02027</v>
      </c>
      <c r="C13" s="11" t="s">
        <v>29</v>
      </c>
      <c r="D13" s="10">
        <v>2002</v>
      </c>
      <c r="E13" s="11" t="s">
        <v>10</v>
      </c>
      <c r="F13" s="13" t="s">
        <v>30</v>
      </c>
    </row>
    <row r="14" spans="1:6" x14ac:dyDescent="0.25">
      <c r="A14" s="9">
        <v>10</v>
      </c>
      <c r="B14" s="10" t="str">
        <f>"96003"</f>
        <v>96003</v>
      </c>
      <c r="C14" s="11" t="s">
        <v>31</v>
      </c>
      <c r="D14" s="10">
        <v>1996</v>
      </c>
      <c r="E14" s="11" t="s">
        <v>27</v>
      </c>
      <c r="F14" s="13" t="s">
        <v>32</v>
      </c>
    </row>
    <row r="15" spans="1:6" x14ac:dyDescent="0.25">
      <c r="A15" s="9">
        <v>11</v>
      </c>
      <c r="B15" s="10" t="str">
        <f>"89001"</f>
        <v>89001</v>
      </c>
      <c r="C15" s="11" t="s">
        <v>33</v>
      </c>
      <c r="D15" s="10">
        <v>1989</v>
      </c>
      <c r="E15" s="11" t="s">
        <v>7</v>
      </c>
      <c r="F15" s="13" t="s">
        <v>34</v>
      </c>
    </row>
    <row r="16" spans="1:6" x14ac:dyDescent="0.25">
      <c r="A16" s="9">
        <v>12</v>
      </c>
      <c r="B16" s="10" t="str">
        <f>"00004"</f>
        <v>00004</v>
      </c>
      <c r="C16" s="11" t="s">
        <v>35</v>
      </c>
      <c r="D16" s="10">
        <v>2000</v>
      </c>
      <c r="E16" s="11" t="s">
        <v>24</v>
      </c>
      <c r="F16" s="13" t="s">
        <v>36</v>
      </c>
    </row>
    <row r="17" spans="1:6" x14ac:dyDescent="0.25">
      <c r="A17" s="9">
        <v>13</v>
      </c>
      <c r="B17" s="10" t="str">
        <f>"02049"</f>
        <v>02049</v>
      </c>
      <c r="C17" s="11" t="s">
        <v>37</v>
      </c>
      <c r="D17" s="10">
        <v>2002</v>
      </c>
      <c r="E17" s="11" t="s">
        <v>38</v>
      </c>
      <c r="F17" s="13" t="s">
        <v>39</v>
      </c>
    </row>
    <row r="18" spans="1:6" x14ac:dyDescent="0.25">
      <c r="A18" s="9">
        <v>14</v>
      </c>
      <c r="B18" s="10" t="str">
        <f>"00030"</f>
        <v>00030</v>
      </c>
      <c r="C18" s="11" t="s">
        <v>40</v>
      </c>
      <c r="D18" s="10">
        <v>2000</v>
      </c>
      <c r="E18" s="11" t="s">
        <v>7</v>
      </c>
      <c r="F18" s="13" t="s">
        <v>41</v>
      </c>
    </row>
    <row r="19" spans="1:6" x14ac:dyDescent="0.25">
      <c r="A19" s="9">
        <v>15</v>
      </c>
      <c r="B19" s="10" t="str">
        <f>"97010"</f>
        <v>97010</v>
      </c>
      <c r="C19" s="11" t="s">
        <v>42</v>
      </c>
      <c r="D19" s="10">
        <v>1997</v>
      </c>
      <c r="E19" s="11" t="s">
        <v>38</v>
      </c>
      <c r="F19" s="13" t="s">
        <v>43</v>
      </c>
    </row>
    <row r="20" spans="1:6" x14ac:dyDescent="0.25">
      <c r="A20" s="9">
        <v>16</v>
      </c>
      <c r="B20" s="10" t="str">
        <f>"91022"</f>
        <v>91022</v>
      </c>
      <c r="C20" s="11" t="s">
        <v>44</v>
      </c>
      <c r="D20" s="10">
        <v>1991</v>
      </c>
      <c r="E20" s="11" t="s">
        <v>27</v>
      </c>
      <c r="F20" s="13" t="s">
        <v>45</v>
      </c>
    </row>
    <row r="21" spans="1:6" x14ac:dyDescent="0.25">
      <c r="A21" s="9">
        <v>17</v>
      </c>
      <c r="B21" s="10" t="str">
        <f>"96006"</f>
        <v>96006</v>
      </c>
      <c r="C21" s="11" t="s">
        <v>46</v>
      </c>
      <c r="D21" s="10">
        <v>1996</v>
      </c>
      <c r="E21" s="11" t="s">
        <v>13</v>
      </c>
      <c r="F21" s="13" t="s">
        <v>47</v>
      </c>
    </row>
    <row r="22" spans="1:6" x14ac:dyDescent="0.25">
      <c r="A22" s="9">
        <v>18</v>
      </c>
      <c r="B22" s="10" t="str">
        <f>"02056"</f>
        <v>02056</v>
      </c>
      <c r="C22" s="11" t="s">
        <v>48</v>
      </c>
      <c r="D22" s="10">
        <v>2002</v>
      </c>
      <c r="E22" s="11" t="s">
        <v>24</v>
      </c>
      <c r="F22" s="13" t="s">
        <v>49</v>
      </c>
    </row>
    <row r="23" spans="1:6" x14ac:dyDescent="0.25">
      <c r="A23" s="9">
        <v>19</v>
      </c>
      <c r="B23" s="10" t="str">
        <f>"96061"</f>
        <v>96061</v>
      </c>
      <c r="C23" s="11" t="s">
        <v>50</v>
      </c>
      <c r="D23" s="10">
        <v>1996</v>
      </c>
      <c r="E23" s="11" t="s">
        <v>51</v>
      </c>
      <c r="F23" s="13" t="s">
        <v>52</v>
      </c>
    </row>
    <row r="24" spans="1:6" x14ac:dyDescent="0.25">
      <c r="A24" s="9">
        <v>20</v>
      </c>
      <c r="B24" s="10" t="str">
        <f>"01006"</f>
        <v>01006</v>
      </c>
      <c r="C24" s="11" t="s">
        <v>53</v>
      </c>
      <c r="D24" s="10">
        <v>2001</v>
      </c>
      <c r="E24" s="11" t="s">
        <v>21</v>
      </c>
      <c r="F24" s="13" t="s">
        <v>54</v>
      </c>
    </row>
    <row r="25" spans="1:6" x14ac:dyDescent="0.25">
      <c r="A25" s="9">
        <v>21</v>
      </c>
      <c r="B25" s="10" t="str">
        <f>"02055"</f>
        <v>02055</v>
      </c>
      <c r="C25" s="11" t="s">
        <v>55</v>
      </c>
      <c r="D25" s="10">
        <v>2002</v>
      </c>
      <c r="E25" s="11" t="s">
        <v>24</v>
      </c>
      <c r="F25" s="13" t="s">
        <v>56</v>
      </c>
    </row>
    <row r="26" spans="1:6" x14ac:dyDescent="0.25">
      <c r="A26" s="9">
        <v>22</v>
      </c>
      <c r="B26" s="10" t="str">
        <f>"02048"</f>
        <v>02048</v>
      </c>
      <c r="C26" s="11" t="s">
        <v>57</v>
      </c>
      <c r="D26" s="10">
        <v>2002</v>
      </c>
      <c r="E26" s="11" t="s">
        <v>21</v>
      </c>
      <c r="F26" s="13" t="s">
        <v>58</v>
      </c>
    </row>
    <row r="27" spans="1:6" x14ac:dyDescent="0.25">
      <c r="A27" s="9">
        <v>23</v>
      </c>
      <c r="B27" s="10" t="str">
        <f>"02042"</f>
        <v>02042</v>
      </c>
      <c r="C27" s="11" t="s">
        <v>59</v>
      </c>
      <c r="D27" s="10">
        <v>2002</v>
      </c>
      <c r="E27" s="11" t="s">
        <v>38</v>
      </c>
      <c r="F27" s="13" t="s">
        <v>60</v>
      </c>
    </row>
    <row r="28" spans="1:6" x14ac:dyDescent="0.25">
      <c r="A28" s="9">
        <v>24</v>
      </c>
      <c r="B28" s="10" t="str">
        <f>"87010"</f>
        <v>87010</v>
      </c>
      <c r="C28" s="11" t="s">
        <v>61</v>
      </c>
      <c r="D28" s="10">
        <v>1987</v>
      </c>
      <c r="E28" s="11" t="s">
        <v>18</v>
      </c>
      <c r="F28" s="13" t="s">
        <v>62</v>
      </c>
    </row>
    <row r="29" spans="1:6" x14ac:dyDescent="0.25">
      <c r="A29" s="9">
        <v>25</v>
      </c>
      <c r="B29" s="10" t="str">
        <f>"96052"</f>
        <v>96052</v>
      </c>
      <c r="C29" s="11" t="s">
        <v>63</v>
      </c>
      <c r="D29" s="10">
        <v>1996</v>
      </c>
      <c r="E29" s="11" t="s">
        <v>38</v>
      </c>
      <c r="F29" s="13" t="s">
        <v>64</v>
      </c>
    </row>
    <row r="30" spans="1:6" x14ac:dyDescent="0.25">
      <c r="A30" s="9">
        <v>26</v>
      </c>
      <c r="B30" s="10" t="str">
        <f>"68003"</f>
        <v>68003</v>
      </c>
      <c r="C30" s="11" t="s">
        <v>65</v>
      </c>
      <c r="D30" s="10">
        <v>1968</v>
      </c>
      <c r="E30" s="11" t="s">
        <v>10</v>
      </c>
      <c r="F30" s="13" t="s">
        <v>66</v>
      </c>
    </row>
    <row r="31" spans="1:6" x14ac:dyDescent="0.25">
      <c r="A31" s="9">
        <v>27</v>
      </c>
      <c r="B31" s="10" t="str">
        <f>"84008"</f>
        <v>84008</v>
      </c>
      <c r="C31" s="11" t="s">
        <v>67</v>
      </c>
      <c r="D31" s="10">
        <v>1984</v>
      </c>
      <c r="E31" s="11" t="s">
        <v>13</v>
      </c>
      <c r="F31" s="13" t="s">
        <v>68</v>
      </c>
    </row>
    <row r="32" spans="1:6" x14ac:dyDescent="0.25">
      <c r="A32" s="9">
        <v>28</v>
      </c>
      <c r="B32" s="10" t="str">
        <f>"73009"</f>
        <v>73009</v>
      </c>
      <c r="C32" s="11" t="s">
        <v>69</v>
      </c>
      <c r="D32" s="10">
        <v>1973</v>
      </c>
      <c r="E32" s="11" t="s">
        <v>18</v>
      </c>
      <c r="F32" s="13" t="s">
        <v>70</v>
      </c>
    </row>
    <row r="33" spans="1:6" x14ac:dyDescent="0.25">
      <c r="A33" s="9">
        <v>29</v>
      </c>
      <c r="B33" s="10" t="str">
        <f>"75002"</f>
        <v>75002</v>
      </c>
      <c r="C33" s="11" t="s">
        <v>71</v>
      </c>
      <c r="D33" s="10">
        <v>1975</v>
      </c>
      <c r="E33" s="11" t="s">
        <v>13</v>
      </c>
      <c r="F33" s="13" t="s">
        <v>72</v>
      </c>
    </row>
    <row r="34" spans="1:6" x14ac:dyDescent="0.25">
      <c r="A34" s="9">
        <v>30</v>
      </c>
      <c r="B34" s="10" t="str">
        <f>"64002"</f>
        <v>64002</v>
      </c>
      <c r="C34" s="11" t="s">
        <v>73</v>
      </c>
      <c r="D34" s="10">
        <v>1964</v>
      </c>
      <c r="E34" s="11" t="s">
        <v>13</v>
      </c>
      <c r="F34" s="13" t="s">
        <v>74</v>
      </c>
    </row>
    <row r="35" spans="1:6" x14ac:dyDescent="0.25">
      <c r="A35" s="9">
        <v>31</v>
      </c>
      <c r="B35" s="10" t="str">
        <f>"60001"</f>
        <v>60001</v>
      </c>
      <c r="C35" s="11" t="s">
        <v>75</v>
      </c>
      <c r="D35" s="10">
        <v>1960</v>
      </c>
      <c r="E35" s="11" t="s">
        <v>7</v>
      </c>
      <c r="F35" s="13" t="s">
        <v>76</v>
      </c>
    </row>
    <row r="36" spans="1:6" x14ac:dyDescent="0.25">
      <c r="A36" s="9">
        <v>32</v>
      </c>
      <c r="B36" s="10" t="str">
        <f>"61003"</f>
        <v>61003</v>
      </c>
      <c r="C36" s="11" t="s">
        <v>77</v>
      </c>
      <c r="D36" s="10">
        <v>1961</v>
      </c>
      <c r="E36" s="11" t="s">
        <v>24</v>
      </c>
      <c r="F36" s="13" t="s">
        <v>78</v>
      </c>
    </row>
    <row r="37" spans="1:6" x14ac:dyDescent="0.25">
      <c r="A37" s="9">
        <v>33</v>
      </c>
      <c r="B37" s="10" t="str">
        <f>"92021"</f>
        <v>92021</v>
      </c>
      <c r="C37" s="11" t="s">
        <v>79</v>
      </c>
      <c r="D37" s="10">
        <v>1992</v>
      </c>
      <c r="E37" s="11" t="s">
        <v>21</v>
      </c>
      <c r="F37" s="13" t="s">
        <v>80</v>
      </c>
    </row>
    <row r="38" spans="1:6" x14ac:dyDescent="0.25">
      <c r="A38" s="9">
        <v>34</v>
      </c>
      <c r="B38" s="10" t="str">
        <f>"96005"</f>
        <v>96005</v>
      </c>
      <c r="C38" s="11" t="s">
        <v>81</v>
      </c>
      <c r="D38" s="10">
        <v>1996</v>
      </c>
      <c r="E38" s="11" t="s">
        <v>13</v>
      </c>
      <c r="F38" s="13" t="s">
        <v>82</v>
      </c>
    </row>
    <row r="39" spans="1:6" x14ac:dyDescent="0.25">
      <c r="A39" s="9">
        <v>35</v>
      </c>
      <c r="B39" s="10" t="str">
        <f>"75004"</f>
        <v>75004</v>
      </c>
      <c r="C39" s="11" t="s">
        <v>83</v>
      </c>
      <c r="D39" s="10">
        <v>1975</v>
      </c>
      <c r="E39" s="11" t="s">
        <v>84</v>
      </c>
      <c r="F39" s="13" t="s">
        <v>85</v>
      </c>
    </row>
    <row r="40" spans="1:6" x14ac:dyDescent="0.25">
      <c r="A40" s="9">
        <v>36</v>
      </c>
      <c r="B40" s="10" t="str">
        <f>"78005"</f>
        <v>78005</v>
      </c>
      <c r="C40" s="11" t="s">
        <v>86</v>
      </c>
      <c r="D40" s="10">
        <v>1978</v>
      </c>
      <c r="E40" s="11" t="s">
        <v>87</v>
      </c>
      <c r="F40" s="13" t="s">
        <v>88</v>
      </c>
    </row>
    <row r="41" spans="1:6" x14ac:dyDescent="0.25">
      <c r="A41" s="9">
        <v>37</v>
      </c>
      <c r="B41" s="10" t="str">
        <f>"67002"</f>
        <v>67002</v>
      </c>
      <c r="C41" s="11" t="s">
        <v>89</v>
      </c>
      <c r="D41" s="10">
        <v>1967</v>
      </c>
      <c r="E41" s="11" t="s">
        <v>27</v>
      </c>
      <c r="F41" s="13" t="s">
        <v>90</v>
      </c>
    </row>
    <row r="42" spans="1:6" x14ac:dyDescent="0.25">
      <c r="A42" s="9">
        <v>38</v>
      </c>
      <c r="B42" s="10" t="str">
        <f>"58001"</f>
        <v>58001</v>
      </c>
      <c r="C42" s="11" t="s">
        <v>91</v>
      </c>
      <c r="D42" s="10">
        <v>1958</v>
      </c>
      <c r="E42" s="11" t="s">
        <v>10</v>
      </c>
      <c r="F42" s="13" t="s">
        <v>92</v>
      </c>
    </row>
    <row r="43" spans="1:6" x14ac:dyDescent="0.25">
      <c r="A43" s="9">
        <v>39</v>
      </c>
      <c r="B43" s="10" t="str">
        <f>"71002"</f>
        <v>71002</v>
      </c>
      <c r="C43" s="11" t="s">
        <v>93</v>
      </c>
      <c r="D43" s="10">
        <v>1971</v>
      </c>
      <c r="E43" s="11" t="s">
        <v>24</v>
      </c>
      <c r="F43" s="13" t="s">
        <v>94</v>
      </c>
    </row>
    <row r="44" spans="1:6" x14ac:dyDescent="0.25">
      <c r="A44" s="9" t="s">
        <v>98</v>
      </c>
      <c r="B44" s="10" t="str">
        <f>"93001"</f>
        <v>93001</v>
      </c>
      <c r="C44" s="11" t="s">
        <v>95</v>
      </c>
      <c r="D44" s="10">
        <v>1993</v>
      </c>
      <c r="E44" s="11" t="s">
        <v>96</v>
      </c>
      <c r="F44" s="13" t="s">
        <v>97</v>
      </c>
    </row>
    <row r="45" spans="1:6" x14ac:dyDescent="0.25">
      <c r="A45" s="9" t="s">
        <v>98</v>
      </c>
      <c r="B45" s="10" t="str">
        <f>"92002"</f>
        <v>92002</v>
      </c>
      <c r="C45" s="11" t="s">
        <v>99</v>
      </c>
      <c r="D45" s="10">
        <v>1992</v>
      </c>
      <c r="E45" s="11" t="s">
        <v>10</v>
      </c>
      <c r="F45" s="13" t="s">
        <v>97</v>
      </c>
    </row>
    <row r="46" spans="1:6" x14ac:dyDescent="0.25">
      <c r="A46" s="9" t="s">
        <v>98</v>
      </c>
      <c r="B46" s="10" t="str">
        <f>"92003"</f>
        <v>92003</v>
      </c>
      <c r="C46" s="11" t="s">
        <v>100</v>
      </c>
      <c r="D46" s="10">
        <v>1992</v>
      </c>
      <c r="E46" s="11" t="s">
        <v>10</v>
      </c>
      <c r="F46" s="13" t="s">
        <v>97</v>
      </c>
    </row>
    <row r="47" spans="1:6" x14ac:dyDescent="0.25">
      <c r="A47" s="9" t="s">
        <v>98</v>
      </c>
      <c r="B47" s="10" t="str">
        <f>"92004"</f>
        <v>92004</v>
      </c>
      <c r="C47" s="11" t="s">
        <v>101</v>
      </c>
      <c r="D47" s="10">
        <v>1992</v>
      </c>
      <c r="E47" s="11" t="s">
        <v>96</v>
      </c>
      <c r="F47" s="13" t="s">
        <v>97</v>
      </c>
    </row>
    <row r="48" spans="1:6" x14ac:dyDescent="0.25">
      <c r="A48" s="9" t="s">
        <v>98</v>
      </c>
      <c r="B48" s="10" t="str">
        <f>"92005"</f>
        <v>92005</v>
      </c>
      <c r="C48" s="11" t="s">
        <v>102</v>
      </c>
      <c r="D48" s="10">
        <v>1992</v>
      </c>
      <c r="E48" s="11" t="s">
        <v>27</v>
      </c>
      <c r="F48" s="13" t="s">
        <v>97</v>
      </c>
    </row>
    <row r="49" spans="1:6" x14ac:dyDescent="0.25">
      <c r="A49" s="9" t="s">
        <v>98</v>
      </c>
      <c r="B49" s="10" t="str">
        <f>"93007"</f>
        <v>93007</v>
      </c>
      <c r="C49" s="11" t="s">
        <v>103</v>
      </c>
      <c r="D49" s="10">
        <v>1993</v>
      </c>
      <c r="E49" s="11" t="s">
        <v>104</v>
      </c>
      <c r="F49" s="13" t="s">
        <v>97</v>
      </c>
    </row>
    <row r="50" spans="1:6" x14ac:dyDescent="0.25">
      <c r="A50" s="9" t="s">
        <v>98</v>
      </c>
      <c r="B50" s="10" t="str">
        <f>"93008"</f>
        <v>93008</v>
      </c>
      <c r="C50" s="11" t="s">
        <v>105</v>
      </c>
      <c r="D50" s="10">
        <v>1993</v>
      </c>
      <c r="E50" s="11" t="s">
        <v>106</v>
      </c>
      <c r="F50" s="13" t="s">
        <v>97</v>
      </c>
    </row>
    <row r="51" spans="1:6" x14ac:dyDescent="0.25">
      <c r="A51" s="9" t="s">
        <v>98</v>
      </c>
      <c r="B51" s="10" t="str">
        <f>"92007"</f>
        <v>92007</v>
      </c>
      <c r="C51" s="11" t="s">
        <v>107</v>
      </c>
      <c r="D51" s="10">
        <v>1992</v>
      </c>
      <c r="E51" s="11" t="s">
        <v>108</v>
      </c>
      <c r="F51" s="13" t="s">
        <v>97</v>
      </c>
    </row>
    <row r="52" spans="1:6" x14ac:dyDescent="0.25">
      <c r="A52" s="9" t="s">
        <v>98</v>
      </c>
      <c r="B52" s="10" t="str">
        <f>"93016"</f>
        <v>93016</v>
      </c>
      <c r="C52" s="11" t="s">
        <v>109</v>
      </c>
      <c r="D52" s="10">
        <v>1993</v>
      </c>
      <c r="E52" s="11" t="s">
        <v>96</v>
      </c>
      <c r="F52" s="13" t="s">
        <v>97</v>
      </c>
    </row>
    <row r="53" spans="1:6" x14ac:dyDescent="0.25">
      <c r="A53" s="9" t="s">
        <v>98</v>
      </c>
      <c r="B53" s="10" t="str">
        <f>"92009"</f>
        <v>92009</v>
      </c>
      <c r="C53" s="11" t="s">
        <v>110</v>
      </c>
      <c r="D53" s="10">
        <v>1992</v>
      </c>
      <c r="E53" s="11" t="s">
        <v>10</v>
      </c>
      <c r="F53" s="13" t="s">
        <v>97</v>
      </c>
    </row>
    <row r="54" spans="1:6" x14ac:dyDescent="0.25">
      <c r="A54" s="9" t="s">
        <v>98</v>
      </c>
      <c r="B54" s="10" t="str">
        <f>"95001"</f>
        <v>95001</v>
      </c>
      <c r="C54" s="11" t="s">
        <v>111</v>
      </c>
      <c r="D54" s="10">
        <v>1995</v>
      </c>
      <c r="E54" s="11" t="s">
        <v>7</v>
      </c>
      <c r="F54" s="13" t="s">
        <v>97</v>
      </c>
    </row>
    <row r="55" spans="1:6" x14ac:dyDescent="0.25">
      <c r="A55" s="9" t="s">
        <v>98</v>
      </c>
      <c r="B55" s="10" t="str">
        <f>"92014"</f>
        <v>92014</v>
      </c>
      <c r="C55" s="11" t="s">
        <v>112</v>
      </c>
      <c r="D55" s="10">
        <v>1992</v>
      </c>
      <c r="E55" s="11" t="s">
        <v>10</v>
      </c>
      <c r="F55" s="13" t="s">
        <v>97</v>
      </c>
    </row>
    <row r="56" spans="1:6" x14ac:dyDescent="0.25">
      <c r="A56" s="9" t="s">
        <v>98</v>
      </c>
      <c r="B56" s="10" t="str">
        <f>"95002"</f>
        <v>95002</v>
      </c>
      <c r="C56" s="11" t="s">
        <v>113</v>
      </c>
      <c r="D56" s="10">
        <v>1995</v>
      </c>
      <c r="E56" s="11" t="s">
        <v>106</v>
      </c>
      <c r="F56" s="13" t="s">
        <v>97</v>
      </c>
    </row>
    <row r="57" spans="1:6" x14ac:dyDescent="0.25">
      <c r="A57" s="9" t="s">
        <v>98</v>
      </c>
      <c r="B57" s="10" t="str">
        <f>"95003"</f>
        <v>95003</v>
      </c>
      <c r="C57" s="11" t="s">
        <v>114</v>
      </c>
      <c r="D57" s="10">
        <v>1995</v>
      </c>
      <c r="E57" s="11" t="s">
        <v>96</v>
      </c>
      <c r="F57" s="13" t="s">
        <v>97</v>
      </c>
    </row>
    <row r="58" spans="1:6" x14ac:dyDescent="0.25">
      <c r="A58" s="9" t="s">
        <v>98</v>
      </c>
      <c r="B58" s="10" t="str">
        <f>"93010"</f>
        <v>93010</v>
      </c>
      <c r="C58" s="11" t="s">
        <v>115</v>
      </c>
      <c r="D58" s="10">
        <v>1993</v>
      </c>
      <c r="E58" s="11" t="s">
        <v>10</v>
      </c>
      <c r="F58" s="13" t="s">
        <v>97</v>
      </c>
    </row>
    <row r="59" spans="1:6" x14ac:dyDescent="0.25">
      <c r="A59" s="9" t="s">
        <v>98</v>
      </c>
      <c r="B59" s="10" t="str">
        <f>"96001"</f>
        <v>96001</v>
      </c>
      <c r="C59" s="11" t="s">
        <v>116</v>
      </c>
      <c r="D59" s="10">
        <v>1996</v>
      </c>
      <c r="E59" s="11" t="s">
        <v>104</v>
      </c>
      <c r="F59" s="13" t="s">
        <v>97</v>
      </c>
    </row>
    <row r="60" spans="1:6" x14ac:dyDescent="0.25">
      <c r="A60" s="9" t="s">
        <v>98</v>
      </c>
      <c r="B60" s="10" t="str">
        <f>"96002"</f>
        <v>96002</v>
      </c>
      <c r="C60" s="11" t="s">
        <v>117</v>
      </c>
      <c r="D60" s="10">
        <v>1996</v>
      </c>
      <c r="E60" s="11" t="s">
        <v>13</v>
      </c>
      <c r="F60" s="13" t="s">
        <v>97</v>
      </c>
    </row>
    <row r="61" spans="1:6" x14ac:dyDescent="0.25">
      <c r="A61" s="9" t="s">
        <v>98</v>
      </c>
      <c r="B61" s="10" t="str">
        <f>"95005"</f>
        <v>95005</v>
      </c>
      <c r="C61" s="11" t="s">
        <v>118</v>
      </c>
      <c r="D61" s="10">
        <v>1995</v>
      </c>
      <c r="E61" s="11" t="s">
        <v>7</v>
      </c>
      <c r="F61" s="13" t="s">
        <v>97</v>
      </c>
    </row>
    <row r="62" spans="1:6" x14ac:dyDescent="0.25">
      <c r="A62" s="9" t="s">
        <v>98</v>
      </c>
      <c r="B62" s="10" t="str">
        <f>"95004"</f>
        <v>95004</v>
      </c>
      <c r="C62" s="11" t="s">
        <v>119</v>
      </c>
      <c r="D62" s="10">
        <v>1995</v>
      </c>
      <c r="E62" s="11" t="s">
        <v>106</v>
      </c>
      <c r="F62" s="13" t="s">
        <v>97</v>
      </c>
    </row>
    <row r="63" spans="1:6" x14ac:dyDescent="0.25">
      <c r="A63" s="9" t="s">
        <v>98</v>
      </c>
      <c r="B63" s="10" t="str">
        <f>"92010"</f>
        <v>92010</v>
      </c>
      <c r="C63" s="11" t="s">
        <v>120</v>
      </c>
      <c r="D63" s="10">
        <v>1992</v>
      </c>
      <c r="E63" s="11" t="s">
        <v>10</v>
      </c>
      <c r="F63" s="13" t="s">
        <v>97</v>
      </c>
    </row>
    <row r="64" spans="1:6" x14ac:dyDescent="0.25">
      <c r="A64" s="9" t="s">
        <v>98</v>
      </c>
      <c r="B64" s="10" t="str">
        <f>"95006"</f>
        <v>95006</v>
      </c>
      <c r="C64" s="11" t="s">
        <v>121</v>
      </c>
      <c r="D64" s="10">
        <v>1995</v>
      </c>
      <c r="E64" s="11" t="s">
        <v>10</v>
      </c>
      <c r="F64" s="13" t="s">
        <v>97</v>
      </c>
    </row>
    <row r="65" spans="1:6" x14ac:dyDescent="0.25">
      <c r="A65" s="9" t="s">
        <v>98</v>
      </c>
      <c r="B65" s="10" t="str">
        <f>"95008"</f>
        <v>95008</v>
      </c>
      <c r="C65" s="11" t="s">
        <v>122</v>
      </c>
      <c r="D65" s="10">
        <v>1995</v>
      </c>
      <c r="E65" s="11" t="s">
        <v>7</v>
      </c>
      <c r="F65" s="13" t="s">
        <v>97</v>
      </c>
    </row>
    <row r="66" spans="1:6" x14ac:dyDescent="0.25">
      <c r="A66" s="9" t="s">
        <v>98</v>
      </c>
      <c r="B66" s="10" t="str">
        <f>"96004"</f>
        <v>96004</v>
      </c>
      <c r="C66" s="11" t="s">
        <v>123</v>
      </c>
      <c r="D66" s="10">
        <v>1996</v>
      </c>
      <c r="E66" s="11" t="s">
        <v>27</v>
      </c>
      <c r="F66" s="13" t="s">
        <v>97</v>
      </c>
    </row>
    <row r="67" spans="1:6" x14ac:dyDescent="0.25">
      <c r="A67" s="9" t="s">
        <v>98</v>
      </c>
      <c r="B67" s="10" t="str">
        <f>"90001"</f>
        <v>90001</v>
      </c>
      <c r="C67" s="11" t="s">
        <v>124</v>
      </c>
      <c r="D67" s="10">
        <v>1990</v>
      </c>
      <c r="E67" s="11" t="s">
        <v>10</v>
      </c>
      <c r="F67" s="13" t="s">
        <v>97</v>
      </c>
    </row>
    <row r="68" spans="1:6" x14ac:dyDescent="0.25">
      <c r="A68" s="9" t="s">
        <v>98</v>
      </c>
      <c r="B68" s="10" t="str">
        <f>"90002"</f>
        <v>90002</v>
      </c>
      <c r="C68" s="11" t="s">
        <v>125</v>
      </c>
      <c r="D68" s="10">
        <v>1990</v>
      </c>
      <c r="E68" s="11" t="s">
        <v>10</v>
      </c>
      <c r="F68" s="13" t="s">
        <v>97</v>
      </c>
    </row>
    <row r="69" spans="1:6" x14ac:dyDescent="0.25">
      <c r="A69" s="9" t="s">
        <v>98</v>
      </c>
      <c r="B69" s="10" t="str">
        <f>"90003"</f>
        <v>90003</v>
      </c>
      <c r="C69" s="11" t="s">
        <v>126</v>
      </c>
      <c r="D69" s="10">
        <v>1990</v>
      </c>
      <c r="E69" s="11" t="s">
        <v>10</v>
      </c>
      <c r="F69" s="13" t="s">
        <v>97</v>
      </c>
    </row>
    <row r="70" spans="1:6" x14ac:dyDescent="0.25">
      <c r="A70" s="9" t="s">
        <v>98</v>
      </c>
      <c r="B70" s="10" t="str">
        <f>"90004"</f>
        <v>90004</v>
      </c>
      <c r="C70" s="11" t="s">
        <v>127</v>
      </c>
      <c r="D70" s="10">
        <v>1990</v>
      </c>
      <c r="E70" s="11" t="s">
        <v>27</v>
      </c>
      <c r="F70" s="13" t="s">
        <v>97</v>
      </c>
    </row>
    <row r="71" spans="1:6" x14ac:dyDescent="0.25">
      <c r="A71" s="9" t="s">
        <v>98</v>
      </c>
      <c r="B71" s="10" t="str">
        <f>"90005"</f>
        <v>90005</v>
      </c>
      <c r="C71" s="11" t="s">
        <v>128</v>
      </c>
      <c r="D71" s="10">
        <v>1990</v>
      </c>
      <c r="E71" s="11" t="s">
        <v>10</v>
      </c>
      <c r="F71" s="13" t="s">
        <v>97</v>
      </c>
    </row>
    <row r="72" spans="1:6" x14ac:dyDescent="0.25">
      <c r="A72" s="9" t="s">
        <v>98</v>
      </c>
      <c r="B72" s="10" t="str">
        <f>"91001"</f>
        <v>91001</v>
      </c>
      <c r="C72" s="11" t="s">
        <v>129</v>
      </c>
      <c r="D72" s="10">
        <v>1991</v>
      </c>
      <c r="E72" s="11" t="s">
        <v>27</v>
      </c>
      <c r="F72" s="13" t="s">
        <v>97</v>
      </c>
    </row>
    <row r="73" spans="1:6" x14ac:dyDescent="0.25">
      <c r="A73" s="9" t="s">
        <v>98</v>
      </c>
      <c r="B73" s="10" t="str">
        <f>"90006"</f>
        <v>90006</v>
      </c>
      <c r="C73" s="11" t="s">
        <v>130</v>
      </c>
      <c r="D73" s="10">
        <v>1990</v>
      </c>
      <c r="E73" s="11" t="s">
        <v>7</v>
      </c>
      <c r="F73" s="13" t="s">
        <v>97</v>
      </c>
    </row>
    <row r="74" spans="1:6" x14ac:dyDescent="0.25">
      <c r="A74" s="9" t="s">
        <v>98</v>
      </c>
      <c r="B74" s="10" t="str">
        <f>"90007"</f>
        <v>90007</v>
      </c>
      <c r="C74" s="11" t="s">
        <v>131</v>
      </c>
      <c r="D74" s="10">
        <v>1990</v>
      </c>
      <c r="E74" s="11" t="s">
        <v>13</v>
      </c>
      <c r="F74" s="13" t="s">
        <v>97</v>
      </c>
    </row>
    <row r="75" spans="1:6" x14ac:dyDescent="0.25">
      <c r="A75" s="9" t="s">
        <v>98</v>
      </c>
      <c r="B75" s="10" t="str">
        <f>"90008"</f>
        <v>90008</v>
      </c>
      <c r="C75" s="11" t="s">
        <v>132</v>
      </c>
      <c r="D75" s="10">
        <v>1990</v>
      </c>
      <c r="E75" s="11" t="s">
        <v>96</v>
      </c>
      <c r="F75" s="13" t="s">
        <v>97</v>
      </c>
    </row>
    <row r="76" spans="1:6" x14ac:dyDescent="0.25">
      <c r="A76" s="9" t="s">
        <v>98</v>
      </c>
      <c r="B76" s="10" t="str">
        <f>"90009"</f>
        <v>90009</v>
      </c>
      <c r="C76" s="11" t="s">
        <v>133</v>
      </c>
      <c r="D76" s="10">
        <v>1990</v>
      </c>
      <c r="E76" s="11" t="s">
        <v>104</v>
      </c>
      <c r="F76" s="13" t="s">
        <v>97</v>
      </c>
    </row>
    <row r="77" spans="1:6" x14ac:dyDescent="0.25">
      <c r="A77" s="9" t="s">
        <v>98</v>
      </c>
      <c r="B77" s="10" t="str">
        <f>"90011"</f>
        <v>90011</v>
      </c>
      <c r="C77" s="11" t="s">
        <v>134</v>
      </c>
      <c r="D77" s="10">
        <v>1990</v>
      </c>
      <c r="E77" s="11" t="s">
        <v>135</v>
      </c>
      <c r="F77" s="13" t="s">
        <v>97</v>
      </c>
    </row>
    <row r="78" spans="1:6" x14ac:dyDescent="0.25">
      <c r="A78" s="9" t="s">
        <v>98</v>
      </c>
      <c r="B78" s="10" t="str">
        <f>"90012"</f>
        <v>90012</v>
      </c>
      <c r="C78" s="11" t="s">
        <v>136</v>
      </c>
      <c r="D78" s="10">
        <v>1990</v>
      </c>
      <c r="E78" s="11" t="s">
        <v>21</v>
      </c>
      <c r="F78" s="13" t="s">
        <v>97</v>
      </c>
    </row>
    <row r="79" spans="1:6" x14ac:dyDescent="0.25">
      <c r="A79" s="9" t="s">
        <v>98</v>
      </c>
      <c r="B79" s="10" t="str">
        <f>"91006"</f>
        <v>91006</v>
      </c>
      <c r="C79" s="11" t="s">
        <v>137</v>
      </c>
      <c r="D79" s="10">
        <v>1991</v>
      </c>
      <c r="E79" s="11" t="s">
        <v>27</v>
      </c>
      <c r="F79" s="13" t="s">
        <v>97</v>
      </c>
    </row>
    <row r="80" spans="1:6" x14ac:dyDescent="0.25">
      <c r="A80" s="9" t="s">
        <v>98</v>
      </c>
      <c r="B80" s="10" t="str">
        <f>"90013"</f>
        <v>90013</v>
      </c>
      <c r="C80" s="11" t="s">
        <v>138</v>
      </c>
      <c r="D80" s="10">
        <v>1990</v>
      </c>
      <c r="E80" s="11" t="s">
        <v>135</v>
      </c>
      <c r="F80" s="13" t="s">
        <v>97</v>
      </c>
    </row>
    <row r="81" spans="1:6" x14ac:dyDescent="0.25">
      <c r="A81" s="9" t="s">
        <v>98</v>
      </c>
      <c r="B81" s="10" t="str">
        <f>"91007"</f>
        <v>91007</v>
      </c>
      <c r="C81" s="11" t="s">
        <v>139</v>
      </c>
      <c r="D81" s="10">
        <v>1991</v>
      </c>
      <c r="E81" s="11" t="s">
        <v>140</v>
      </c>
      <c r="F81" s="13" t="s">
        <v>97</v>
      </c>
    </row>
    <row r="82" spans="1:6" x14ac:dyDescent="0.25">
      <c r="A82" s="9" t="s">
        <v>98</v>
      </c>
      <c r="B82" s="10" t="str">
        <f>"90014"</f>
        <v>90014</v>
      </c>
      <c r="C82" s="11" t="s">
        <v>141</v>
      </c>
      <c r="D82" s="10">
        <v>1990</v>
      </c>
      <c r="E82" s="11" t="s">
        <v>21</v>
      </c>
      <c r="F82" s="13" t="s">
        <v>97</v>
      </c>
    </row>
    <row r="83" spans="1:6" x14ac:dyDescent="0.25">
      <c r="A83" s="9" t="s">
        <v>98</v>
      </c>
      <c r="B83" s="10" t="str">
        <f>"90016"</f>
        <v>90016</v>
      </c>
      <c r="C83" s="11" t="s">
        <v>142</v>
      </c>
      <c r="D83" s="10">
        <v>1990</v>
      </c>
      <c r="E83" s="11" t="s">
        <v>104</v>
      </c>
      <c r="F83" s="13" t="s">
        <v>97</v>
      </c>
    </row>
    <row r="84" spans="1:6" x14ac:dyDescent="0.25">
      <c r="A84" s="9" t="s">
        <v>98</v>
      </c>
      <c r="B84" s="10" t="str">
        <f>"90017"</f>
        <v>90017</v>
      </c>
      <c r="C84" s="11" t="s">
        <v>143</v>
      </c>
      <c r="D84" s="10">
        <v>1990</v>
      </c>
      <c r="E84" s="11" t="s">
        <v>96</v>
      </c>
      <c r="F84" s="13" t="s">
        <v>97</v>
      </c>
    </row>
    <row r="85" spans="1:6" x14ac:dyDescent="0.25">
      <c r="A85" s="9" t="s">
        <v>98</v>
      </c>
      <c r="B85" s="10" t="str">
        <f>"88001"</f>
        <v>88001</v>
      </c>
      <c r="C85" s="11" t="s">
        <v>144</v>
      </c>
      <c r="D85" s="10">
        <v>1988</v>
      </c>
      <c r="E85" s="11" t="s">
        <v>27</v>
      </c>
      <c r="F85" s="13" t="s">
        <v>97</v>
      </c>
    </row>
    <row r="86" spans="1:6" x14ac:dyDescent="0.25">
      <c r="A86" s="9" t="s">
        <v>98</v>
      </c>
      <c r="B86" s="10" t="str">
        <f>"88010"</f>
        <v>88010</v>
      </c>
      <c r="C86" s="11" t="s">
        <v>145</v>
      </c>
      <c r="D86" s="10">
        <v>1988</v>
      </c>
      <c r="E86" s="11" t="s">
        <v>27</v>
      </c>
      <c r="F86" s="13" t="s">
        <v>97</v>
      </c>
    </row>
    <row r="87" spans="1:6" x14ac:dyDescent="0.25">
      <c r="A87" s="9" t="s">
        <v>98</v>
      </c>
      <c r="B87" s="10" t="str">
        <f>"88011"</f>
        <v>88011</v>
      </c>
      <c r="C87" s="11" t="s">
        <v>146</v>
      </c>
      <c r="D87" s="10">
        <v>1988</v>
      </c>
      <c r="E87" s="11" t="s">
        <v>13</v>
      </c>
      <c r="F87" s="13" t="s">
        <v>97</v>
      </c>
    </row>
    <row r="88" spans="1:6" x14ac:dyDescent="0.25">
      <c r="A88" s="9" t="s">
        <v>98</v>
      </c>
      <c r="B88" s="10" t="str">
        <f>"88013"</f>
        <v>88013</v>
      </c>
      <c r="C88" s="11" t="s">
        <v>147</v>
      </c>
      <c r="D88" s="10">
        <v>1988</v>
      </c>
      <c r="E88" s="11" t="s">
        <v>135</v>
      </c>
      <c r="F88" s="13" t="s">
        <v>97</v>
      </c>
    </row>
    <row r="89" spans="1:6" x14ac:dyDescent="0.25">
      <c r="A89" s="9" t="s">
        <v>98</v>
      </c>
      <c r="B89" s="10" t="str">
        <f>"88014"</f>
        <v>88014</v>
      </c>
      <c r="C89" s="11" t="s">
        <v>148</v>
      </c>
      <c r="D89" s="10">
        <v>1988</v>
      </c>
      <c r="E89" s="11" t="s">
        <v>7</v>
      </c>
      <c r="F89" s="13" t="s">
        <v>97</v>
      </c>
    </row>
    <row r="90" spans="1:6" x14ac:dyDescent="0.25">
      <c r="A90" s="9" t="s">
        <v>98</v>
      </c>
      <c r="B90" s="10" t="str">
        <f>"89002"</f>
        <v>89002</v>
      </c>
      <c r="C90" s="11" t="s">
        <v>149</v>
      </c>
      <c r="D90" s="10">
        <v>1989</v>
      </c>
      <c r="E90" s="11" t="s">
        <v>27</v>
      </c>
      <c r="F90" s="13" t="s">
        <v>97</v>
      </c>
    </row>
    <row r="91" spans="1:6" x14ac:dyDescent="0.25">
      <c r="A91" s="9" t="s">
        <v>98</v>
      </c>
      <c r="B91" s="10" t="str">
        <f>"89003"</f>
        <v>89003</v>
      </c>
      <c r="C91" s="11" t="s">
        <v>150</v>
      </c>
      <c r="D91" s="10">
        <v>1989</v>
      </c>
      <c r="E91" s="11" t="s">
        <v>27</v>
      </c>
      <c r="F91" s="13" t="s">
        <v>97</v>
      </c>
    </row>
    <row r="92" spans="1:6" x14ac:dyDescent="0.25">
      <c r="A92" s="9" t="s">
        <v>98</v>
      </c>
      <c r="B92" s="10" t="str">
        <f>"89004"</f>
        <v>89004</v>
      </c>
      <c r="C92" s="11" t="s">
        <v>151</v>
      </c>
      <c r="D92" s="10">
        <v>1989</v>
      </c>
      <c r="E92" s="11" t="s">
        <v>96</v>
      </c>
      <c r="F92" s="13" t="s">
        <v>97</v>
      </c>
    </row>
    <row r="93" spans="1:6" x14ac:dyDescent="0.25">
      <c r="A93" s="9" t="s">
        <v>98</v>
      </c>
      <c r="B93" s="10" t="str">
        <f>"89006"</f>
        <v>89006</v>
      </c>
      <c r="C93" s="11" t="s">
        <v>152</v>
      </c>
      <c r="D93" s="10">
        <v>1989</v>
      </c>
      <c r="E93" s="11" t="s">
        <v>21</v>
      </c>
      <c r="F93" s="13" t="s">
        <v>97</v>
      </c>
    </row>
    <row r="94" spans="1:6" x14ac:dyDescent="0.25">
      <c r="A94" s="9" t="s">
        <v>98</v>
      </c>
      <c r="B94" s="10" t="str">
        <f>"89007"</f>
        <v>89007</v>
      </c>
      <c r="C94" s="11" t="s">
        <v>153</v>
      </c>
      <c r="D94" s="10">
        <v>1989</v>
      </c>
      <c r="E94" s="11" t="s">
        <v>96</v>
      </c>
      <c r="F94" s="13" t="s">
        <v>97</v>
      </c>
    </row>
    <row r="95" spans="1:6" x14ac:dyDescent="0.25">
      <c r="A95" s="9" t="s">
        <v>98</v>
      </c>
      <c r="B95" s="10" t="str">
        <f>"89009"</f>
        <v>89009</v>
      </c>
      <c r="C95" s="11" t="s">
        <v>154</v>
      </c>
      <c r="D95" s="10">
        <v>1989</v>
      </c>
      <c r="E95" s="11" t="s">
        <v>96</v>
      </c>
      <c r="F95" s="13" t="s">
        <v>97</v>
      </c>
    </row>
    <row r="96" spans="1:6" x14ac:dyDescent="0.25">
      <c r="A96" s="9" t="s">
        <v>98</v>
      </c>
      <c r="B96" s="10" t="str">
        <f>"89013"</f>
        <v>89013</v>
      </c>
      <c r="C96" s="11" t="s">
        <v>155</v>
      </c>
      <c r="D96" s="10">
        <v>1989</v>
      </c>
      <c r="E96" s="11" t="s">
        <v>21</v>
      </c>
      <c r="F96" s="13" t="s">
        <v>97</v>
      </c>
    </row>
    <row r="97" spans="1:6" x14ac:dyDescent="0.25">
      <c r="A97" s="9" t="s">
        <v>98</v>
      </c>
      <c r="B97" s="10" t="str">
        <f>"87001"</f>
        <v>87001</v>
      </c>
      <c r="C97" s="11" t="s">
        <v>156</v>
      </c>
      <c r="D97" s="10">
        <v>1987</v>
      </c>
      <c r="E97" s="11" t="s">
        <v>27</v>
      </c>
      <c r="F97" s="13" t="s">
        <v>97</v>
      </c>
    </row>
    <row r="98" spans="1:6" x14ac:dyDescent="0.25">
      <c r="A98" s="9" t="s">
        <v>98</v>
      </c>
      <c r="B98" s="10" t="str">
        <f>"87002"</f>
        <v>87002</v>
      </c>
      <c r="C98" s="11" t="s">
        <v>157</v>
      </c>
      <c r="D98" s="10">
        <v>1987</v>
      </c>
      <c r="E98" s="11" t="s">
        <v>10</v>
      </c>
      <c r="F98" s="13" t="s">
        <v>97</v>
      </c>
    </row>
    <row r="99" spans="1:6" x14ac:dyDescent="0.25">
      <c r="A99" s="9" t="s">
        <v>98</v>
      </c>
      <c r="B99" s="10" t="str">
        <f>"87003"</f>
        <v>87003</v>
      </c>
      <c r="C99" s="11" t="s">
        <v>158</v>
      </c>
      <c r="D99" s="10">
        <v>1987</v>
      </c>
      <c r="E99" s="11" t="s">
        <v>21</v>
      </c>
      <c r="F99" s="13" t="s">
        <v>97</v>
      </c>
    </row>
    <row r="100" spans="1:6" x14ac:dyDescent="0.25">
      <c r="A100" s="9" t="s">
        <v>98</v>
      </c>
      <c r="B100" s="10" t="str">
        <f>"87006"</f>
        <v>87006</v>
      </c>
      <c r="C100" s="11" t="s">
        <v>159</v>
      </c>
      <c r="D100" s="10">
        <v>1987</v>
      </c>
      <c r="E100" s="11" t="s">
        <v>21</v>
      </c>
      <c r="F100" s="13" t="s">
        <v>97</v>
      </c>
    </row>
    <row r="101" spans="1:6" x14ac:dyDescent="0.25">
      <c r="A101" s="9" t="s">
        <v>98</v>
      </c>
      <c r="B101" s="10" t="str">
        <f>"87008"</f>
        <v>87008</v>
      </c>
      <c r="C101" s="11" t="s">
        <v>160</v>
      </c>
      <c r="D101" s="10">
        <v>1987</v>
      </c>
      <c r="E101" s="11" t="s">
        <v>10</v>
      </c>
      <c r="F101" s="13" t="s">
        <v>97</v>
      </c>
    </row>
    <row r="102" spans="1:6" x14ac:dyDescent="0.25">
      <c r="A102" s="9" t="s">
        <v>98</v>
      </c>
      <c r="B102" s="10" t="str">
        <f>"86001"</f>
        <v>86001</v>
      </c>
      <c r="C102" s="11" t="s">
        <v>161</v>
      </c>
      <c r="D102" s="10">
        <v>1986</v>
      </c>
      <c r="E102" s="11" t="s">
        <v>96</v>
      </c>
      <c r="F102" s="13" t="s">
        <v>97</v>
      </c>
    </row>
    <row r="103" spans="1:6" x14ac:dyDescent="0.25">
      <c r="A103" s="9" t="s">
        <v>98</v>
      </c>
      <c r="B103" s="10" t="str">
        <f>"86003"</f>
        <v>86003</v>
      </c>
      <c r="C103" s="11" t="s">
        <v>162</v>
      </c>
      <c r="D103" s="10">
        <v>1986</v>
      </c>
      <c r="E103" s="11" t="s">
        <v>21</v>
      </c>
      <c r="F103" s="13" t="s">
        <v>97</v>
      </c>
    </row>
    <row r="104" spans="1:6" x14ac:dyDescent="0.25">
      <c r="A104" s="9" t="s">
        <v>98</v>
      </c>
      <c r="B104" s="10" t="str">
        <f>"86004"</f>
        <v>86004</v>
      </c>
      <c r="C104" s="11" t="s">
        <v>163</v>
      </c>
      <c r="D104" s="10">
        <v>1986</v>
      </c>
      <c r="E104" s="11" t="s">
        <v>108</v>
      </c>
      <c r="F104" s="13" t="s">
        <v>97</v>
      </c>
    </row>
    <row r="105" spans="1:6" x14ac:dyDescent="0.25">
      <c r="A105" s="9" t="s">
        <v>98</v>
      </c>
      <c r="B105" s="10" t="str">
        <f>"86006"</f>
        <v>86006</v>
      </c>
      <c r="C105" s="11" t="s">
        <v>164</v>
      </c>
      <c r="D105" s="10">
        <v>1986</v>
      </c>
      <c r="E105" s="11" t="s">
        <v>27</v>
      </c>
      <c r="F105" s="13" t="s">
        <v>97</v>
      </c>
    </row>
    <row r="106" spans="1:6" x14ac:dyDescent="0.25">
      <c r="A106" s="9" t="s">
        <v>98</v>
      </c>
      <c r="B106" s="10" t="str">
        <f>"86009"</f>
        <v>86009</v>
      </c>
      <c r="C106" s="11" t="s">
        <v>165</v>
      </c>
      <c r="D106" s="10">
        <v>1986</v>
      </c>
      <c r="E106" s="11" t="s">
        <v>7</v>
      </c>
      <c r="F106" s="13" t="s">
        <v>97</v>
      </c>
    </row>
    <row r="107" spans="1:6" x14ac:dyDescent="0.25">
      <c r="A107" s="9" t="s">
        <v>98</v>
      </c>
      <c r="B107" s="10" t="str">
        <f>"86008"</f>
        <v>86008</v>
      </c>
      <c r="C107" s="11" t="s">
        <v>166</v>
      </c>
      <c r="D107" s="10">
        <v>1986</v>
      </c>
      <c r="E107" s="11" t="s">
        <v>106</v>
      </c>
      <c r="F107" s="13" t="s">
        <v>97</v>
      </c>
    </row>
    <row r="108" spans="1:6" x14ac:dyDescent="0.25">
      <c r="A108" s="9" t="s">
        <v>98</v>
      </c>
      <c r="B108" s="10" t="str">
        <f>"84001"</f>
        <v>84001</v>
      </c>
      <c r="C108" s="11" t="s">
        <v>167</v>
      </c>
      <c r="D108" s="10">
        <v>1984</v>
      </c>
      <c r="E108" s="11" t="s">
        <v>27</v>
      </c>
      <c r="F108" s="13" t="s">
        <v>97</v>
      </c>
    </row>
    <row r="109" spans="1:6" x14ac:dyDescent="0.25">
      <c r="A109" s="9" t="s">
        <v>98</v>
      </c>
      <c r="B109" s="10" t="str">
        <f>"84005"</f>
        <v>84005</v>
      </c>
      <c r="C109" s="11" t="s">
        <v>168</v>
      </c>
      <c r="D109" s="10">
        <v>1984</v>
      </c>
      <c r="E109" s="11" t="s">
        <v>10</v>
      </c>
      <c r="F109" s="13" t="s">
        <v>97</v>
      </c>
    </row>
    <row r="110" spans="1:6" x14ac:dyDescent="0.25">
      <c r="A110" s="9" t="s">
        <v>98</v>
      </c>
      <c r="B110" s="10" t="str">
        <f>"84006"</f>
        <v>84006</v>
      </c>
      <c r="C110" s="11" t="s">
        <v>169</v>
      </c>
      <c r="D110" s="10">
        <v>1984</v>
      </c>
      <c r="E110" s="11" t="s">
        <v>96</v>
      </c>
      <c r="F110" s="13" t="s">
        <v>97</v>
      </c>
    </row>
    <row r="111" spans="1:6" x14ac:dyDescent="0.25">
      <c r="A111" s="9" t="s">
        <v>98</v>
      </c>
      <c r="B111" s="10" t="str">
        <f>"85001"</f>
        <v>85001</v>
      </c>
      <c r="C111" s="11" t="s">
        <v>170</v>
      </c>
      <c r="D111" s="10">
        <v>1985</v>
      </c>
      <c r="E111" s="11" t="s">
        <v>96</v>
      </c>
      <c r="F111" s="13" t="s">
        <v>97</v>
      </c>
    </row>
    <row r="112" spans="1:6" x14ac:dyDescent="0.25">
      <c r="A112" s="9" t="s">
        <v>98</v>
      </c>
      <c r="B112" s="10" t="str">
        <f>"85003"</f>
        <v>85003</v>
      </c>
      <c r="C112" s="11" t="s">
        <v>171</v>
      </c>
      <c r="D112" s="10">
        <v>1985</v>
      </c>
      <c r="E112" s="11" t="s">
        <v>13</v>
      </c>
      <c r="F112" s="13" t="s">
        <v>97</v>
      </c>
    </row>
    <row r="113" spans="1:6" x14ac:dyDescent="0.25">
      <c r="A113" s="9" t="s">
        <v>98</v>
      </c>
      <c r="B113" s="10" t="str">
        <f>"85010"</f>
        <v>85010</v>
      </c>
      <c r="C113" s="11" t="s">
        <v>172</v>
      </c>
      <c r="D113" s="10">
        <v>1985</v>
      </c>
      <c r="E113" s="11" t="s">
        <v>108</v>
      </c>
      <c r="F113" s="13" t="s">
        <v>97</v>
      </c>
    </row>
    <row r="114" spans="1:6" x14ac:dyDescent="0.25">
      <c r="A114" s="9" t="s">
        <v>98</v>
      </c>
      <c r="B114" s="10" t="str">
        <f>"85011"</f>
        <v>85011</v>
      </c>
      <c r="C114" s="11" t="s">
        <v>173</v>
      </c>
      <c r="D114" s="10">
        <v>1985</v>
      </c>
      <c r="E114" s="11" t="s">
        <v>21</v>
      </c>
      <c r="F114" s="13" t="s">
        <v>97</v>
      </c>
    </row>
    <row r="115" spans="1:6" x14ac:dyDescent="0.25">
      <c r="A115" s="9" t="s">
        <v>98</v>
      </c>
      <c r="B115" s="10" t="str">
        <f>"82001"</f>
        <v>82001</v>
      </c>
      <c r="C115" s="11" t="s">
        <v>174</v>
      </c>
      <c r="D115" s="10">
        <v>1982</v>
      </c>
      <c r="E115" s="11" t="s">
        <v>175</v>
      </c>
      <c r="F115" s="13" t="s">
        <v>97</v>
      </c>
    </row>
    <row r="116" spans="1:6" x14ac:dyDescent="0.25">
      <c r="A116" s="9" t="s">
        <v>98</v>
      </c>
      <c r="B116" s="10" t="str">
        <f>"82002"</f>
        <v>82002</v>
      </c>
      <c r="C116" s="11" t="s">
        <v>176</v>
      </c>
      <c r="D116" s="10">
        <v>1982</v>
      </c>
      <c r="E116" s="11" t="s">
        <v>18</v>
      </c>
      <c r="F116" s="13" t="s">
        <v>97</v>
      </c>
    </row>
    <row r="117" spans="1:6" x14ac:dyDescent="0.25">
      <c r="A117" s="9" t="s">
        <v>98</v>
      </c>
      <c r="B117" s="10" t="str">
        <f>"83001"</f>
        <v>83001</v>
      </c>
      <c r="C117" s="11" t="s">
        <v>177</v>
      </c>
      <c r="D117" s="10">
        <v>1983</v>
      </c>
      <c r="E117" s="11" t="s">
        <v>21</v>
      </c>
      <c r="F117" s="13" t="s">
        <v>97</v>
      </c>
    </row>
    <row r="118" spans="1:6" x14ac:dyDescent="0.25">
      <c r="A118" s="9" t="s">
        <v>98</v>
      </c>
      <c r="B118" s="10" t="str">
        <f>"83002"</f>
        <v>83002</v>
      </c>
      <c r="C118" s="11" t="s">
        <v>178</v>
      </c>
      <c r="D118" s="10">
        <v>1983</v>
      </c>
      <c r="E118" s="11" t="s">
        <v>21</v>
      </c>
      <c r="F118" s="13" t="s">
        <v>97</v>
      </c>
    </row>
    <row r="119" spans="1:6" x14ac:dyDescent="0.25">
      <c r="A119" s="9" t="s">
        <v>98</v>
      </c>
      <c r="B119" s="10" t="str">
        <f>"83003"</f>
        <v>83003</v>
      </c>
      <c r="C119" s="11" t="s">
        <v>179</v>
      </c>
      <c r="D119" s="10">
        <v>1983</v>
      </c>
      <c r="E119" s="11" t="s">
        <v>10</v>
      </c>
      <c r="F119" s="13" t="s">
        <v>97</v>
      </c>
    </row>
    <row r="120" spans="1:6" x14ac:dyDescent="0.25">
      <c r="A120" s="9" t="s">
        <v>98</v>
      </c>
      <c r="B120" s="10" t="str">
        <f>"83004"</f>
        <v>83004</v>
      </c>
      <c r="C120" s="11" t="s">
        <v>180</v>
      </c>
      <c r="D120" s="10">
        <v>1983</v>
      </c>
      <c r="E120" s="11" t="s">
        <v>10</v>
      </c>
      <c r="F120" s="13" t="s">
        <v>97</v>
      </c>
    </row>
    <row r="121" spans="1:6" x14ac:dyDescent="0.25">
      <c r="A121" s="9" t="s">
        <v>98</v>
      </c>
      <c r="B121" s="10" t="str">
        <f>"77001"</f>
        <v>77001</v>
      </c>
      <c r="C121" s="11" t="s">
        <v>181</v>
      </c>
      <c r="D121" s="10">
        <v>1977</v>
      </c>
      <c r="E121" s="11" t="s">
        <v>10</v>
      </c>
      <c r="F121" s="13" t="s">
        <v>97</v>
      </c>
    </row>
    <row r="122" spans="1:6" x14ac:dyDescent="0.25">
      <c r="A122" s="9" t="s">
        <v>98</v>
      </c>
      <c r="B122" s="10" t="str">
        <f>"77002"</f>
        <v>77002</v>
      </c>
      <c r="C122" s="11" t="s">
        <v>182</v>
      </c>
      <c r="D122" s="10">
        <v>1977</v>
      </c>
      <c r="E122" s="11" t="s">
        <v>183</v>
      </c>
      <c r="F122" s="13" t="s">
        <v>97</v>
      </c>
    </row>
    <row r="123" spans="1:6" x14ac:dyDescent="0.25">
      <c r="A123" s="9" t="s">
        <v>98</v>
      </c>
      <c r="B123" s="10" t="str">
        <f>"77003"</f>
        <v>77003</v>
      </c>
      <c r="C123" s="11" t="s">
        <v>184</v>
      </c>
      <c r="D123" s="10">
        <v>1977</v>
      </c>
      <c r="E123" s="11" t="s">
        <v>10</v>
      </c>
      <c r="F123" s="13" t="s">
        <v>97</v>
      </c>
    </row>
    <row r="124" spans="1:6" x14ac:dyDescent="0.25">
      <c r="A124" s="9" t="s">
        <v>98</v>
      </c>
      <c r="B124" s="10" t="str">
        <f>"77004"</f>
        <v>77004</v>
      </c>
      <c r="C124" s="11" t="s">
        <v>185</v>
      </c>
      <c r="D124" s="10">
        <v>1977</v>
      </c>
      <c r="E124" s="11" t="s">
        <v>7</v>
      </c>
      <c r="F124" s="13" t="s">
        <v>97</v>
      </c>
    </row>
    <row r="125" spans="1:6" x14ac:dyDescent="0.25">
      <c r="A125" s="9" t="s">
        <v>98</v>
      </c>
      <c r="B125" s="10" t="str">
        <f>"80001"</f>
        <v>80001</v>
      </c>
      <c r="C125" s="11" t="s">
        <v>186</v>
      </c>
      <c r="D125" s="10">
        <v>1980</v>
      </c>
      <c r="E125" s="11" t="s">
        <v>21</v>
      </c>
      <c r="F125" s="13" t="s">
        <v>97</v>
      </c>
    </row>
    <row r="126" spans="1:6" x14ac:dyDescent="0.25">
      <c r="A126" s="9" t="s">
        <v>98</v>
      </c>
      <c r="B126" s="10" t="str">
        <f>"80004"</f>
        <v>80004</v>
      </c>
      <c r="C126" s="11" t="s">
        <v>187</v>
      </c>
      <c r="D126" s="10">
        <v>1980</v>
      </c>
      <c r="E126" s="11" t="s">
        <v>7</v>
      </c>
      <c r="F126" s="13" t="s">
        <v>97</v>
      </c>
    </row>
    <row r="127" spans="1:6" x14ac:dyDescent="0.25">
      <c r="A127" s="9" t="s">
        <v>98</v>
      </c>
      <c r="B127" s="10" t="str">
        <f>"80005"</f>
        <v>80005</v>
      </c>
      <c r="C127" s="11" t="s">
        <v>188</v>
      </c>
      <c r="D127" s="10">
        <v>1980</v>
      </c>
      <c r="E127" s="11" t="s">
        <v>27</v>
      </c>
      <c r="F127" s="13" t="s">
        <v>97</v>
      </c>
    </row>
    <row r="128" spans="1:6" x14ac:dyDescent="0.25">
      <c r="A128" s="9" t="s">
        <v>98</v>
      </c>
      <c r="B128" s="10" t="str">
        <f>"75001"</f>
        <v>75001</v>
      </c>
      <c r="C128" s="11" t="s">
        <v>189</v>
      </c>
      <c r="D128" s="10">
        <v>1975</v>
      </c>
      <c r="E128" s="11" t="s">
        <v>96</v>
      </c>
      <c r="F128" s="13" t="s">
        <v>97</v>
      </c>
    </row>
    <row r="129" spans="1:6" x14ac:dyDescent="0.25">
      <c r="A129" s="9" t="s">
        <v>98</v>
      </c>
      <c r="B129" s="10" t="str">
        <f>"73002"</f>
        <v>73002</v>
      </c>
      <c r="C129" s="11" t="s">
        <v>190</v>
      </c>
      <c r="D129" s="10">
        <v>1973</v>
      </c>
      <c r="E129" s="11" t="s">
        <v>7</v>
      </c>
      <c r="F129" s="13" t="s">
        <v>97</v>
      </c>
    </row>
    <row r="130" spans="1:6" x14ac:dyDescent="0.25">
      <c r="A130" s="9" t="s">
        <v>98</v>
      </c>
      <c r="B130" s="10" t="str">
        <f>"73003"</f>
        <v>73003</v>
      </c>
      <c r="C130" s="11" t="s">
        <v>191</v>
      </c>
      <c r="D130" s="10">
        <v>1973</v>
      </c>
      <c r="E130" s="11" t="s">
        <v>7</v>
      </c>
      <c r="F130" s="13" t="s">
        <v>97</v>
      </c>
    </row>
    <row r="131" spans="1:6" x14ac:dyDescent="0.25">
      <c r="A131" s="9" t="s">
        <v>98</v>
      </c>
      <c r="B131" s="10" t="str">
        <f>"68002"</f>
        <v>68002</v>
      </c>
      <c r="C131" s="11" t="s">
        <v>192</v>
      </c>
      <c r="D131" s="10">
        <v>1968</v>
      </c>
      <c r="E131" s="11" t="s">
        <v>24</v>
      </c>
      <c r="F131" s="13" t="s">
        <v>97</v>
      </c>
    </row>
    <row r="132" spans="1:6" x14ac:dyDescent="0.25">
      <c r="A132" s="9" t="s">
        <v>98</v>
      </c>
      <c r="B132" s="10" t="str">
        <f>"68001"</f>
        <v>68001</v>
      </c>
      <c r="C132" s="11" t="s">
        <v>193</v>
      </c>
      <c r="D132" s="10">
        <v>1968</v>
      </c>
      <c r="E132" s="11" t="s">
        <v>13</v>
      </c>
      <c r="F132" s="13" t="s">
        <v>97</v>
      </c>
    </row>
    <row r="133" spans="1:6" x14ac:dyDescent="0.25">
      <c r="A133" s="9" t="s">
        <v>98</v>
      </c>
      <c r="B133" s="10" t="str">
        <f>"81001"</f>
        <v>81001</v>
      </c>
      <c r="C133" s="11" t="s">
        <v>194</v>
      </c>
      <c r="D133" s="10">
        <v>1981</v>
      </c>
      <c r="E133" s="11" t="s">
        <v>10</v>
      </c>
      <c r="F133" s="13" t="s">
        <v>97</v>
      </c>
    </row>
    <row r="134" spans="1:6" x14ac:dyDescent="0.25">
      <c r="A134" s="9" t="s">
        <v>98</v>
      </c>
      <c r="B134" s="10" t="str">
        <f>"79001"</f>
        <v>79001</v>
      </c>
      <c r="C134" s="11" t="s">
        <v>195</v>
      </c>
      <c r="D134" s="10">
        <v>1979</v>
      </c>
      <c r="E134" s="11" t="s">
        <v>10</v>
      </c>
      <c r="F134" s="13" t="s">
        <v>97</v>
      </c>
    </row>
    <row r="135" spans="1:6" x14ac:dyDescent="0.25">
      <c r="A135" s="9" t="s">
        <v>98</v>
      </c>
      <c r="B135" s="10" t="str">
        <f>"93011"</f>
        <v>93011</v>
      </c>
      <c r="C135" s="11" t="s">
        <v>196</v>
      </c>
      <c r="D135" s="10">
        <v>1993</v>
      </c>
      <c r="E135" s="11" t="s">
        <v>183</v>
      </c>
      <c r="F135" s="13" t="s">
        <v>97</v>
      </c>
    </row>
    <row r="136" spans="1:6" x14ac:dyDescent="0.25">
      <c r="A136" s="9" t="s">
        <v>98</v>
      </c>
      <c r="B136" s="10" t="str">
        <f>"91011"</f>
        <v>91011</v>
      </c>
      <c r="C136" s="11" t="s">
        <v>197</v>
      </c>
      <c r="D136" s="10">
        <v>1991</v>
      </c>
      <c r="E136" s="11" t="s">
        <v>183</v>
      </c>
      <c r="F136" s="13" t="s">
        <v>97</v>
      </c>
    </row>
    <row r="137" spans="1:6" x14ac:dyDescent="0.25">
      <c r="A137" s="9" t="s">
        <v>98</v>
      </c>
      <c r="B137" s="10" t="str">
        <f>"92011"</f>
        <v>92011</v>
      </c>
      <c r="C137" s="11" t="s">
        <v>198</v>
      </c>
      <c r="D137" s="10">
        <v>1992</v>
      </c>
      <c r="E137" s="11" t="s">
        <v>21</v>
      </c>
      <c r="F137" s="13" t="s">
        <v>97</v>
      </c>
    </row>
    <row r="138" spans="1:6" x14ac:dyDescent="0.25">
      <c r="A138" s="9" t="s">
        <v>98</v>
      </c>
      <c r="B138" s="10" t="str">
        <f>"92012"</f>
        <v>92012</v>
      </c>
      <c r="C138" s="11" t="s">
        <v>199</v>
      </c>
      <c r="D138" s="10">
        <v>1992</v>
      </c>
      <c r="E138" s="11" t="s">
        <v>21</v>
      </c>
      <c r="F138" s="13" t="s">
        <v>97</v>
      </c>
    </row>
    <row r="139" spans="1:6" x14ac:dyDescent="0.25">
      <c r="A139" s="9" t="s">
        <v>98</v>
      </c>
      <c r="B139" s="10" t="str">
        <f>"92013"</f>
        <v>92013</v>
      </c>
      <c r="C139" s="11" t="s">
        <v>200</v>
      </c>
      <c r="D139" s="10">
        <v>1992</v>
      </c>
      <c r="E139" s="11" t="s">
        <v>21</v>
      </c>
      <c r="F139" s="13" t="s">
        <v>97</v>
      </c>
    </row>
    <row r="140" spans="1:6" x14ac:dyDescent="0.25">
      <c r="A140" s="9" t="s">
        <v>98</v>
      </c>
      <c r="B140" s="10" t="str">
        <f>"90019"</f>
        <v>90019</v>
      </c>
      <c r="C140" s="11" t="s">
        <v>201</v>
      </c>
      <c r="D140" s="10">
        <v>1990</v>
      </c>
      <c r="E140" s="11" t="s">
        <v>21</v>
      </c>
      <c r="F140" s="13" t="s">
        <v>97</v>
      </c>
    </row>
    <row r="141" spans="1:6" x14ac:dyDescent="0.25">
      <c r="A141" s="9" t="s">
        <v>98</v>
      </c>
      <c r="B141" s="10" t="str">
        <f>"61001"</f>
        <v>61001</v>
      </c>
      <c r="C141" s="11" t="s">
        <v>202</v>
      </c>
      <c r="D141" s="10">
        <v>1961</v>
      </c>
      <c r="E141" s="11" t="s">
        <v>135</v>
      </c>
      <c r="F141" s="13" t="s">
        <v>97</v>
      </c>
    </row>
    <row r="142" spans="1:6" x14ac:dyDescent="0.25">
      <c r="A142" s="9" t="s">
        <v>98</v>
      </c>
      <c r="B142" s="10" t="str">
        <f>"94004"</f>
        <v>94004</v>
      </c>
      <c r="C142" s="11" t="s">
        <v>203</v>
      </c>
      <c r="D142" s="10">
        <v>1994</v>
      </c>
      <c r="E142" s="11" t="s">
        <v>96</v>
      </c>
      <c r="F142" s="13" t="s">
        <v>97</v>
      </c>
    </row>
    <row r="143" spans="1:6" x14ac:dyDescent="0.25">
      <c r="A143" s="9" t="s">
        <v>98</v>
      </c>
      <c r="B143" s="10" t="str">
        <f>"94005"</f>
        <v>94005</v>
      </c>
      <c r="C143" s="11" t="s">
        <v>204</v>
      </c>
      <c r="D143" s="10">
        <v>1994</v>
      </c>
      <c r="E143" s="11" t="s">
        <v>96</v>
      </c>
      <c r="F143" s="13" t="s">
        <v>97</v>
      </c>
    </row>
    <row r="144" spans="1:6" x14ac:dyDescent="0.25">
      <c r="A144" s="9" t="s">
        <v>98</v>
      </c>
      <c r="B144" s="10" t="str">
        <f>"89015"</f>
        <v>89015</v>
      </c>
      <c r="C144" s="11" t="s">
        <v>205</v>
      </c>
      <c r="D144" s="10">
        <v>1989</v>
      </c>
      <c r="E144" s="11" t="s">
        <v>21</v>
      </c>
      <c r="F144" s="13" t="s">
        <v>97</v>
      </c>
    </row>
    <row r="145" spans="1:6" x14ac:dyDescent="0.25">
      <c r="A145" s="9" t="s">
        <v>98</v>
      </c>
      <c r="B145" s="10" t="str">
        <f>"91017"</f>
        <v>91017</v>
      </c>
      <c r="C145" s="11" t="s">
        <v>206</v>
      </c>
      <c r="D145" s="10">
        <v>1991</v>
      </c>
      <c r="E145" s="11" t="s">
        <v>10</v>
      </c>
      <c r="F145" s="13" t="s">
        <v>97</v>
      </c>
    </row>
    <row r="146" spans="1:6" x14ac:dyDescent="0.25">
      <c r="A146" s="9" t="s">
        <v>98</v>
      </c>
      <c r="B146" s="10" t="str">
        <f>"91013"</f>
        <v>91013</v>
      </c>
      <c r="C146" s="11" t="s">
        <v>207</v>
      </c>
      <c r="D146" s="10">
        <v>1991</v>
      </c>
      <c r="E146" s="11" t="s">
        <v>96</v>
      </c>
      <c r="F146" s="13" t="s">
        <v>97</v>
      </c>
    </row>
    <row r="147" spans="1:6" x14ac:dyDescent="0.25">
      <c r="A147" s="9" t="s">
        <v>98</v>
      </c>
      <c r="B147" s="10" t="str">
        <f>"91014"</f>
        <v>91014</v>
      </c>
      <c r="C147" s="11" t="s">
        <v>208</v>
      </c>
      <c r="D147" s="10">
        <v>1991</v>
      </c>
      <c r="E147" s="11" t="s">
        <v>96</v>
      </c>
      <c r="F147" s="13" t="s">
        <v>97</v>
      </c>
    </row>
    <row r="148" spans="1:6" x14ac:dyDescent="0.25">
      <c r="A148" s="9" t="s">
        <v>98</v>
      </c>
      <c r="B148" s="10" t="str">
        <f>"95009"</f>
        <v>95009</v>
      </c>
      <c r="C148" s="11" t="s">
        <v>209</v>
      </c>
      <c r="D148" s="10">
        <v>1995</v>
      </c>
      <c r="E148" s="11" t="s">
        <v>210</v>
      </c>
      <c r="F148" s="13" t="s">
        <v>97</v>
      </c>
    </row>
    <row r="149" spans="1:6" x14ac:dyDescent="0.25">
      <c r="A149" s="9" t="s">
        <v>98</v>
      </c>
      <c r="B149" s="10" t="str">
        <f>"96008"</f>
        <v>96008</v>
      </c>
      <c r="C149" s="11" t="s">
        <v>211</v>
      </c>
      <c r="D149" s="10">
        <v>1996</v>
      </c>
      <c r="E149" s="11" t="s">
        <v>7</v>
      </c>
      <c r="F149" s="13" t="s">
        <v>97</v>
      </c>
    </row>
    <row r="150" spans="1:6" x14ac:dyDescent="0.25">
      <c r="A150" s="9" t="s">
        <v>98</v>
      </c>
      <c r="B150" s="10" t="str">
        <f>"93014"</f>
        <v>93014</v>
      </c>
      <c r="C150" s="11" t="s">
        <v>212</v>
      </c>
      <c r="D150" s="10">
        <v>1993</v>
      </c>
      <c r="E150" s="11" t="s">
        <v>96</v>
      </c>
      <c r="F150" s="13" t="s">
        <v>97</v>
      </c>
    </row>
    <row r="151" spans="1:6" x14ac:dyDescent="0.25">
      <c r="A151" s="9" t="s">
        <v>98</v>
      </c>
      <c r="B151" s="10" t="str">
        <f>"93015"</f>
        <v>93015</v>
      </c>
      <c r="C151" s="11" t="s">
        <v>213</v>
      </c>
      <c r="D151" s="10">
        <v>1993</v>
      </c>
      <c r="E151" s="11" t="s">
        <v>10</v>
      </c>
      <c r="F151" s="13" t="s">
        <v>97</v>
      </c>
    </row>
    <row r="152" spans="1:6" x14ac:dyDescent="0.25">
      <c r="A152" s="9" t="s">
        <v>98</v>
      </c>
      <c r="B152" s="10" t="str">
        <f>"96009"</f>
        <v>96009</v>
      </c>
      <c r="C152" s="11" t="s">
        <v>214</v>
      </c>
      <c r="D152" s="10">
        <v>1996</v>
      </c>
      <c r="E152" s="11" t="s">
        <v>27</v>
      </c>
      <c r="F152" s="13" t="s">
        <v>97</v>
      </c>
    </row>
    <row r="153" spans="1:6" x14ac:dyDescent="0.25">
      <c r="A153" s="9" t="s">
        <v>98</v>
      </c>
      <c r="B153" s="10" t="str">
        <f>"93017"</f>
        <v>93017</v>
      </c>
      <c r="C153" s="11" t="s">
        <v>215</v>
      </c>
      <c r="D153" s="10">
        <v>1993</v>
      </c>
      <c r="E153" s="11" t="s">
        <v>96</v>
      </c>
      <c r="F153" s="13" t="s">
        <v>97</v>
      </c>
    </row>
    <row r="154" spans="1:6" x14ac:dyDescent="0.25">
      <c r="A154" s="9" t="s">
        <v>98</v>
      </c>
      <c r="B154" s="10" t="str">
        <f>"96011"</f>
        <v>96011</v>
      </c>
      <c r="C154" s="11" t="s">
        <v>216</v>
      </c>
      <c r="D154" s="10">
        <v>1996</v>
      </c>
      <c r="E154" s="11" t="s">
        <v>7</v>
      </c>
      <c r="F154" s="13" t="s">
        <v>97</v>
      </c>
    </row>
    <row r="155" spans="1:6" x14ac:dyDescent="0.25">
      <c r="A155" s="9" t="s">
        <v>98</v>
      </c>
      <c r="B155" s="10" t="str">
        <f>"95011"</f>
        <v>95011</v>
      </c>
      <c r="C155" s="11" t="s">
        <v>217</v>
      </c>
      <c r="D155" s="10">
        <v>1995</v>
      </c>
      <c r="E155" s="11" t="s">
        <v>10</v>
      </c>
      <c r="F155" s="13" t="s">
        <v>97</v>
      </c>
    </row>
    <row r="156" spans="1:6" x14ac:dyDescent="0.25">
      <c r="A156" s="9" t="s">
        <v>98</v>
      </c>
      <c r="B156" s="10" t="str">
        <f>"96012"</f>
        <v>96012</v>
      </c>
      <c r="C156" s="11" t="s">
        <v>218</v>
      </c>
      <c r="D156" s="10">
        <v>1996</v>
      </c>
      <c r="E156" s="11" t="s">
        <v>210</v>
      </c>
      <c r="F156" s="13" t="s">
        <v>97</v>
      </c>
    </row>
    <row r="157" spans="1:6" x14ac:dyDescent="0.25">
      <c r="A157" s="9" t="s">
        <v>98</v>
      </c>
      <c r="B157" s="10" t="str">
        <f>"82006"</f>
        <v>82006</v>
      </c>
      <c r="C157" s="11" t="s">
        <v>219</v>
      </c>
      <c r="D157" s="10">
        <v>1982</v>
      </c>
      <c r="E157" s="11" t="s">
        <v>27</v>
      </c>
      <c r="F157" s="13" t="s">
        <v>97</v>
      </c>
    </row>
    <row r="158" spans="1:6" x14ac:dyDescent="0.25">
      <c r="A158" s="9" t="s">
        <v>98</v>
      </c>
      <c r="B158" s="10" t="str">
        <f>"79002"</f>
        <v>79002</v>
      </c>
      <c r="C158" s="11" t="s">
        <v>220</v>
      </c>
      <c r="D158" s="10">
        <v>1979</v>
      </c>
      <c r="E158" s="11" t="s">
        <v>135</v>
      </c>
      <c r="F158" s="13" t="s">
        <v>97</v>
      </c>
    </row>
    <row r="159" spans="1:6" x14ac:dyDescent="0.25">
      <c r="A159" s="9" t="s">
        <v>98</v>
      </c>
      <c r="B159" s="10" t="str">
        <f>"70001"</f>
        <v>70001</v>
      </c>
      <c r="C159" s="11" t="s">
        <v>221</v>
      </c>
      <c r="D159" s="10">
        <v>1970</v>
      </c>
      <c r="E159" s="11" t="s">
        <v>135</v>
      </c>
      <c r="F159" s="13" t="s">
        <v>97</v>
      </c>
    </row>
    <row r="160" spans="1:6" x14ac:dyDescent="0.25">
      <c r="A160" s="9" t="s">
        <v>98</v>
      </c>
      <c r="B160" s="10" t="str">
        <f>"73004"</f>
        <v>73004</v>
      </c>
      <c r="C160" s="11" t="s">
        <v>222</v>
      </c>
      <c r="D160" s="10">
        <v>1973</v>
      </c>
      <c r="E160" s="11" t="s">
        <v>7</v>
      </c>
      <c r="F160" s="13" t="s">
        <v>97</v>
      </c>
    </row>
    <row r="161" spans="1:6" x14ac:dyDescent="0.25">
      <c r="A161" s="9" t="s">
        <v>98</v>
      </c>
      <c r="B161" s="10" t="str">
        <f>"89016"</f>
        <v>89016</v>
      </c>
      <c r="C161" s="11" t="s">
        <v>223</v>
      </c>
      <c r="D161" s="10">
        <v>1989</v>
      </c>
      <c r="E161" s="11" t="s">
        <v>21</v>
      </c>
      <c r="F161" s="13" t="s">
        <v>97</v>
      </c>
    </row>
    <row r="162" spans="1:6" x14ac:dyDescent="0.25">
      <c r="A162" s="9" t="s">
        <v>98</v>
      </c>
      <c r="B162" s="10" t="str">
        <f>"95012"</f>
        <v>95012</v>
      </c>
      <c r="C162" s="11" t="s">
        <v>224</v>
      </c>
      <c r="D162" s="10">
        <v>1995</v>
      </c>
      <c r="E162" s="11" t="s">
        <v>10</v>
      </c>
      <c r="F162" s="13" t="s">
        <v>97</v>
      </c>
    </row>
    <row r="163" spans="1:6" x14ac:dyDescent="0.25">
      <c r="A163" s="9" t="s">
        <v>98</v>
      </c>
      <c r="B163" s="10" t="str">
        <f>"94006"</f>
        <v>94006</v>
      </c>
      <c r="C163" s="11" t="s">
        <v>225</v>
      </c>
      <c r="D163" s="10">
        <v>1994</v>
      </c>
      <c r="E163" s="11" t="s">
        <v>10</v>
      </c>
      <c r="F163" s="13" t="s">
        <v>97</v>
      </c>
    </row>
    <row r="164" spans="1:6" x14ac:dyDescent="0.25">
      <c r="A164" s="9" t="s">
        <v>98</v>
      </c>
      <c r="B164" s="10" t="str">
        <f>"95013"</f>
        <v>95013</v>
      </c>
      <c r="C164" s="11" t="s">
        <v>226</v>
      </c>
      <c r="D164" s="10">
        <v>1995</v>
      </c>
      <c r="E164" s="11" t="s">
        <v>10</v>
      </c>
      <c r="F164" s="13" t="s">
        <v>97</v>
      </c>
    </row>
    <row r="165" spans="1:6" x14ac:dyDescent="0.25">
      <c r="A165" s="9" t="s">
        <v>98</v>
      </c>
      <c r="B165" s="10" t="str">
        <f>"93019"</f>
        <v>93019</v>
      </c>
      <c r="C165" s="11" t="s">
        <v>227</v>
      </c>
      <c r="D165" s="10">
        <v>1993</v>
      </c>
      <c r="E165" s="11" t="s">
        <v>10</v>
      </c>
      <c r="F165" s="13" t="s">
        <v>97</v>
      </c>
    </row>
    <row r="166" spans="1:6" x14ac:dyDescent="0.25">
      <c r="A166" s="9" t="s">
        <v>98</v>
      </c>
      <c r="B166" s="10" t="str">
        <f>"95014"</f>
        <v>95014</v>
      </c>
      <c r="C166" s="11" t="s">
        <v>228</v>
      </c>
      <c r="D166" s="10">
        <v>1995</v>
      </c>
      <c r="E166" s="11" t="s">
        <v>10</v>
      </c>
      <c r="F166" s="13" t="s">
        <v>97</v>
      </c>
    </row>
    <row r="167" spans="1:6" x14ac:dyDescent="0.25">
      <c r="A167" s="9" t="s">
        <v>98</v>
      </c>
      <c r="B167" s="10" t="str">
        <f>"95015"</f>
        <v>95015</v>
      </c>
      <c r="C167" s="11" t="s">
        <v>229</v>
      </c>
      <c r="D167" s="10">
        <v>1995</v>
      </c>
      <c r="E167" s="11" t="s">
        <v>10</v>
      </c>
      <c r="F167" s="13" t="s">
        <v>97</v>
      </c>
    </row>
    <row r="168" spans="1:6" x14ac:dyDescent="0.25">
      <c r="A168" s="9" t="s">
        <v>98</v>
      </c>
      <c r="B168" s="10" t="str">
        <f>"92016"</f>
        <v>92016</v>
      </c>
      <c r="C168" s="11" t="s">
        <v>230</v>
      </c>
      <c r="D168" s="10">
        <v>1992</v>
      </c>
      <c r="E168" s="11" t="s">
        <v>10</v>
      </c>
      <c r="F168" s="13" t="s">
        <v>97</v>
      </c>
    </row>
    <row r="169" spans="1:6" x14ac:dyDescent="0.25">
      <c r="A169" s="9" t="s">
        <v>98</v>
      </c>
      <c r="B169" s="10" t="str">
        <f>"91015"</f>
        <v>91015</v>
      </c>
      <c r="C169" s="11" t="s">
        <v>231</v>
      </c>
      <c r="D169" s="10">
        <v>1991</v>
      </c>
      <c r="E169" s="11" t="s">
        <v>106</v>
      </c>
      <c r="F169" s="13" t="s">
        <v>97</v>
      </c>
    </row>
    <row r="170" spans="1:6" x14ac:dyDescent="0.25">
      <c r="A170" s="9" t="s">
        <v>98</v>
      </c>
      <c r="B170" s="10" t="str">
        <f>"96013"</f>
        <v>96013</v>
      </c>
      <c r="C170" s="11" t="s">
        <v>232</v>
      </c>
      <c r="D170" s="10">
        <v>1996</v>
      </c>
      <c r="E170" s="11" t="s">
        <v>106</v>
      </c>
      <c r="F170" s="13" t="s">
        <v>97</v>
      </c>
    </row>
    <row r="171" spans="1:6" x14ac:dyDescent="0.25">
      <c r="A171" s="9" t="s">
        <v>98</v>
      </c>
      <c r="B171" s="10" t="str">
        <f>"75003"</f>
        <v>75003</v>
      </c>
      <c r="C171" s="11" t="s">
        <v>233</v>
      </c>
      <c r="D171" s="10">
        <v>1975</v>
      </c>
      <c r="E171" s="11" t="s">
        <v>7</v>
      </c>
      <c r="F171" s="13" t="s">
        <v>97</v>
      </c>
    </row>
    <row r="172" spans="1:6" x14ac:dyDescent="0.25">
      <c r="A172" s="9" t="s">
        <v>98</v>
      </c>
      <c r="B172" s="10" t="str">
        <f>"81002"</f>
        <v>81002</v>
      </c>
      <c r="C172" s="11" t="s">
        <v>234</v>
      </c>
      <c r="D172" s="10">
        <v>1981</v>
      </c>
      <c r="E172" s="11" t="s">
        <v>183</v>
      </c>
      <c r="F172" s="13" t="s">
        <v>97</v>
      </c>
    </row>
    <row r="173" spans="1:6" x14ac:dyDescent="0.25">
      <c r="A173" s="9" t="s">
        <v>98</v>
      </c>
      <c r="B173" s="10" t="str">
        <f>"96014"</f>
        <v>96014</v>
      </c>
      <c r="C173" s="11" t="s">
        <v>235</v>
      </c>
      <c r="D173" s="10">
        <v>1996</v>
      </c>
      <c r="E173" s="11" t="s">
        <v>106</v>
      </c>
      <c r="F173" s="13" t="s">
        <v>97</v>
      </c>
    </row>
    <row r="174" spans="1:6" x14ac:dyDescent="0.25">
      <c r="A174" s="9" t="s">
        <v>98</v>
      </c>
      <c r="B174" s="10" t="str">
        <f>"91016"</f>
        <v>91016</v>
      </c>
      <c r="C174" s="11" t="s">
        <v>236</v>
      </c>
      <c r="D174" s="10">
        <v>1991</v>
      </c>
      <c r="E174" s="11" t="s">
        <v>108</v>
      </c>
      <c r="F174" s="13" t="s">
        <v>97</v>
      </c>
    </row>
    <row r="175" spans="1:6" x14ac:dyDescent="0.25">
      <c r="A175" s="9" t="s">
        <v>98</v>
      </c>
      <c r="B175" s="10" t="str">
        <f>"94008"</f>
        <v>94008</v>
      </c>
      <c r="C175" s="11" t="s">
        <v>237</v>
      </c>
      <c r="D175" s="10">
        <v>1994</v>
      </c>
      <c r="E175" s="11" t="s">
        <v>108</v>
      </c>
      <c r="F175" s="13" t="s">
        <v>97</v>
      </c>
    </row>
    <row r="176" spans="1:6" x14ac:dyDescent="0.25">
      <c r="A176" s="9" t="s">
        <v>98</v>
      </c>
      <c r="B176" s="10" t="str">
        <f>"94009"</f>
        <v>94009</v>
      </c>
      <c r="C176" s="11" t="s">
        <v>238</v>
      </c>
      <c r="D176" s="10">
        <v>1994</v>
      </c>
      <c r="E176" s="11" t="s">
        <v>108</v>
      </c>
      <c r="F176" s="13" t="s">
        <v>97</v>
      </c>
    </row>
    <row r="177" spans="1:6" x14ac:dyDescent="0.25">
      <c r="A177" s="9" t="s">
        <v>98</v>
      </c>
      <c r="B177" s="10" t="str">
        <f>"97001"</f>
        <v>97001</v>
      </c>
      <c r="C177" s="11" t="s">
        <v>239</v>
      </c>
      <c r="D177" s="10">
        <v>1997</v>
      </c>
      <c r="E177" s="11" t="s">
        <v>108</v>
      </c>
      <c r="F177" s="13" t="s">
        <v>97</v>
      </c>
    </row>
    <row r="178" spans="1:6" x14ac:dyDescent="0.25">
      <c r="A178" s="9" t="s">
        <v>98</v>
      </c>
      <c r="B178" s="10" t="str">
        <f>"93023"</f>
        <v>93023</v>
      </c>
      <c r="C178" s="11" t="s">
        <v>240</v>
      </c>
      <c r="D178" s="10">
        <v>1993</v>
      </c>
      <c r="E178" s="11" t="s">
        <v>21</v>
      </c>
      <c r="F178" s="13" t="s">
        <v>97</v>
      </c>
    </row>
    <row r="179" spans="1:6" x14ac:dyDescent="0.25">
      <c r="A179" s="9" t="s">
        <v>98</v>
      </c>
      <c r="B179" s="10" t="str">
        <f>"96015"</f>
        <v>96015</v>
      </c>
      <c r="C179" s="11" t="s">
        <v>241</v>
      </c>
      <c r="D179" s="10">
        <v>1996</v>
      </c>
      <c r="E179" s="11" t="s">
        <v>135</v>
      </c>
      <c r="F179" s="13" t="s">
        <v>97</v>
      </c>
    </row>
    <row r="180" spans="1:6" x14ac:dyDescent="0.25">
      <c r="A180" s="9" t="s">
        <v>98</v>
      </c>
      <c r="B180" s="10" t="str">
        <f>"97002"</f>
        <v>97002</v>
      </c>
      <c r="C180" s="11" t="s">
        <v>242</v>
      </c>
      <c r="D180" s="10">
        <v>1997</v>
      </c>
      <c r="E180" s="11" t="s">
        <v>135</v>
      </c>
      <c r="F180" s="13" t="s">
        <v>97</v>
      </c>
    </row>
    <row r="181" spans="1:6" x14ac:dyDescent="0.25">
      <c r="A181" s="9" t="s">
        <v>98</v>
      </c>
      <c r="B181" s="10" t="str">
        <f>"92018"</f>
        <v>92018</v>
      </c>
      <c r="C181" s="11" t="s">
        <v>243</v>
      </c>
      <c r="D181" s="10">
        <v>1992</v>
      </c>
      <c r="E181" s="11" t="s">
        <v>210</v>
      </c>
      <c r="F181" s="13" t="s">
        <v>97</v>
      </c>
    </row>
    <row r="182" spans="1:6" x14ac:dyDescent="0.25">
      <c r="A182" s="9" t="s">
        <v>98</v>
      </c>
      <c r="B182" s="10" t="str">
        <f>"97003"</f>
        <v>97003</v>
      </c>
      <c r="C182" s="11" t="s">
        <v>244</v>
      </c>
      <c r="D182" s="10">
        <v>1997</v>
      </c>
      <c r="E182" s="11" t="s">
        <v>210</v>
      </c>
      <c r="F182" s="13" t="s">
        <v>97</v>
      </c>
    </row>
    <row r="183" spans="1:6" x14ac:dyDescent="0.25">
      <c r="A183" s="9" t="s">
        <v>98</v>
      </c>
      <c r="B183" s="10" t="str">
        <f>"95016"</f>
        <v>95016</v>
      </c>
      <c r="C183" s="11" t="s">
        <v>245</v>
      </c>
      <c r="D183" s="10">
        <v>1995</v>
      </c>
      <c r="E183" s="11" t="s">
        <v>27</v>
      </c>
      <c r="F183" s="13" t="s">
        <v>97</v>
      </c>
    </row>
    <row r="184" spans="1:6" x14ac:dyDescent="0.25">
      <c r="A184" s="9" t="s">
        <v>98</v>
      </c>
      <c r="B184" s="10" t="str">
        <f>"98002"</f>
        <v>98002</v>
      </c>
      <c r="C184" s="11" t="s">
        <v>246</v>
      </c>
      <c r="D184" s="10">
        <v>1998</v>
      </c>
      <c r="E184" s="11" t="s">
        <v>27</v>
      </c>
      <c r="F184" s="13" t="s">
        <v>97</v>
      </c>
    </row>
    <row r="185" spans="1:6" x14ac:dyDescent="0.25">
      <c r="A185" s="9" t="s">
        <v>98</v>
      </c>
      <c r="B185" s="10" t="str">
        <f>"99001"</f>
        <v>99001</v>
      </c>
      <c r="C185" s="11" t="s">
        <v>247</v>
      </c>
      <c r="D185" s="10">
        <v>1999</v>
      </c>
      <c r="E185" s="11" t="s">
        <v>27</v>
      </c>
      <c r="F185" s="13" t="s">
        <v>97</v>
      </c>
    </row>
    <row r="186" spans="1:6" x14ac:dyDescent="0.25">
      <c r="A186" s="9" t="s">
        <v>98</v>
      </c>
      <c r="B186" s="10" t="str">
        <f>"00001"</f>
        <v>00001</v>
      </c>
      <c r="C186" s="11" t="s">
        <v>248</v>
      </c>
      <c r="D186" s="10">
        <v>2000</v>
      </c>
      <c r="E186" s="11" t="s">
        <v>27</v>
      </c>
      <c r="F186" s="13" t="s">
        <v>97</v>
      </c>
    </row>
    <row r="187" spans="1:6" x14ac:dyDescent="0.25">
      <c r="A187" s="9" t="s">
        <v>98</v>
      </c>
      <c r="B187" s="10" t="str">
        <f>"93024"</f>
        <v>93024</v>
      </c>
      <c r="C187" s="11" t="s">
        <v>249</v>
      </c>
      <c r="D187" s="10">
        <v>1993</v>
      </c>
      <c r="E187" s="11" t="s">
        <v>21</v>
      </c>
      <c r="F187" s="13" t="s">
        <v>97</v>
      </c>
    </row>
    <row r="188" spans="1:6" x14ac:dyDescent="0.25">
      <c r="A188" s="9" t="s">
        <v>98</v>
      </c>
      <c r="B188" s="10" t="str">
        <f>"94011"</f>
        <v>94011</v>
      </c>
      <c r="C188" s="11" t="s">
        <v>250</v>
      </c>
      <c r="D188" s="10">
        <v>1994</v>
      </c>
      <c r="E188" s="11" t="s">
        <v>27</v>
      </c>
      <c r="F188" s="13" t="s">
        <v>97</v>
      </c>
    </row>
    <row r="189" spans="1:6" x14ac:dyDescent="0.25">
      <c r="A189" s="9" t="s">
        <v>98</v>
      </c>
      <c r="B189" s="10" t="str">
        <f>"76001"</f>
        <v>76001</v>
      </c>
      <c r="C189" s="11" t="s">
        <v>251</v>
      </c>
      <c r="D189" s="10">
        <v>1976</v>
      </c>
      <c r="E189" s="11" t="s">
        <v>10</v>
      </c>
      <c r="F189" s="13" t="s">
        <v>97</v>
      </c>
    </row>
    <row r="190" spans="1:6" x14ac:dyDescent="0.25">
      <c r="A190" s="9" t="s">
        <v>98</v>
      </c>
      <c r="B190" s="10" t="str">
        <f>"95018"</f>
        <v>95018</v>
      </c>
      <c r="C190" s="11" t="s">
        <v>252</v>
      </c>
      <c r="D190" s="10">
        <v>1995</v>
      </c>
      <c r="E190" s="11" t="s">
        <v>10</v>
      </c>
      <c r="F190" s="13" t="s">
        <v>97</v>
      </c>
    </row>
    <row r="191" spans="1:6" x14ac:dyDescent="0.25">
      <c r="A191" s="9" t="s">
        <v>98</v>
      </c>
      <c r="B191" s="10" t="str">
        <f>"95019"</f>
        <v>95019</v>
      </c>
      <c r="C191" s="11" t="s">
        <v>253</v>
      </c>
      <c r="D191" s="10">
        <v>1995</v>
      </c>
      <c r="E191" s="11" t="s">
        <v>10</v>
      </c>
      <c r="F191" s="13" t="s">
        <v>97</v>
      </c>
    </row>
    <row r="192" spans="1:6" x14ac:dyDescent="0.25">
      <c r="A192" s="9" t="s">
        <v>98</v>
      </c>
      <c r="B192" s="10" t="str">
        <f>"96017"</f>
        <v>96017</v>
      </c>
      <c r="C192" s="11" t="s">
        <v>254</v>
      </c>
      <c r="D192" s="10">
        <v>1996</v>
      </c>
      <c r="E192" s="11" t="s">
        <v>10</v>
      </c>
      <c r="F192" s="13" t="s">
        <v>97</v>
      </c>
    </row>
    <row r="193" spans="1:6" x14ac:dyDescent="0.25">
      <c r="A193" s="9" t="s">
        <v>98</v>
      </c>
      <c r="B193" s="10" t="str">
        <f>"95020"</f>
        <v>95020</v>
      </c>
      <c r="C193" s="11" t="s">
        <v>255</v>
      </c>
      <c r="D193" s="10">
        <v>1995</v>
      </c>
      <c r="E193" s="11" t="s">
        <v>10</v>
      </c>
      <c r="F193" s="13" t="s">
        <v>97</v>
      </c>
    </row>
    <row r="194" spans="1:6" x14ac:dyDescent="0.25">
      <c r="A194" s="9" t="s">
        <v>98</v>
      </c>
      <c r="B194" s="10" t="str">
        <f>"97004"</f>
        <v>97004</v>
      </c>
      <c r="C194" s="11" t="s">
        <v>256</v>
      </c>
      <c r="D194" s="10">
        <v>1997</v>
      </c>
      <c r="E194" s="11" t="s">
        <v>7</v>
      </c>
      <c r="F194" s="13" t="s">
        <v>97</v>
      </c>
    </row>
    <row r="195" spans="1:6" x14ac:dyDescent="0.25">
      <c r="A195" s="9" t="s">
        <v>98</v>
      </c>
      <c r="B195" s="10" t="str">
        <f>"98003"</f>
        <v>98003</v>
      </c>
      <c r="C195" s="11" t="s">
        <v>257</v>
      </c>
      <c r="D195" s="10">
        <v>1998</v>
      </c>
      <c r="E195" s="11" t="s">
        <v>7</v>
      </c>
      <c r="F195" s="13" t="s">
        <v>97</v>
      </c>
    </row>
    <row r="196" spans="1:6" x14ac:dyDescent="0.25">
      <c r="A196" s="9" t="s">
        <v>98</v>
      </c>
      <c r="B196" s="10" t="str">
        <f>"97005"</f>
        <v>97005</v>
      </c>
      <c r="C196" s="11" t="s">
        <v>258</v>
      </c>
      <c r="D196" s="10">
        <v>1997</v>
      </c>
      <c r="E196" s="11" t="s">
        <v>7</v>
      </c>
      <c r="F196" s="13" t="s">
        <v>97</v>
      </c>
    </row>
    <row r="197" spans="1:6" x14ac:dyDescent="0.25">
      <c r="A197" s="9" t="s">
        <v>98</v>
      </c>
      <c r="B197" s="10" t="str">
        <f>"97006"</f>
        <v>97006</v>
      </c>
      <c r="C197" s="11" t="s">
        <v>259</v>
      </c>
      <c r="D197" s="10">
        <v>1997</v>
      </c>
      <c r="E197" s="11" t="s">
        <v>7</v>
      </c>
      <c r="F197" s="13" t="s">
        <v>97</v>
      </c>
    </row>
    <row r="198" spans="1:6" x14ac:dyDescent="0.25">
      <c r="A198" s="9" t="s">
        <v>98</v>
      </c>
      <c r="B198" s="10" t="str">
        <f>"94013"</f>
        <v>94013</v>
      </c>
      <c r="C198" s="11" t="s">
        <v>260</v>
      </c>
      <c r="D198" s="10">
        <v>1994</v>
      </c>
      <c r="E198" s="11" t="s">
        <v>7</v>
      </c>
      <c r="F198" s="13" t="s">
        <v>97</v>
      </c>
    </row>
    <row r="199" spans="1:6" x14ac:dyDescent="0.25">
      <c r="A199" s="9" t="s">
        <v>98</v>
      </c>
      <c r="B199" s="10" t="str">
        <f>"67001"</f>
        <v>67001</v>
      </c>
      <c r="C199" s="11" t="s">
        <v>261</v>
      </c>
      <c r="D199" s="10">
        <v>1967</v>
      </c>
      <c r="E199" s="11" t="s">
        <v>7</v>
      </c>
      <c r="F199" s="13" t="s">
        <v>97</v>
      </c>
    </row>
    <row r="200" spans="1:6" x14ac:dyDescent="0.25">
      <c r="A200" s="9" t="s">
        <v>98</v>
      </c>
      <c r="B200" s="10" t="str">
        <f>"71001"</f>
        <v>71001</v>
      </c>
      <c r="C200" s="11" t="s">
        <v>262</v>
      </c>
      <c r="D200" s="10">
        <v>1971</v>
      </c>
      <c r="E200" s="11" t="s">
        <v>7</v>
      </c>
      <c r="F200" s="13" t="s">
        <v>97</v>
      </c>
    </row>
    <row r="201" spans="1:6" x14ac:dyDescent="0.25">
      <c r="A201" s="9" t="s">
        <v>98</v>
      </c>
      <c r="B201" s="10" t="str">
        <f>"95021"</f>
        <v>95021</v>
      </c>
      <c r="C201" s="11" t="s">
        <v>263</v>
      </c>
      <c r="D201" s="10">
        <v>1995</v>
      </c>
      <c r="E201" s="11" t="s">
        <v>104</v>
      </c>
      <c r="F201" s="13" t="s">
        <v>97</v>
      </c>
    </row>
    <row r="202" spans="1:6" x14ac:dyDescent="0.25">
      <c r="A202" s="9" t="s">
        <v>98</v>
      </c>
      <c r="B202" s="10" t="str">
        <f>"96018"</f>
        <v>96018</v>
      </c>
      <c r="C202" s="11" t="s">
        <v>264</v>
      </c>
      <c r="D202" s="10">
        <v>1996</v>
      </c>
      <c r="E202" s="11" t="s">
        <v>96</v>
      </c>
      <c r="F202" s="13" t="s">
        <v>97</v>
      </c>
    </row>
    <row r="203" spans="1:6" x14ac:dyDescent="0.25">
      <c r="A203" s="9" t="s">
        <v>98</v>
      </c>
      <c r="B203" s="10" t="str">
        <f>"85006"</f>
        <v>85006</v>
      </c>
      <c r="C203" s="11" t="s">
        <v>265</v>
      </c>
      <c r="D203" s="10">
        <v>1985</v>
      </c>
      <c r="E203" s="11" t="s">
        <v>210</v>
      </c>
      <c r="F203" s="13" t="s">
        <v>97</v>
      </c>
    </row>
    <row r="204" spans="1:6" x14ac:dyDescent="0.25">
      <c r="A204" s="9" t="s">
        <v>98</v>
      </c>
      <c r="B204" s="10" t="str">
        <f>"94014"</f>
        <v>94014</v>
      </c>
      <c r="C204" s="11" t="s">
        <v>266</v>
      </c>
      <c r="D204" s="10">
        <v>1994</v>
      </c>
      <c r="E204" s="11" t="s">
        <v>10</v>
      </c>
      <c r="F204" s="13" t="s">
        <v>97</v>
      </c>
    </row>
    <row r="205" spans="1:6" x14ac:dyDescent="0.25">
      <c r="A205" s="9" t="s">
        <v>98</v>
      </c>
      <c r="B205" s="10" t="str">
        <f>"96019"</f>
        <v>96019</v>
      </c>
      <c r="C205" s="11" t="s">
        <v>267</v>
      </c>
      <c r="D205" s="10">
        <v>1996</v>
      </c>
      <c r="E205" s="11" t="s">
        <v>10</v>
      </c>
      <c r="F205" s="13" t="s">
        <v>97</v>
      </c>
    </row>
    <row r="206" spans="1:6" x14ac:dyDescent="0.25">
      <c r="A206" s="9" t="s">
        <v>98</v>
      </c>
      <c r="B206" s="10" t="str">
        <f>"95022"</f>
        <v>95022</v>
      </c>
      <c r="C206" s="11" t="s">
        <v>268</v>
      </c>
      <c r="D206" s="10">
        <v>1995</v>
      </c>
      <c r="E206" s="11" t="s">
        <v>10</v>
      </c>
      <c r="F206" s="13" t="s">
        <v>97</v>
      </c>
    </row>
    <row r="207" spans="1:6" x14ac:dyDescent="0.25">
      <c r="A207" s="9" t="s">
        <v>98</v>
      </c>
      <c r="B207" s="10" t="str">
        <f>"96020"</f>
        <v>96020</v>
      </c>
      <c r="C207" s="11" t="s">
        <v>269</v>
      </c>
      <c r="D207" s="10">
        <v>1996</v>
      </c>
      <c r="E207" s="11" t="s">
        <v>10</v>
      </c>
      <c r="F207" s="13" t="s">
        <v>97</v>
      </c>
    </row>
    <row r="208" spans="1:6" x14ac:dyDescent="0.25">
      <c r="A208" s="9" t="s">
        <v>98</v>
      </c>
      <c r="B208" s="10" t="str">
        <f>"96021"</f>
        <v>96021</v>
      </c>
      <c r="C208" s="11" t="s">
        <v>270</v>
      </c>
      <c r="D208" s="10">
        <v>1996</v>
      </c>
      <c r="E208" s="11" t="s">
        <v>18</v>
      </c>
      <c r="F208" s="13" t="s">
        <v>97</v>
      </c>
    </row>
    <row r="209" spans="1:6" x14ac:dyDescent="0.25">
      <c r="A209" s="9" t="s">
        <v>98</v>
      </c>
      <c r="B209" s="10" t="str">
        <f>"96022"</f>
        <v>96022</v>
      </c>
      <c r="C209" s="11" t="s">
        <v>271</v>
      </c>
      <c r="D209" s="10">
        <v>1996</v>
      </c>
      <c r="E209" s="11" t="s">
        <v>18</v>
      </c>
      <c r="F209" s="13" t="s">
        <v>97</v>
      </c>
    </row>
    <row r="210" spans="1:6" x14ac:dyDescent="0.25">
      <c r="A210" s="9" t="s">
        <v>98</v>
      </c>
      <c r="B210" s="10" t="str">
        <f>"95023"</f>
        <v>95023</v>
      </c>
      <c r="C210" s="11" t="s">
        <v>272</v>
      </c>
      <c r="D210" s="10">
        <v>1995</v>
      </c>
      <c r="E210" s="11" t="s">
        <v>18</v>
      </c>
      <c r="F210" s="13" t="s">
        <v>97</v>
      </c>
    </row>
    <row r="211" spans="1:6" x14ac:dyDescent="0.25">
      <c r="A211" s="9" t="s">
        <v>98</v>
      </c>
      <c r="B211" s="10" t="str">
        <f>"95024"</f>
        <v>95024</v>
      </c>
      <c r="C211" s="11" t="s">
        <v>273</v>
      </c>
      <c r="D211" s="10">
        <v>1995</v>
      </c>
      <c r="E211" s="11" t="s">
        <v>18</v>
      </c>
      <c r="F211" s="13" t="s">
        <v>97</v>
      </c>
    </row>
    <row r="212" spans="1:6" x14ac:dyDescent="0.25">
      <c r="A212" s="9" t="s">
        <v>98</v>
      </c>
      <c r="B212" s="10" t="str">
        <f>"97007"</f>
        <v>97007</v>
      </c>
      <c r="C212" s="11" t="s">
        <v>274</v>
      </c>
      <c r="D212" s="10">
        <v>1997</v>
      </c>
      <c r="E212" s="11" t="s">
        <v>106</v>
      </c>
      <c r="F212" s="13" t="s">
        <v>97</v>
      </c>
    </row>
    <row r="213" spans="1:6" x14ac:dyDescent="0.25">
      <c r="A213" s="9" t="s">
        <v>98</v>
      </c>
      <c r="B213" s="10" t="str">
        <f>"93025"</f>
        <v>93025</v>
      </c>
      <c r="C213" s="11" t="s">
        <v>275</v>
      </c>
      <c r="D213" s="10">
        <v>1993</v>
      </c>
      <c r="E213" s="11" t="s">
        <v>106</v>
      </c>
      <c r="F213" s="13" t="s">
        <v>97</v>
      </c>
    </row>
    <row r="214" spans="1:6" x14ac:dyDescent="0.25">
      <c r="A214" s="9" t="s">
        <v>98</v>
      </c>
      <c r="B214" s="10" t="str">
        <f>"94015"</f>
        <v>94015</v>
      </c>
      <c r="C214" s="11" t="s">
        <v>276</v>
      </c>
      <c r="D214" s="10">
        <v>1994</v>
      </c>
      <c r="E214" s="11" t="s">
        <v>10</v>
      </c>
      <c r="F214" s="13" t="s">
        <v>97</v>
      </c>
    </row>
    <row r="215" spans="1:6" x14ac:dyDescent="0.25">
      <c r="A215" s="9" t="s">
        <v>98</v>
      </c>
      <c r="B215" s="10" t="str">
        <f>"93026"</f>
        <v>93026</v>
      </c>
      <c r="C215" s="11" t="s">
        <v>277</v>
      </c>
      <c r="D215" s="10">
        <v>1993</v>
      </c>
      <c r="E215" s="11" t="s">
        <v>135</v>
      </c>
      <c r="F215" s="13" t="s">
        <v>97</v>
      </c>
    </row>
    <row r="216" spans="1:6" x14ac:dyDescent="0.25">
      <c r="A216" s="9" t="s">
        <v>98</v>
      </c>
      <c r="B216" s="10" t="str">
        <f>"94019"</f>
        <v>94019</v>
      </c>
      <c r="C216" s="11" t="s">
        <v>278</v>
      </c>
      <c r="D216" s="10">
        <v>1994</v>
      </c>
      <c r="E216" s="11" t="s">
        <v>96</v>
      </c>
      <c r="F216" s="13" t="s">
        <v>97</v>
      </c>
    </row>
    <row r="217" spans="1:6" x14ac:dyDescent="0.25">
      <c r="A217" s="9" t="s">
        <v>98</v>
      </c>
      <c r="B217" s="10" t="str">
        <f>"94020"</f>
        <v>94020</v>
      </c>
      <c r="C217" s="11" t="s">
        <v>279</v>
      </c>
      <c r="D217" s="10">
        <v>1994</v>
      </c>
      <c r="E217" s="11" t="s">
        <v>13</v>
      </c>
      <c r="F217" s="13" t="s">
        <v>97</v>
      </c>
    </row>
    <row r="218" spans="1:6" x14ac:dyDescent="0.25">
      <c r="A218" s="9" t="s">
        <v>98</v>
      </c>
      <c r="B218" s="10" t="str">
        <f>"93027"</f>
        <v>93027</v>
      </c>
      <c r="C218" s="11" t="s">
        <v>280</v>
      </c>
      <c r="D218" s="10">
        <v>1993</v>
      </c>
      <c r="E218" s="11" t="s">
        <v>96</v>
      </c>
      <c r="F218" s="13" t="s">
        <v>97</v>
      </c>
    </row>
    <row r="219" spans="1:6" x14ac:dyDescent="0.25">
      <c r="A219" s="9" t="s">
        <v>98</v>
      </c>
      <c r="B219" s="10" t="str">
        <f>"97008"</f>
        <v>97008</v>
      </c>
      <c r="C219" s="11" t="s">
        <v>281</v>
      </c>
      <c r="D219" s="10">
        <v>1997</v>
      </c>
      <c r="E219" s="11" t="s">
        <v>210</v>
      </c>
      <c r="F219" s="13" t="s">
        <v>97</v>
      </c>
    </row>
    <row r="220" spans="1:6" x14ac:dyDescent="0.25">
      <c r="A220" s="9" t="s">
        <v>98</v>
      </c>
      <c r="B220" s="10" t="str">
        <f>"99003"</f>
        <v>99003</v>
      </c>
      <c r="C220" s="11" t="s">
        <v>282</v>
      </c>
      <c r="D220" s="10">
        <v>1999</v>
      </c>
      <c r="E220" s="11" t="s">
        <v>140</v>
      </c>
      <c r="F220" s="13" t="s">
        <v>97</v>
      </c>
    </row>
    <row r="221" spans="1:6" x14ac:dyDescent="0.25">
      <c r="A221" s="9" t="s">
        <v>98</v>
      </c>
      <c r="B221" s="10" t="str">
        <f>"96025"</f>
        <v>96025</v>
      </c>
      <c r="C221" s="11" t="s">
        <v>283</v>
      </c>
      <c r="D221" s="10">
        <v>1996</v>
      </c>
      <c r="E221" s="11" t="s">
        <v>96</v>
      </c>
      <c r="F221" s="13" t="s">
        <v>97</v>
      </c>
    </row>
    <row r="222" spans="1:6" x14ac:dyDescent="0.25">
      <c r="A222" s="9" t="s">
        <v>98</v>
      </c>
      <c r="B222" s="10" t="str">
        <f>"95026"</f>
        <v>95026</v>
      </c>
      <c r="C222" s="11" t="s">
        <v>284</v>
      </c>
      <c r="D222" s="10">
        <v>1995</v>
      </c>
      <c r="E222" s="11" t="s">
        <v>96</v>
      </c>
      <c r="F222" s="13" t="s">
        <v>97</v>
      </c>
    </row>
    <row r="223" spans="1:6" x14ac:dyDescent="0.25">
      <c r="A223" s="9" t="s">
        <v>98</v>
      </c>
      <c r="B223" s="10" t="str">
        <f>"91019"</f>
        <v>91019</v>
      </c>
      <c r="C223" s="11" t="s">
        <v>285</v>
      </c>
      <c r="D223" s="10">
        <v>1991</v>
      </c>
      <c r="E223" s="11" t="s">
        <v>21</v>
      </c>
      <c r="F223" s="13" t="s">
        <v>97</v>
      </c>
    </row>
    <row r="224" spans="1:6" x14ac:dyDescent="0.25">
      <c r="A224" s="9" t="s">
        <v>98</v>
      </c>
      <c r="B224" s="10" t="str">
        <f>"93028"</f>
        <v>93028</v>
      </c>
      <c r="C224" s="11" t="s">
        <v>286</v>
      </c>
      <c r="D224" s="10">
        <v>1993</v>
      </c>
      <c r="E224" s="11" t="s">
        <v>108</v>
      </c>
      <c r="F224" s="13" t="s">
        <v>97</v>
      </c>
    </row>
    <row r="225" spans="1:6" x14ac:dyDescent="0.25">
      <c r="A225" s="9" t="s">
        <v>98</v>
      </c>
      <c r="B225" s="10" t="str">
        <f>"96027"</f>
        <v>96027</v>
      </c>
      <c r="C225" s="11" t="s">
        <v>287</v>
      </c>
      <c r="D225" s="10">
        <v>1996</v>
      </c>
      <c r="E225" s="11" t="s">
        <v>135</v>
      </c>
      <c r="F225" s="13" t="s">
        <v>97</v>
      </c>
    </row>
    <row r="226" spans="1:6" x14ac:dyDescent="0.25">
      <c r="A226" s="9" t="s">
        <v>98</v>
      </c>
      <c r="B226" s="10" t="str">
        <f>"66002"</f>
        <v>66002</v>
      </c>
      <c r="C226" s="11" t="s">
        <v>288</v>
      </c>
      <c r="D226" s="10">
        <v>1966</v>
      </c>
      <c r="E226" s="11" t="s">
        <v>10</v>
      </c>
      <c r="F226" s="13" t="s">
        <v>97</v>
      </c>
    </row>
    <row r="227" spans="1:6" x14ac:dyDescent="0.25">
      <c r="A227" s="9" t="s">
        <v>98</v>
      </c>
      <c r="B227" s="10" t="str">
        <f>"66003"</f>
        <v>66003</v>
      </c>
      <c r="C227" s="11" t="s">
        <v>289</v>
      </c>
      <c r="D227" s="10">
        <v>1966</v>
      </c>
      <c r="E227" s="11" t="s">
        <v>10</v>
      </c>
      <c r="F227" s="13" t="s">
        <v>97</v>
      </c>
    </row>
    <row r="228" spans="1:6" x14ac:dyDescent="0.25">
      <c r="A228" s="9" t="s">
        <v>98</v>
      </c>
      <c r="B228" s="10" t="str">
        <f>"66004"</f>
        <v>66004</v>
      </c>
      <c r="C228" s="11" t="s">
        <v>290</v>
      </c>
      <c r="D228" s="10">
        <v>1966</v>
      </c>
      <c r="E228" s="11" t="s">
        <v>7</v>
      </c>
      <c r="F228" s="13" t="s">
        <v>97</v>
      </c>
    </row>
    <row r="229" spans="1:6" x14ac:dyDescent="0.25">
      <c r="A229" s="9" t="s">
        <v>98</v>
      </c>
      <c r="B229" s="10" t="str">
        <f>"96028"</f>
        <v>96028</v>
      </c>
      <c r="C229" s="11" t="s">
        <v>291</v>
      </c>
      <c r="D229" s="10">
        <v>1996</v>
      </c>
      <c r="E229" s="11" t="s">
        <v>18</v>
      </c>
      <c r="F229" s="13" t="s">
        <v>97</v>
      </c>
    </row>
    <row r="230" spans="1:6" x14ac:dyDescent="0.25">
      <c r="A230" s="9" t="s">
        <v>98</v>
      </c>
      <c r="B230" s="10" t="str">
        <f>"96029"</f>
        <v>96029</v>
      </c>
      <c r="C230" s="11" t="s">
        <v>292</v>
      </c>
      <c r="D230" s="10">
        <v>1996</v>
      </c>
      <c r="E230" s="11" t="s">
        <v>96</v>
      </c>
      <c r="F230" s="13" t="s">
        <v>97</v>
      </c>
    </row>
    <row r="231" spans="1:6" x14ac:dyDescent="0.25">
      <c r="A231" s="9" t="s">
        <v>98</v>
      </c>
      <c r="B231" s="10" t="str">
        <f>"96030"</f>
        <v>96030</v>
      </c>
      <c r="C231" s="11" t="s">
        <v>293</v>
      </c>
      <c r="D231" s="10">
        <v>1996</v>
      </c>
      <c r="E231" s="11" t="s">
        <v>18</v>
      </c>
      <c r="F231" s="13" t="s">
        <v>97</v>
      </c>
    </row>
    <row r="232" spans="1:6" x14ac:dyDescent="0.25">
      <c r="A232" s="9" t="s">
        <v>98</v>
      </c>
      <c r="B232" s="10" t="str">
        <f>"76002"</f>
        <v>76002</v>
      </c>
      <c r="C232" s="11" t="s">
        <v>294</v>
      </c>
      <c r="D232" s="10">
        <v>1976</v>
      </c>
      <c r="E232" s="11" t="s">
        <v>27</v>
      </c>
      <c r="F232" s="13" t="s">
        <v>97</v>
      </c>
    </row>
    <row r="233" spans="1:6" x14ac:dyDescent="0.25">
      <c r="A233" s="9" t="s">
        <v>98</v>
      </c>
      <c r="B233" s="10" t="str">
        <f>"97011"</f>
        <v>97011</v>
      </c>
      <c r="C233" s="11" t="s">
        <v>295</v>
      </c>
      <c r="D233" s="10">
        <v>1997</v>
      </c>
      <c r="E233" s="11" t="s">
        <v>96</v>
      </c>
      <c r="F233" s="13" t="s">
        <v>97</v>
      </c>
    </row>
    <row r="234" spans="1:6" x14ac:dyDescent="0.25">
      <c r="A234" s="9" t="s">
        <v>98</v>
      </c>
      <c r="B234" s="10" t="str">
        <f>"97012"</f>
        <v>97012</v>
      </c>
      <c r="C234" s="11" t="s">
        <v>296</v>
      </c>
      <c r="D234" s="10">
        <v>1997</v>
      </c>
      <c r="E234" s="11" t="s">
        <v>96</v>
      </c>
      <c r="F234" s="13" t="s">
        <v>97</v>
      </c>
    </row>
    <row r="235" spans="1:6" x14ac:dyDescent="0.25">
      <c r="A235" s="9" t="s">
        <v>98</v>
      </c>
      <c r="B235" s="10" t="str">
        <f>"95028"</f>
        <v>95028</v>
      </c>
      <c r="C235" s="11" t="s">
        <v>297</v>
      </c>
      <c r="D235" s="10">
        <v>1995</v>
      </c>
      <c r="E235" s="11" t="s">
        <v>18</v>
      </c>
      <c r="F235" s="13" t="s">
        <v>97</v>
      </c>
    </row>
    <row r="236" spans="1:6" x14ac:dyDescent="0.25">
      <c r="A236" s="9" t="s">
        <v>98</v>
      </c>
      <c r="B236" s="10" t="str">
        <f>"78001"</f>
        <v>78001</v>
      </c>
      <c r="C236" s="11" t="s">
        <v>298</v>
      </c>
      <c r="D236" s="10">
        <v>1978</v>
      </c>
      <c r="E236" s="11" t="s">
        <v>10</v>
      </c>
      <c r="F236" s="13" t="s">
        <v>97</v>
      </c>
    </row>
    <row r="237" spans="1:6" x14ac:dyDescent="0.25">
      <c r="A237" s="9" t="s">
        <v>98</v>
      </c>
      <c r="B237" s="10" t="str">
        <f>"97014"</f>
        <v>97014</v>
      </c>
      <c r="C237" s="11" t="s">
        <v>299</v>
      </c>
      <c r="D237" s="10">
        <v>1997</v>
      </c>
      <c r="E237" s="11" t="s">
        <v>96</v>
      </c>
      <c r="F237" s="13" t="s">
        <v>97</v>
      </c>
    </row>
    <row r="238" spans="1:6" x14ac:dyDescent="0.25">
      <c r="A238" s="9" t="s">
        <v>98</v>
      </c>
      <c r="B238" s="10" t="str">
        <f>"96032"</f>
        <v>96032</v>
      </c>
      <c r="C238" s="11" t="s">
        <v>300</v>
      </c>
      <c r="D238" s="10">
        <v>1996</v>
      </c>
      <c r="E238" s="11" t="s">
        <v>96</v>
      </c>
      <c r="F238" s="13" t="s">
        <v>97</v>
      </c>
    </row>
    <row r="239" spans="1:6" x14ac:dyDescent="0.25">
      <c r="A239" s="9" t="s">
        <v>98</v>
      </c>
      <c r="B239" s="10" t="str">
        <f>"99004"</f>
        <v>99004</v>
      </c>
      <c r="C239" s="11" t="s">
        <v>301</v>
      </c>
      <c r="D239" s="10">
        <v>1999</v>
      </c>
      <c r="E239" s="11" t="s">
        <v>21</v>
      </c>
      <c r="F239" s="13" t="s">
        <v>97</v>
      </c>
    </row>
    <row r="240" spans="1:6" x14ac:dyDescent="0.25">
      <c r="A240" s="9" t="s">
        <v>98</v>
      </c>
      <c r="B240" s="10" t="str">
        <f>"98008"</f>
        <v>98008</v>
      </c>
      <c r="C240" s="11" t="s">
        <v>302</v>
      </c>
      <c r="D240" s="10">
        <v>1998</v>
      </c>
      <c r="E240" s="11" t="s">
        <v>7</v>
      </c>
      <c r="F240" s="13" t="s">
        <v>97</v>
      </c>
    </row>
    <row r="241" spans="1:6" x14ac:dyDescent="0.25">
      <c r="A241" s="9" t="s">
        <v>98</v>
      </c>
      <c r="B241" s="10" t="str">
        <f>"94024"</f>
        <v>94024</v>
      </c>
      <c r="C241" s="11" t="s">
        <v>303</v>
      </c>
      <c r="D241" s="10">
        <v>1994</v>
      </c>
      <c r="E241" s="11" t="s">
        <v>140</v>
      </c>
      <c r="F241" s="13" t="s">
        <v>97</v>
      </c>
    </row>
    <row r="242" spans="1:6" x14ac:dyDescent="0.25">
      <c r="A242" s="9" t="s">
        <v>98</v>
      </c>
      <c r="B242" s="10" t="str">
        <f>"59001"</f>
        <v>59001</v>
      </c>
      <c r="C242" s="11" t="s">
        <v>304</v>
      </c>
      <c r="D242" s="10">
        <v>1959</v>
      </c>
      <c r="E242" s="11" t="s">
        <v>96</v>
      </c>
      <c r="F242" s="13" t="s">
        <v>97</v>
      </c>
    </row>
    <row r="243" spans="1:6" x14ac:dyDescent="0.25">
      <c r="A243" s="9" t="s">
        <v>98</v>
      </c>
      <c r="B243" s="10" t="str">
        <f>"96033"</f>
        <v>96033</v>
      </c>
      <c r="C243" s="11" t="s">
        <v>305</v>
      </c>
      <c r="D243" s="10">
        <v>1996</v>
      </c>
      <c r="E243" s="11" t="s">
        <v>96</v>
      </c>
      <c r="F243" s="13" t="s">
        <v>97</v>
      </c>
    </row>
    <row r="244" spans="1:6" x14ac:dyDescent="0.25">
      <c r="A244" s="9" t="s">
        <v>98</v>
      </c>
      <c r="B244" s="10" t="str">
        <f>"97015"</f>
        <v>97015</v>
      </c>
      <c r="C244" s="11" t="s">
        <v>306</v>
      </c>
      <c r="D244" s="10">
        <v>1997</v>
      </c>
      <c r="E244" s="11" t="s">
        <v>96</v>
      </c>
      <c r="F244" s="13" t="s">
        <v>97</v>
      </c>
    </row>
    <row r="245" spans="1:6" x14ac:dyDescent="0.25">
      <c r="A245" s="9" t="s">
        <v>98</v>
      </c>
      <c r="B245" s="10" t="str">
        <f>"96034"</f>
        <v>96034</v>
      </c>
      <c r="C245" s="11" t="s">
        <v>307</v>
      </c>
      <c r="D245" s="10">
        <v>1996</v>
      </c>
      <c r="E245" s="11" t="s">
        <v>27</v>
      </c>
      <c r="F245" s="13" t="s">
        <v>97</v>
      </c>
    </row>
    <row r="246" spans="1:6" x14ac:dyDescent="0.25">
      <c r="A246" s="9" t="s">
        <v>98</v>
      </c>
      <c r="B246" s="10" t="str">
        <f>"98009"</f>
        <v>98009</v>
      </c>
      <c r="C246" s="11" t="s">
        <v>308</v>
      </c>
      <c r="D246" s="10">
        <v>1998</v>
      </c>
      <c r="E246" s="11" t="s">
        <v>27</v>
      </c>
      <c r="F246" s="13" t="s">
        <v>97</v>
      </c>
    </row>
    <row r="247" spans="1:6" x14ac:dyDescent="0.25">
      <c r="A247" s="9" t="s">
        <v>98</v>
      </c>
      <c r="B247" s="10" t="str">
        <f>"96035"</f>
        <v>96035</v>
      </c>
      <c r="C247" s="11" t="s">
        <v>309</v>
      </c>
      <c r="D247" s="10">
        <v>1996</v>
      </c>
      <c r="E247" s="11" t="s">
        <v>27</v>
      </c>
      <c r="F247" s="13" t="s">
        <v>97</v>
      </c>
    </row>
    <row r="248" spans="1:6" x14ac:dyDescent="0.25">
      <c r="A248" s="9" t="s">
        <v>98</v>
      </c>
      <c r="B248" s="10" t="str">
        <f>"95029"</f>
        <v>95029</v>
      </c>
      <c r="C248" s="11" t="s">
        <v>310</v>
      </c>
      <c r="D248" s="10">
        <v>1995</v>
      </c>
      <c r="E248" s="11" t="s">
        <v>27</v>
      </c>
      <c r="F248" s="13" t="s">
        <v>97</v>
      </c>
    </row>
    <row r="249" spans="1:6" x14ac:dyDescent="0.25">
      <c r="A249" s="9" t="s">
        <v>98</v>
      </c>
      <c r="B249" s="10" t="str">
        <f>"96036"</f>
        <v>96036</v>
      </c>
      <c r="C249" s="11" t="s">
        <v>311</v>
      </c>
      <c r="D249" s="10">
        <v>1996</v>
      </c>
      <c r="E249" s="11" t="s">
        <v>10</v>
      </c>
      <c r="F249" s="13" t="s">
        <v>97</v>
      </c>
    </row>
    <row r="250" spans="1:6" x14ac:dyDescent="0.25">
      <c r="A250" s="9" t="s">
        <v>98</v>
      </c>
      <c r="B250" s="10" t="str">
        <f>"92019"</f>
        <v>92019</v>
      </c>
      <c r="C250" s="11" t="s">
        <v>312</v>
      </c>
      <c r="D250" s="10">
        <v>1992</v>
      </c>
      <c r="E250" s="11" t="s">
        <v>10</v>
      </c>
      <c r="F250" s="13" t="s">
        <v>97</v>
      </c>
    </row>
    <row r="251" spans="1:6" x14ac:dyDescent="0.25">
      <c r="A251" s="9" t="s">
        <v>98</v>
      </c>
      <c r="B251" s="10" t="str">
        <f>"98010"</f>
        <v>98010</v>
      </c>
      <c r="C251" s="11" t="s">
        <v>313</v>
      </c>
      <c r="D251" s="10">
        <v>1998</v>
      </c>
      <c r="E251" s="11" t="s">
        <v>10</v>
      </c>
      <c r="F251" s="13" t="s">
        <v>97</v>
      </c>
    </row>
    <row r="252" spans="1:6" x14ac:dyDescent="0.25">
      <c r="A252" s="9" t="s">
        <v>98</v>
      </c>
      <c r="B252" s="10" t="str">
        <f>"98011"</f>
        <v>98011</v>
      </c>
      <c r="C252" s="11" t="s">
        <v>314</v>
      </c>
      <c r="D252" s="10">
        <v>1998</v>
      </c>
      <c r="E252" s="11" t="s">
        <v>10</v>
      </c>
      <c r="F252" s="13" t="s">
        <v>97</v>
      </c>
    </row>
    <row r="253" spans="1:6" x14ac:dyDescent="0.25">
      <c r="A253" s="9" t="s">
        <v>98</v>
      </c>
      <c r="B253" s="10" t="str">
        <f>"98012"</f>
        <v>98012</v>
      </c>
      <c r="C253" s="11" t="s">
        <v>315</v>
      </c>
      <c r="D253" s="10">
        <v>1998</v>
      </c>
      <c r="E253" s="11" t="s">
        <v>7</v>
      </c>
      <c r="F253" s="13" t="s">
        <v>97</v>
      </c>
    </row>
    <row r="254" spans="1:6" x14ac:dyDescent="0.25">
      <c r="A254" s="9" t="s">
        <v>98</v>
      </c>
      <c r="B254" s="10" t="str">
        <f>"98013"</f>
        <v>98013</v>
      </c>
      <c r="C254" s="11" t="s">
        <v>316</v>
      </c>
      <c r="D254" s="10">
        <v>1998</v>
      </c>
      <c r="E254" s="11" t="s">
        <v>104</v>
      </c>
      <c r="F254" s="13" t="s">
        <v>97</v>
      </c>
    </row>
    <row r="255" spans="1:6" x14ac:dyDescent="0.25">
      <c r="A255" s="9" t="s">
        <v>98</v>
      </c>
      <c r="B255" s="10" t="str">
        <f>"98014"</f>
        <v>98014</v>
      </c>
      <c r="C255" s="11" t="s">
        <v>317</v>
      </c>
      <c r="D255" s="10">
        <v>1998</v>
      </c>
      <c r="E255" s="11" t="s">
        <v>108</v>
      </c>
      <c r="F255" s="13" t="s">
        <v>97</v>
      </c>
    </row>
    <row r="256" spans="1:6" x14ac:dyDescent="0.25">
      <c r="A256" s="9" t="s">
        <v>98</v>
      </c>
      <c r="B256" s="10" t="str">
        <f>"01001"</f>
        <v>01001</v>
      </c>
      <c r="C256" s="11" t="s">
        <v>318</v>
      </c>
      <c r="D256" s="10">
        <v>2001</v>
      </c>
      <c r="E256" s="11" t="s">
        <v>108</v>
      </c>
      <c r="F256" s="13" t="s">
        <v>97</v>
      </c>
    </row>
    <row r="257" spans="1:6" x14ac:dyDescent="0.25">
      <c r="A257" s="9" t="s">
        <v>98</v>
      </c>
      <c r="B257" s="10" t="str">
        <f>"98015"</f>
        <v>98015</v>
      </c>
      <c r="C257" s="11" t="s">
        <v>319</v>
      </c>
      <c r="D257" s="10">
        <v>1998</v>
      </c>
      <c r="E257" s="11" t="s">
        <v>108</v>
      </c>
      <c r="F257" s="13" t="s">
        <v>97</v>
      </c>
    </row>
    <row r="258" spans="1:6" x14ac:dyDescent="0.25">
      <c r="A258" s="9" t="s">
        <v>98</v>
      </c>
      <c r="B258" s="10" t="str">
        <f>"94026"</f>
        <v>94026</v>
      </c>
      <c r="C258" s="11" t="s">
        <v>320</v>
      </c>
      <c r="D258" s="10">
        <v>1994</v>
      </c>
      <c r="E258" s="11" t="s">
        <v>18</v>
      </c>
      <c r="F258" s="13" t="s">
        <v>97</v>
      </c>
    </row>
    <row r="259" spans="1:6" x14ac:dyDescent="0.25">
      <c r="A259" s="9" t="s">
        <v>98</v>
      </c>
      <c r="B259" s="10" t="str">
        <f>"96037"</f>
        <v>96037</v>
      </c>
      <c r="C259" s="11" t="s">
        <v>321</v>
      </c>
      <c r="D259" s="10">
        <v>1996</v>
      </c>
      <c r="E259" s="11" t="s">
        <v>96</v>
      </c>
      <c r="F259" s="13" t="s">
        <v>97</v>
      </c>
    </row>
    <row r="260" spans="1:6" x14ac:dyDescent="0.25">
      <c r="A260" s="9" t="s">
        <v>98</v>
      </c>
      <c r="B260" s="10" t="str">
        <f>"98016"</f>
        <v>98016</v>
      </c>
      <c r="C260" s="11" t="s">
        <v>322</v>
      </c>
      <c r="D260" s="10">
        <v>1998</v>
      </c>
      <c r="E260" s="11" t="s">
        <v>210</v>
      </c>
      <c r="F260" s="13" t="s">
        <v>97</v>
      </c>
    </row>
    <row r="261" spans="1:6" x14ac:dyDescent="0.25">
      <c r="A261" s="9" t="s">
        <v>98</v>
      </c>
      <c r="B261" s="10" t="str">
        <f>"98017"</f>
        <v>98017</v>
      </c>
      <c r="C261" s="11" t="s">
        <v>323</v>
      </c>
      <c r="D261" s="10">
        <v>1998</v>
      </c>
      <c r="E261" s="11" t="s">
        <v>210</v>
      </c>
      <c r="F261" s="13" t="s">
        <v>97</v>
      </c>
    </row>
    <row r="262" spans="1:6" x14ac:dyDescent="0.25">
      <c r="A262" s="9" t="s">
        <v>98</v>
      </c>
      <c r="B262" s="10" t="str">
        <f>"98019"</f>
        <v>98019</v>
      </c>
      <c r="C262" s="11" t="s">
        <v>324</v>
      </c>
      <c r="D262" s="10">
        <v>1998</v>
      </c>
      <c r="E262" s="11" t="s">
        <v>96</v>
      </c>
      <c r="F262" s="13" t="s">
        <v>97</v>
      </c>
    </row>
    <row r="263" spans="1:6" x14ac:dyDescent="0.25">
      <c r="A263" s="9" t="s">
        <v>98</v>
      </c>
      <c r="B263" s="10" t="str">
        <f>"73005"</f>
        <v>73005</v>
      </c>
      <c r="C263" s="11" t="s">
        <v>325</v>
      </c>
      <c r="D263" s="10">
        <v>1973</v>
      </c>
      <c r="E263" s="11" t="s">
        <v>10</v>
      </c>
      <c r="F263" s="13" t="s">
        <v>97</v>
      </c>
    </row>
    <row r="264" spans="1:6" x14ac:dyDescent="0.25">
      <c r="A264" s="9" t="s">
        <v>98</v>
      </c>
      <c r="B264" s="10" t="str">
        <f>"95031"</f>
        <v>95031</v>
      </c>
      <c r="C264" s="11" t="s">
        <v>326</v>
      </c>
      <c r="D264" s="10">
        <v>1995</v>
      </c>
      <c r="E264" s="11" t="s">
        <v>96</v>
      </c>
      <c r="F264" s="13" t="s">
        <v>97</v>
      </c>
    </row>
    <row r="265" spans="1:6" x14ac:dyDescent="0.25">
      <c r="A265" s="9" t="s">
        <v>98</v>
      </c>
      <c r="B265" s="10" t="str">
        <f>"98020"</f>
        <v>98020</v>
      </c>
      <c r="C265" s="11" t="s">
        <v>327</v>
      </c>
      <c r="D265" s="10">
        <v>1998</v>
      </c>
      <c r="E265" s="11" t="s">
        <v>10</v>
      </c>
      <c r="F265" s="13" t="s">
        <v>97</v>
      </c>
    </row>
    <row r="266" spans="1:6" x14ac:dyDescent="0.25">
      <c r="A266" s="9" t="s">
        <v>98</v>
      </c>
      <c r="B266" s="10" t="str">
        <f>"81003"</f>
        <v>81003</v>
      </c>
      <c r="C266" s="11" t="s">
        <v>328</v>
      </c>
      <c r="D266" s="10">
        <v>1981</v>
      </c>
      <c r="E266" s="11" t="s">
        <v>135</v>
      </c>
      <c r="F266" s="13" t="s">
        <v>97</v>
      </c>
    </row>
    <row r="267" spans="1:6" x14ac:dyDescent="0.25">
      <c r="A267" s="9" t="s">
        <v>98</v>
      </c>
      <c r="B267" s="10" t="str">
        <f>"61002"</f>
        <v>61002</v>
      </c>
      <c r="C267" s="11" t="s">
        <v>329</v>
      </c>
      <c r="D267" s="10">
        <v>1961</v>
      </c>
      <c r="E267" s="11" t="s">
        <v>135</v>
      </c>
      <c r="F267" s="13" t="s">
        <v>97</v>
      </c>
    </row>
    <row r="268" spans="1:6" x14ac:dyDescent="0.25">
      <c r="A268" s="9" t="s">
        <v>98</v>
      </c>
      <c r="B268" s="10" t="str">
        <f>"97017"</f>
        <v>97017</v>
      </c>
      <c r="C268" s="11" t="s">
        <v>330</v>
      </c>
      <c r="D268" s="10">
        <v>1997</v>
      </c>
      <c r="E268" s="11" t="s">
        <v>13</v>
      </c>
      <c r="F268" s="13" t="s">
        <v>97</v>
      </c>
    </row>
    <row r="269" spans="1:6" x14ac:dyDescent="0.25">
      <c r="A269" s="9" t="s">
        <v>98</v>
      </c>
      <c r="B269" s="10" t="str">
        <f>"96038"</f>
        <v>96038</v>
      </c>
      <c r="C269" s="11" t="s">
        <v>331</v>
      </c>
      <c r="D269" s="10">
        <v>1996</v>
      </c>
      <c r="E269" s="11" t="s">
        <v>13</v>
      </c>
      <c r="F269" s="13" t="s">
        <v>97</v>
      </c>
    </row>
    <row r="270" spans="1:6" x14ac:dyDescent="0.25">
      <c r="A270" s="9" t="s">
        <v>98</v>
      </c>
      <c r="B270" s="10" t="str">
        <f>"69001"</f>
        <v>69001</v>
      </c>
      <c r="C270" s="11" t="s">
        <v>332</v>
      </c>
      <c r="D270" s="10">
        <v>1969</v>
      </c>
      <c r="E270" s="11" t="s">
        <v>333</v>
      </c>
      <c r="F270" s="13" t="s">
        <v>97</v>
      </c>
    </row>
    <row r="271" spans="1:6" x14ac:dyDescent="0.25">
      <c r="A271" s="9" t="s">
        <v>98</v>
      </c>
      <c r="B271" s="10" t="str">
        <f>"80007"</f>
        <v>80007</v>
      </c>
      <c r="C271" s="11" t="s">
        <v>334</v>
      </c>
      <c r="D271" s="10">
        <v>1980</v>
      </c>
      <c r="E271" s="11" t="s">
        <v>27</v>
      </c>
      <c r="F271" s="13" t="s">
        <v>97</v>
      </c>
    </row>
    <row r="272" spans="1:6" x14ac:dyDescent="0.25">
      <c r="A272" s="9" t="s">
        <v>98</v>
      </c>
      <c r="B272" s="10" t="str">
        <f>"98022"</f>
        <v>98022</v>
      </c>
      <c r="C272" s="11" t="s">
        <v>335</v>
      </c>
      <c r="D272" s="10">
        <v>1998</v>
      </c>
      <c r="E272" s="11" t="s">
        <v>210</v>
      </c>
      <c r="F272" s="13" t="s">
        <v>97</v>
      </c>
    </row>
    <row r="273" spans="1:6" x14ac:dyDescent="0.25">
      <c r="A273" s="9" t="s">
        <v>98</v>
      </c>
      <c r="B273" s="10" t="str">
        <f>"98023"</f>
        <v>98023</v>
      </c>
      <c r="C273" s="11" t="s">
        <v>336</v>
      </c>
      <c r="D273" s="10">
        <v>1998</v>
      </c>
      <c r="E273" s="11" t="s">
        <v>210</v>
      </c>
      <c r="F273" s="13" t="s">
        <v>97</v>
      </c>
    </row>
    <row r="274" spans="1:6" x14ac:dyDescent="0.25">
      <c r="A274" s="9" t="s">
        <v>98</v>
      </c>
      <c r="B274" s="10" t="str">
        <f>"99009"</f>
        <v>99009</v>
      </c>
      <c r="C274" s="11" t="s">
        <v>337</v>
      </c>
      <c r="D274" s="10">
        <v>1999</v>
      </c>
      <c r="E274" s="11" t="s">
        <v>210</v>
      </c>
      <c r="F274" s="13" t="s">
        <v>97</v>
      </c>
    </row>
    <row r="275" spans="1:6" x14ac:dyDescent="0.25">
      <c r="A275" s="9" t="s">
        <v>98</v>
      </c>
      <c r="B275" s="10" t="str">
        <f>"96040"</f>
        <v>96040</v>
      </c>
      <c r="C275" s="11" t="s">
        <v>338</v>
      </c>
      <c r="D275" s="10">
        <v>1996</v>
      </c>
      <c r="E275" s="11" t="s">
        <v>135</v>
      </c>
      <c r="F275" s="13" t="s">
        <v>97</v>
      </c>
    </row>
    <row r="276" spans="1:6" x14ac:dyDescent="0.25">
      <c r="A276" s="9" t="s">
        <v>98</v>
      </c>
      <c r="B276" s="10" t="str">
        <f>"95037"</f>
        <v>95037</v>
      </c>
      <c r="C276" s="11" t="s">
        <v>339</v>
      </c>
      <c r="D276" s="10">
        <v>1995</v>
      </c>
      <c r="E276" s="11" t="s">
        <v>108</v>
      </c>
      <c r="F276" s="13" t="s">
        <v>97</v>
      </c>
    </row>
    <row r="277" spans="1:6" x14ac:dyDescent="0.25">
      <c r="A277" s="9" t="s">
        <v>98</v>
      </c>
      <c r="B277" s="10" t="str">
        <f>"99010"</f>
        <v>99010</v>
      </c>
      <c r="C277" s="11" t="s">
        <v>340</v>
      </c>
      <c r="D277" s="10">
        <v>1999</v>
      </c>
      <c r="E277" s="11" t="s">
        <v>96</v>
      </c>
      <c r="F277" s="13" t="s">
        <v>97</v>
      </c>
    </row>
    <row r="278" spans="1:6" x14ac:dyDescent="0.25">
      <c r="A278" s="9" t="s">
        <v>98</v>
      </c>
      <c r="B278" s="10" t="str">
        <f>"98024"</f>
        <v>98024</v>
      </c>
      <c r="C278" s="11" t="s">
        <v>341</v>
      </c>
      <c r="D278" s="10">
        <v>1998</v>
      </c>
      <c r="E278" s="11" t="s">
        <v>96</v>
      </c>
      <c r="F278" s="13" t="s">
        <v>97</v>
      </c>
    </row>
    <row r="279" spans="1:6" x14ac:dyDescent="0.25">
      <c r="A279" s="9" t="s">
        <v>98</v>
      </c>
      <c r="B279" s="10" t="str">
        <f>"00003"</f>
        <v>00003</v>
      </c>
      <c r="C279" s="11" t="s">
        <v>342</v>
      </c>
      <c r="D279" s="10">
        <v>2000</v>
      </c>
      <c r="E279" s="11" t="s">
        <v>27</v>
      </c>
      <c r="F279" s="13" t="s">
        <v>97</v>
      </c>
    </row>
    <row r="280" spans="1:6" x14ac:dyDescent="0.25">
      <c r="A280" s="9" t="s">
        <v>98</v>
      </c>
      <c r="B280" s="10" t="str">
        <f>"97019"</f>
        <v>97019</v>
      </c>
      <c r="C280" s="11" t="s">
        <v>343</v>
      </c>
      <c r="D280" s="10">
        <v>1997</v>
      </c>
      <c r="E280" s="11" t="s">
        <v>10</v>
      </c>
      <c r="F280" s="13" t="s">
        <v>97</v>
      </c>
    </row>
    <row r="281" spans="1:6" x14ac:dyDescent="0.25">
      <c r="A281" s="9" t="s">
        <v>98</v>
      </c>
      <c r="B281" s="10" t="str">
        <f>"96041"</f>
        <v>96041</v>
      </c>
      <c r="C281" s="11" t="s">
        <v>344</v>
      </c>
      <c r="D281" s="10">
        <v>1996</v>
      </c>
      <c r="E281" s="11" t="s">
        <v>10</v>
      </c>
      <c r="F281" s="13" t="s">
        <v>97</v>
      </c>
    </row>
    <row r="282" spans="1:6" x14ac:dyDescent="0.25">
      <c r="A282" s="9" t="s">
        <v>98</v>
      </c>
      <c r="B282" s="10" t="str">
        <f>"98025"</f>
        <v>98025</v>
      </c>
      <c r="C282" s="11" t="s">
        <v>345</v>
      </c>
      <c r="D282" s="10">
        <v>1998</v>
      </c>
      <c r="E282" s="11" t="s">
        <v>10</v>
      </c>
      <c r="F282" s="13" t="s">
        <v>97</v>
      </c>
    </row>
    <row r="283" spans="1:6" x14ac:dyDescent="0.25">
      <c r="A283" s="9" t="s">
        <v>98</v>
      </c>
      <c r="B283" s="10" t="str">
        <f>"00005"</f>
        <v>00005</v>
      </c>
      <c r="C283" s="11" t="s">
        <v>346</v>
      </c>
      <c r="D283" s="10">
        <v>2000</v>
      </c>
      <c r="E283" s="11" t="s">
        <v>140</v>
      </c>
      <c r="F283" s="13" t="s">
        <v>97</v>
      </c>
    </row>
    <row r="284" spans="1:6" x14ac:dyDescent="0.25">
      <c r="A284" s="9" t="s">
        <v>98</v>
      </c>
      <c r="B284" s="10" t="str">
        <f>"96042"</f>
        <v>96042</v>
      </c>
      <c r="C284" s="11" t="s">
        <v>347</v>
      </c>
      <c r="D284" s="10">
        <v>1996</v>
      </c>
      <c r="E284" s="11" t="s">
        <v>135</v>
      </c>
      <c r="F284" s="13" t="s">
        <v>97</v>
      </c>
    </row>
    <row r="285" spans="1:6" x14ac:dyDescent="0.25">
      <c r="A285" s="9" t="s">
        <v>98</v>
      </c>
      <c r="B285" s="10" t="str">
        <f>"98026"</f>
        <v>98026</v>
      </c>
      <c r="C285" s="11" t="s">
        <v>348</v>
      </c>
      <c r="D285" s="10">
        <v>1998</v>
      </c>
      <c r="E285" s="11" t="s">
        <v>7</v>
      </c>
      <c r="F285" s="13" t="s">
        <v>97</v>
      </c>
    </row>
    <row r="286" spans="1:6" x14ac:dyDescent="0.25">
      <c r="A286" s="9" t="s">
        <v>98</v>
      </c>
      <c r="B286" s="10" t="str">
        <f>"80003"</f>
        <v>80003</v>
      </c>
      <c r="C286" s="11" t="s">
        <v>349</v>
      </c>
      <c r="D286" s="10">
        <v>1980</v>
      </c>
      <c r="E286" s="11" t="s">
        <v>21</v>
      </c>
      <c r="F286" s="13" t="s">
        <v>97</v>
      </c>
    </row>
    <row r="287" spans="1:6" x14ac:dyDescent="0.25">
      <c r="A287" s="9" t="s">
        <v>98</v>
      </c>
      <c r="B287" s="10" t="str">
        <f>"98027"</f>
        <v>98027</v>
      </c>
      <c r="C287" s="11" t="s">
        <v>350</v>
      </c>
      <c r="D287" s="10">
        <v>1998</v>
      </c>
      <c r="E287" s="11" t="s">
        <v>21</v>
      </c>
      <c r="F287" s="13" t="s">
        <v>97</v>
      </c>
    </row>
    <row r="288" spans="1:6" x14ac:dyDescent="0.25">
      <c r="A288" s="9" t="s">
        <v>98</v>
      </c>
      <c r="B288" s="10" t="str">
        <f>"92020"</f>
        <v>92020</v>
      </c>
      <c r="C288" s="11" t="s">
        <v>351</v>
      </c>
      <c r="D288" s="10">
        <v>1992</v>
      </c>
      <c r="E288" s="11" t="s">
        <v>21</v>
      </c>
      <c r="F288" s="13" t="s">
        <v>97</v>
      </c>
    </row>
    <row r="289" spans="1:6" x14ac:dyDescent="0.25">
      <c r="A289" s="9" t="s">
        <v>98</v>
      </c>
      <c r="B289" s="10" t="str">
        <f>"80008"</f>
        <v>80008</v>
      </c>
      <c r="C289" s="11" t="s">
        <v>352</v>
      </c>
      <c r="D289" s="10">
        <v>1980</v>
      </c>
      <c r="E289" s="11" t="s">
        <v>18</v>
      </c>
      <c r="F289" s="13" t="s">
        <v>97</v>
      </c>
    </row>
    <row r="290" spans="1:6" x14ac:dyDescent="0.25">
      <c r="A290" s="9" t="s">
        <v>98</v>
      </c>
      <c r="B290" s="10" t="str">
        <f>"98028"</f>
        <v>98028</v>
      </c>
      <c r="C290" s="11" t="s">
        <v>353</v>
      </c>
      <c r="D290" s="10">
        <v>1998</v>
      </c>
      <c r="E290" s="11" t="s">
        <v>210</v>
      </c>
      <c r="F290" s="13" t="s">
        <v>97</v>
      </c>
    </row>
    <row r="291" spans="1:6" x14ac:dyDescent="0.25">
      <c r="A291" s="9" t="s">
        <v>98</v>
      </c>
      <c r="B291" s="10" t="str">
        <f>"95038"</f>
        <v>95038</v>
      </c>
      <c r="C291" s="11" t="s">
        <v>354</v>
      </c>
      <c r="D291" s="10">
        <v>1995</v>
      </c>
      <c r="E291" s="11" t="s">
        <v>140</v>
      </c>
      <c r="F291" s="13" t="s">
        <v>97</v>
      </c>
    </row>
    <row r="292" spans="1:6" x14ac:dyDescent="0.25">
      <c r="A292" s="9" t="s">
        <v>98</v>
      </c>
      <c r="B292" s="10" t="str">
        <f>"91020"</f>
        <v>91020</v>
      </c>
      <c r="C292" s="11" t="s">
        <v>355</v>
      </c>
      <c r="D292" s="10">
        <v>1991</v>
      </c>
      <c r="E292" s="11" t="s">
        <v>356</v>
      </c>
      <c r="F292" s="13" t="s">
        <v>97</v>
      </c>
    </row>
    <row r="293" spans="1:6" x14ac:dyDescent="0.25">
      <c r="A293" s="9" t="s">
        <v>98</v>
      </c>
      <c r="B293" s="10" t="str">
        <f>"99011"</f>
        <v>99011</v>
      </c>
      <c r="C293" s="11" t="s">
        <v>357</v>
      </c>
      <c r="D293" s="10">
        <v>1999</v>
      </c>
      <c r="E293" s="11" t="s">
        <v>210</v>
      </c>
      <c r="F293" s="13" t="s">
        <v>97</v>
      </c>
    </row>
    <row r="294" spans="1:6" x14ac:dyDescent="0.25">
      <c r="A294" s="9" t="s">
        <v>98</v>
      </c>
      <c r="B294" s="10" t="str">
        <f>"00008"</f>
        <v>00008</v>
      </c>
      <c r="C294" s="11" t="s">
        <v>358</v>
      </c>
      <c r="D294" s="10">
        <v>2000</v>
      </c>
      <c r="E294" s="11" t="s">
        <v>210</v>
      </c>
      <c r="F294" s="13" t="s">
        <v>97</v>
      </c>
    </row>
    <row r="295" spans="1:6" x14ac:dyDescent="0.25">
      <c r="A295" s="9" t="s">
        <v>98</v>
      </c>
      <c r="B295" s="10" t="str">
        <f>"00009"</f>
        <v>00009</v>
      </c>
      <c r="C295" s="11" t="s">
        <v>359</v>
      </c>
      <c r="D295" s="10">
        <v>2000</v>
      </c>
      <c r="E295" s="11" t="s">
        <v>210</v>
      </c>
      <c r="F295" s="13" t="s">
        <v>97</v>
      </c>
    </row>
    <row r="296" spans="1:6" x14ac:dyDescent="0.25">
      <c r="A296" s="9" t="s">
        <v>98</v>
      </c>
      <c r="B296" s="10" t="str">
        <f>"96044"</f>
        <v>96044</v>
      </c>
      <c r="C296" s="11" t="s">
        <v>360</v>
      </c>
      <c r="D296" s="10">
        <v>1996</v>
      </c>
      <c r="E296" s="11" t="s">
        <v>140</v>
      </c>
      <c r="F296" s="13" t="s">
        <v>97</v>
      </c>
    </row>
    <row r="297" spans="1:6" x14ac:dyDescent="0.25">
      <c r="A297" s="9" t="s">
        <v>98</v>
      </c>
      <c r="B297" s="10" t="str">
        <f>"97021"</f>
        <v>97021</v>
      </c>
      <c r="C297" s="11" t="s">
        <v>361</v>
      </c>
      <c r="D297" s="10">
        <v>1997</v>
      </c>
      <c r="E297" s="11" t="s">
        <v>7</v>
      </c>
      <c r="F297" s="13" t="s">
        <v>97</v>
      </c>
    </row>
    <row r="298" spans="1:6" x14ac:dyDescent="0.25">
      <c r="A298" s="9" t="s">
        <v>98</v>
      </c>
      <c r="B298" s="10" t="str">
        <f>"99012"</f>
        <v>99012</v>
      </c>
      <c r="C298" s="11" t="s">
        <v>362</v>
      </c>
      <c r="D298" s="10">
        <v>1999</v>
      </c>
      <c r="E298" s="11" t="s">
        <v>18</v>
      </c>
      <c r="F298" s="13" t="s">
        <v>97</v>
      </c>
    </row>
    <row r="299" spans="1:6" x14ac:dyDescent="0.25">
      <c r="A299" s="9" t="s">
        <v>98</v>
      </c>
      <c r="B299" s="10" t="str">
        <f>"99013"</f>
        <v>99013</v>
      </c>
      <c r="C299" s="11" t="s">
        <v>363</v>
      </c>
      <c r="D299" s="10">
        <v>1999</v>
      </c>
      <c r="E299" s="11" t="s">
        <v>18</v>
      </c>
      <c r="F299" s="13" t="s">
        <v>97</v>
      </c>
    </row>
    <row r="300" spans="1:6" x14ac:dyDescent="0.25">
      <c r="A300" s="9" t="s">
        <v>98</v>
      </c>
      <c r="B300" s="10" t="str">
        <f>"97022"</f>
        <v>97022</v>
      </c>
      <c r="C300" s="11" t="s">
        <v>364</v>
      </c>
      <c r="D300" s="10">
        <v>1997</v>
      </c>
      <c r="E300" s="11" t="s">
        <v>140</v>
      </c>
      <c r="F300" s="13" t="s">
        <v>97</v>
      </c>
    </row>
    <row r="301" spans="1:6" x14ac:dyDescent="0.25">
      <c r="A301" s="9" t="s">
        <v>98</v>
      </c>
      <c r="B301" s="10" t="str">
        <f>"99015"</f>
        <v>99015</v>
      </c>
      <c r="C301" s="11" t="s">
        <v>365</v>
      </c>
      <c r="D301" s="10">
        <v>1999</v>
      </c>
      <c r="E301" s="11" t="s">
        <v>18</v>
      </c>
      <c r="F301" s="13" t="s">
        <v>97</v>
      </c>
    </row>
    <row r="302" spans="1:6" x14ac:dyDescent="0.25">
      <c r="A302" s="9" t="s">
        <v>98</v>
      </c>
      <c r="B302" s="10" t="str">
        <f>"01003"</f>
        <v>01003</v>
      </c>
      <c r="C302" s="11" t="s">
        <v>366</v>
      </c>
      <c r="D302" s="10">
        <v>2001</v>
      </c>
      <c r="E302" s="11" t="s">
        <v>27</v>
      </c>
      <c r="F302" s="13" t="s">
        <v>97</v>
      </c>
    </row>
    <row r="303" spans="1:6" x14ac:dyDescent="0.25">
      <c r="A303" s="9" t="s">
        <v>98</v>
      </c>
      <c r="B303" s="10" t="str">
        <f>"01004"</f>
        <v>01004</v>
      </c>
      <c r="C303" s="11" t="s">
        <v>367</v>
      </c>
      <c r="D303" s="10">
        <v>2001</v>
      </c>
      <c r="E303" s="11" t="s">
        <v>210</v>
      </c>
      <c r="F303" s="13" t="s">
        <v>97</v>
      </c>
    </row>
    <row r="304" spans="1:6" x14ac:dyDescent="0.25">
      <c r="A304" s="9" t="s">
        <v>98</v>
      </c>
      <c r="B304" s="10" t="str">
        <f>"01005"</f>
        <v>01005</v>
      </c>
      <c r="C304" s="11" t="s">
        <v>368</v>
      </c>
      <c r="D304" s="10">
        <v>2001</v>
      </c>
      <c r="E304" s="11" t="s">
        <v>135</v>
      </c>
      <c r="F304" s="13" t="s">
        <v>97</v>
      </c>
    </row>
    <row r="305" spans="1:6" x14ac:dyDescent="0.25">
      <c r="A305" s="9" t="s">
        <v>98</v>
      </c>
      <c r="B305" s="10" t="str">
        <f>"00010"</f>
        <v>00010</v>
      </c>
      <c r="C305" s="11" t="s">
        <v>369</v>
      </c>
      <c r="D305" s="10">
        <v>2000</v>
      </c>
      <c r="E305" s="11" t="s">
        <v>96</v>
      </c>
      <c r="F305" s="13" t="s">
        <v>97</v>
      </c>
    </row>
    <row r="306" spans="1:6" x14ac:dyDescent="0.25">
      <c r="A306" s="9" t="s">
        <v>98</v>
      </c>
      <c r="B306" s="10" t="str">
        <f>"00011"</f>
        <v>00011</v>
      </c>
      <c r="C306" s="11" t="s">
        <v>370</v>
      </c>
      <c r="D306" s="10">
        <v>2000</v>
      </c>
      <c r="E306" s="11" t="s">
        <v>140</v>
      </c>
      <c r="F306" s="13" t="s">
        <v>97</v>
      </c>
    </row>
    <row r="307" spans="1:6" x14ac:dyDescent="0.25">
      <c r="A307" s="9" t="s">
        <v>98</v>
      </c>
      <c r="B307" s="10" t="str">
        <f>"99016"</f>
        <v>99016</v>
      </c>
      <c r="C307" s="11" t="s">
        <v>371</v>
      </c>
      <c r="D307" s="10">
        <v>1999</v>
      </c>
      <c r="E307" s="11" t="s">
        <v>96</v>
      </c>
      <c r="F307" s="13" t="s">
        <v>97</v>
      </c>
    </row>
    <row r="308" spans="1:6" x14ac:dyDescent="0.25">
      <c r="A308" s="9" t="s">
        <v>98</v>
      </c>
      <c r="B308" s="10" t="str">
        <f>"96046"</f>
        <v>96046</v>
      </c>
      <c r="C308" s="11" t="s">
        <v>372</v>
      </c>
      <c r="D308" s="10">
        <v>1996</v>
      </c>
      <c r="E308" s="11" t="s">
        <v>10</v>
      </c>
      <c r="F308" s="13" t="s">
        <v>97</v>
      </c>
    </row>
    <row r="309" spans="1:6" x14ac:dyDescent="0.25">
      <c r="A309" s="9" t="s">
        <v>98</v>
      </c>
      <c r="B309" s="10" t="str">
        <f>"76003"</f>
        <v>76003</v>
      </c>
      <c r="C309" s="11" t="s">
        <v>373</v>
      </c>
      <c r="D309" s="10">
        <v>1976</v>
      </c>
      <c r="E309" s="11" t="s">
        <v>96</v>
      </c>
      <c r="F309" s="13" t="s">
        <v>97</v>
      </c>
    </row>
    <row r="310" spans="1:6" x14ac:dyDescent="0.25">
      <c r="A310" s="9" t="s">
        <v>98</v>
      </c>
      <c r="B310" s="10" t="str">
        <f>"99017"</f>
        <v>99017</v>
      </c>
      <c r="C310" s="11" t="s">
        <v>374</v>
      </c>
      <c r="D310" s="10">
        <v>1999</v>
      </c>
      <c r="E310" s="11" t="s">
        <v>140</v>
      </c>
      <c r="F310" s="13" t="s">
        <v>97</v>
      </c>
    </row>
    <row r="311" spans="1:6" x14ac:dyDescent="0.25">
      <c r="A311" s="9" t="s">
        <v>98</v>
      </c>
      <c r="B311" s="10" t="str">
        <f>"91008"</f>
        <v>91008</v>
      </c>
      <c r="C311" s="11" t="s">
        <v>375</v>
      </c>
      <c r="D311" s="10">
        <v>1991</v>
      </c>
      <c r="E311" s="11" t="s">
        <v>13</v>
      </c>
      <c r="F311" s="13" t="s">
        <v>97</v>
      </c>
    </row>
    <row r="312" spans="1:6" x14ac:dyDescent="0.25">
      <c r="A312" s="9" t="s">
        <v>98</v>
      </c>
      <c r="B312" s="10" t="str">
        <f>"00012"</f>
        <v>00012</v>
      </c>
      <c r="C312" s="11" t="s">
        <v>376</v>
      </c>
      <c r="D312" s="10">
        <v>2000</v>
      </c>
      <c r="E312" s="11" t="s">
        <v>210</v>
      </c>
      <c r="F312" s="13" t="s">
        <v>97</v>
      </c>
    </row>
    <row r="313" spans="1:6" x14ac:dyDescent="0.25">
      <c r="A313" s="9" t="s">
        <v>98</v>
      </c>
      <c r="B313" s="10" t="str">
        <f>"95040"</f>
        <v>95040</v>
      </c>
      <c r="C313" s="11" t="s">
        <v>377</v>
      </c>
      <c r="D313" s="10">
        <v>1995</v>
      </c>
      <c r="E313" s="11" t="s">
        <v>18</v>
      </c>
      <c r="F313" s="13" t="s">
        <v>97</v>
      </c>
    </row>
    <row r="314" spans="1:6" x14ac:dyDescent="0.25">
      <c r="A314" s="9" t="s">
        <v>98</v>
      </c>
      <c r="B314" s="10" t="str">
        <f>"78002"</f>
        <v>78002</v>
      </c>
      <c r="C314" s="11" t="s">
        <v>378</v>
      </c>
      <c r="D314" s="10">
        <v>1978</v>
      </c>
      <c r="E314" s="11" t="s">
        <v>135</v>
      </c>
      <c r="F314" s="13" t="s">
        <v>97</v>
      </c>
    </row>
    <row r="315" spans="1:6" x14ac:dyDescent="0.25">
      <c r="A315" s="9" t="s">
        <v>98</v>
      </c>
      <c r="B315" s="10" t="str">
        <f>"96048"</f>
        <v>96048</v>
      </c>
      <c r="C315" s="11" t="s">
        <v>379</v>
      </c>
      <c r="D315" s="10">
        <v>1996</v>
      </c>
      <c r="E315" s="11" t="s">
        <v>21</v>
      </c>
      <c r="F315" s="13" t="s">
        <v>97</v>
      </c>
    </row>
    <row r="316" spans="1:6" x14ac:dyDescent="0.25">
      <c r="A316" s="9" t="s">
        <v>98</v>
      </c>
      <c r="B316" s="10" t="str">
        <f>"98032"</f>
        <v>98032</v>
      </c>
      <c r="C316" s="11" t="s">
        <v>380</v>
      </c>
      <c r="D316" s="10">
        <v>1998</v>
      </c>
      <c r="E316" s="11" t="s">
        <v>108</v>
      </c>
      <c r="F316" s="13" t="s">
        <v>97</v>
      </c>
    </row>
    <row r="317" spans="1:6" x14ac:dyDescent="0.25">
      <c r="A317" s="9" t="s">
        <v>98</v>
      </c>
      <c r="B317" s="10" t="str">
        <f>"00014"</f>
        <v>00014</v>
      </c>
      <c r="C317" s="11" t="s">
        <v>381</v>
      </c>
      <c r="D317" s="10">
        <v>2000</v>
      </c>
      <c r="E317" s="11" t="s">
        <v>10</v>
      </c>
      <c r="F317" s="13" t="s">
        <v>97</v>
      </c>
    </row>
    <row r="318" spans="1:6" x14ac:dyDescent="0.25">
      <c r="A318" s="9" t="s">
        <v>98</v>
      </c>
      <c r="B318" s="10" t="str">
        <f>"78003"</f>
        <v>78003</v>
      </c>
      <c r="C318" s="11" t="s">
        <v>382</v>
      </c>
      <c r="D318" s="10">
        <v>1978</v>
      </c>
      <c r="E318" s="11" t="s">
        <v>10</v>
      </c>
      <c r="F318" s="13" t="s">
        <v>97</v>
      </c>
    </row>
    <row r="319" spans="1:6" x14ac:dyDescent="0.25">
      <c r="A319" s="9" t="s">
        <v>98</v>
      </c>
      <c r="B319" s="10" t="str">
        <f>"00015"</f>
        <v>00015</v>
      </c>
      <c r="C319" s="11" t="s">
        <v>383</v>
      </c>
      <c r="D319" s="10">
        <v>2000</v>
      </c>
      <c r="E319" s="11" t="s">
        <v>140</v>
      </c>
      <c r="F319" s="13" t="s">
        <v>97</v>
      </c>
    </row>
    <row r="320" spans="1:6" x14ac:dyDescent="0.25">
      <c r="A320" s="9" t="s">
        <v>98</v>
      </c>
      <c r="B320" s="10" t="str">
        <f>"59002"</f>
        <v>59002</v>
      </c>
      <c r="C320" s="11" t="s">
        <v>384</v>
      </c>
      <c r="D320" s="10">
        <v>1959</v>
      </c>
      <c r="E320" s="11" t="s">
        <v>96</v>
      </c>
      <c r="F320" s="13" t="s">
        <v>97</v>
      </c>
    </row>
    <row r="321" spans="1:6" x14ac:dyDescent="0.25">
      <c r="A321" s="9" t="s">
        <v>98</v>
      </c>
      <c r="B321" s="10" t="str">
        <f>"99018"</f>
        <v>99018</v>
      </c>
      <c r="C321" s="11" t="s">
        <v>385</v>
      </c>
      <c r="D321" s="10">
        <v>1999</v>
      </c>
      <c r="E321" s="11" t="s">
        <v>7</v>
      </c>
      <c r="F321" s="13" t="s">
        <v>97</v>
      </c>
    </row>
    <row r="322" spans="1:6" x14ac:dyDescent="0.25">
      <c r="A322" s="9" t="s">
        <v>98</v>
      </c>
      <c r="B322" s="10" t="str">
        <f>"98033"</f>
        <v>98033</v>
      </c>
      <c r="C322" s="11" t="s">
        <v>386</v>
      </c>
      <c r="D322" s="10">
        <v>1998</v>
      </c>
      <c r="E322" s="11" t="s">
        <v>7</v>
      </c>
      <c r="F322" s="13" t="s">
        <v>97</v>
      </c>
    </row>
    <row r="323" spans="1:6" x14ac:dyDescent="0.25">
      <c r="A323" s="9" t="s">
        <v>98</v>
      </c>
      <c r="B323" s="10" t="str">
        <f>"98034"</f>
        <v>98034</v>
      </c>
      <c r="C323" s="11" t="s">
        <v>387</v>
      </c>
      <c r="D323" s="10">
        <v>1998</v>
      </c>
      <c r="E323" s="11" t="s">
        <v>7</v>
      </c>
      <c r="F323" s="13" t="s">
        <v>97</v>
      </c>
    </row>
    <row r="324" spans="1:6" x14ac:dyDescent="0.25">
      <c r="A324" s="9" t="s">
        <v>98</v>
      </c>
      <c r="B324" s="10" t="str">
        <f>"00016"</f>
        <v>00016</v>
      </c>
      <c r="C324" s="11" t="s">
        <v>388</v>
      </c>
      <c r="D324" s="10">
        <v>2000</v>
      </c>
      <c r="E324" s="11" t="s">
        <v>7</v>
      </c>
      <c r="F324" s="13" t="s">
        <v>97</v>
      </c>
    </row>
    <row r="325" spans="1:6" x14ac:dyDescent="0.25">
      <c r="A325" s="9" t="s">
        <v>98</v>
      </c>
      <c r="B325" s="10" t="str">
        <f>"99019"</f>
        <v>99019</v>
      </c>
      <c r="C325" s="11" t="s">
        <v>389</v>
      </c>
      <c r="D325" s="10">
        <v>1999</v>
      </c>
      <c r="E325" s="11" t="s">
        <v>96</v>
      </c>
      <c r="F325" s="13" t="s">
        <v>97</v>
      </c>
    </row>
    <row r="326" spans="1:6" x14ac:dyDescent="0.25">
      <c r="A326" s="9" t="s">
        <v>98</v>
      </c>
      <c r="B326" s="10" t="str">
        <f>"97023"</f>
        <v>97023</v>
      </c>
      <c r="C326" s="11" t="s">
        <v>390</v>
      </c>
      <c r="D326" s="10">
        <v>1997</v>
      </c>
      <c r="E326" s="11" t="s">
        <v>18</v>
      </c>
      <c r="F326" s="13" t="s">
        <v>97</v>
      </c>
    </row>
    <row r="327" spans="1:6" x14ac:dyDescent="0.25">
      <c r="A327" s="9" t="s">
        <v>98</v>
      </c>
      <c r="B327" s="10" t="str">
        <f>"98035"</f>
        <v>98035</v>
      </c>
      <c r="C327" s="11" t="s">
        <v>391</v>
      </c>
      <c r="D327" s="10">
        <v>1998</v>
      </c>
      <c r="E327" s="11" t="s">
        <v>96</v>
      </c>
      <c r="F327" s="13" t="s">
        <v>97</v>
      </c>
    </row>
    <row r="328" spans="1:6" x14ac:dyDescent="0.25">
      <c r="A328" s="9" t="s">
        <v>98</v>
      </c>
      <c r="B328" s="10" t="str">
        <f>"98036"</f>
        <v>98036</v>
      </c>
      <c r="C328" s="11" t="s">
        <v>392</v>
      </c>
      <c r="D328" s="10">
        <v>1998</v>
      </c>
      <c r="E328" s="11" t="s">
        <v>7</v>
      </c>
      <c r="F328" s="13" t="s">
        <v>97</v>
      </c>
    </row>
    <row r="329" spans="1:6" x14ac:dyDescent="0.25">
      <c r="A329" s="9" t="s">
        <v>98</v>
      </c>
      <c r="B329" s="10" t="str">
        <f>"00017"</f>
        <v>00017</v>
      </c>
      <c r="C329" s="11" t="s">
        <v>393</v>
      </c>
      <c r="D329" s="10">
        <v>2000</v>
      </c>
      <c r="E329" s="11" t="s">
        <v>96</v>
      </c>
      <c r="F329" s="13" t="s">
        <v>97</v>
      </c>
    </row>
    <row r="330" spans="1:6" x14ac:dyDescent="0.25">
      <c r="A330" s="9" t="s">
        <v>98</v>
      </c>
      <c r="B330" s="10" t="str">
        <f>"01007"</f>
        <v>01007</v>
      </c>
      <c r="C330" s="11" t="s">
        <v>394</v>
      </c>
      <c r="D330" s="10">
        <v>2001</v>
      </c>
      <c r="E330" s="11" t="s">
        <v>140</v>
      </c>
      <c r="F330" s="13" t="s">
        <v>97</v>
      </c>
    </row>
    <row r="331" spans="1:6" x14ac:dyDescent="0.25">
      <c r="A331" s="9" t="s">
        <v>98</v>
      </c>
      <c r="B331" s="10" t="str">
        <f>"01008"</f>
        <v>01008</v>
      </c>
      <c r="C331" s="11" t="s">
        <v>395</v>
      </c>
      <c r="D331" s="10">
        <v>2001</v>
      </c>
      <c r="E331" s="11" t="s">
        <v>13</v>
      </c>
      <c r="F331" s="13" t="s">
        <v>97</v>
      </c>
    </row>
    <row r="332" spans="1:6" x14ac:dyDescent="0.25">
      <c r="A332" s="9" t="s">
        <v>98</v>
      </c>
      <c r="B332" s="10" t="str">
        <f>"01010"</f>
        <v>01010</v>
      </c>
      <c r="C332" s="11" t="s">
        <v>396</v>
      </c>
      <c r="D332" s="10">
        <v>2001</v>
      </c>
      <c r="E332" s="11" t="s">
        <v>13</v>
      </c>
      <c r="F332" s="13" t="s">
        <v>97</v>
      </c>
    </row>
    <row r="333" spans="1:6" x14ac:dyDescent="0.25">
      <c r="A333" s="9" t="s">
        <v>98</v>
      </c>
      <c r="B333" s="10" t="str">
        <f>"01011"</f>
        <v>01011</v>
      </c>
      <c r="C333" s="11" t="s">
        <v>397</v>
      </c>
      <c r="D333" s="10">
        <v>2001</v>
      </c>
      <c r="E333" s="11" t="s">
        <v>13</v>
      </c>
      <c r="F333" s="13" t="s">
        <v>97</v>
      </c>
    </row>
    <row r="334" spans="1:6" x14ac:dyDescent="0.25">
      <c r="A334" s="9" t="s">
        <v>98</v>
      </c>
      <c r="B334" s="10" t="str">
        <f>"94033"</f>
        <v>94033</v>
      </c>
      <c r="C334" s="11" t="s">
        <v>398</v>
      </c>
      <c r="D334" s="10">
        <v>1994</v>
      </c>
      <c r="E334" s="11" t="s">
        <v>10</v>
      </c>
      <c r="F334" s="13" t="s">
        <v>97</v>
      </c>
    </row>
    <row r="335" spans="1:6" x14ac:dyDescent="0.25">
      <c r="A335" s="9" t="s">
        <v>98</v>
      </c>
      <c r="B335" s="10" t="str">
        <f>"00018"</f>
        <v>00018</v>
      </c>
      <c r="C335" s="11" t="s">
        <v>399</v>
      </c>
      <c r="D335" s="10">
        <v>2000</v>
      </c>
      <c r="E335" s="11" t="s">
        <v>140</v>
      </c>
      <c r="F335" s="13" t="s">
        <v>97</v>
      </c>
    </row>
    <row r="336" spans="1:6" x14ac:dyDescent="0.25">
      <c r="A336" s="9" t="s">
        <v>98</v>
      </c>
      <c r="B336" s="10" t="str">
        <f>"98037"</f>
        <v>98037</v>
      </c>
      <c r="C336" s="11" t="s">
        <v>400</v>
      </c>
      <c r="D336" s="10">
        <v>1998</v>
      </c>
      <c r="E336" s="11" t="s">
        <v>140</v>
      </c>
      <c r="F336" s="13" t="s">
        <v>97</v>
      </c>
    </row>
    <row r="337" spans="1:6" x14ac:dyDescent="0.25">
      <c r="A337" s="9" t="s">
        <v>98</v>
      </c>
      <c r="B337" s="10" t="str">
        <f>"96049"</f>
        <v>96049</v>
      </c>
      <c r="C337" s="11" t="s">
        <v>401</v>
      </c>
      <c r="D337" s="10">
        <v>1996</v>
      </c>
      <c r="E337" s="11" t="s">
        <v>106</v>
      </c>
      <c r="F337" s="13" t="s">
        <v>97</v>
      </c>
    </row>
    <row r="338" spans="1:6" x14ac:dyDescent="0.25">
      <c r="A338" s="9" t="s">
        <v>98</v>
      </c>
      <c r="B338" s="10" t="str">
        <f>"98038"</f>
        <v>98038</v>
      </c>
      <c r="C338" s="11" t="s">
        <v>402</v>
      </c>
      <c r="D338" s="10">
        <v>1998</v>
      </c>
      <c r="E338" s="11" t="s">
        <v>210</v>
      </c>
      <c r="F338" s="13" t="s">
        <v>97</v>
      </c>
    </row>
    <row r="339" spans="1:6" x14ac:dyDescent="0.25">
      <c r="A339" s="9" t="s">
        <v>98</v>
      </c>
      <c r="B339" s="10" t="str">
        <f>"98039"</f>
        <v>98039</v>
      </c>
      <c r="C339" s="11" t="s">
        <v>403</v>
      </c>
      <c r="D339" s="10">
        <v>1998</v>
      </c>
      <c r="E339" s="11" t="s">
        <v>108</v>
      </c>
      <c r="F339" s="13" t="s">
        <v>97</v>
      </c>
    </row>
    <row r="340" spans="1:6" x14ac:dyDescent="0.25">
      <c r="A340" s="9" t="s">
        <v>98</v>
      </c>
      <c r="B340" s="10" t="str">
        <f>"01013"</f>
        <v>01013</v>
      </c>
      <c r="C340" s="11" t="s">
        <v>404</v>
      </c>
      <c r="D340" s="10">
        <v>2001</v>
      </c>
      <c r="E340" s="11" t="s">
        <v>51</v>
      </c>
      <c r="F340" s="13" t="s">
        <v>97</v>
      </c>
    </row>
    <row r="341" spans="1:6" x14ac:dyDescent="0.25">
      <c r="A341" s="9" t="s">
        <v>98</v>
      </c>
      <c r="B341" s="10" t="str">
        <f>"99023"</f>
        <v>99023</v>
      </c>
      <c r="C341" s="11" t="s">
        <v>405</v>
      </c>
      <c r="D341" s="10">
        <v>1999</v>
      </c>
      <c r="E341" s="11" t="s">
        <v>27</v>
      </c>
      <c r="F341" s="13" t="s">
        <v>97</v>
      </c>
    </row>
    <row r="342" spans="1:6" x14ac:dyDescent="0.25">
      <c r="A342" s="9" t="s">
        <v>98</v>
      </c>
      <c r="B342" s="10" t="str">
        <f>"01015"</f>
        <v>01015</v>
      </c>
      <c r="C342" s="11" t="s">
        <v>406</v>
      </c>
      <c r="D342" s="10">
        <v>2001</v>
      </c>
      <c r="E342" s="11" t="s">
        <v>108</v>
      </c>
      <c r="F342" s="13" t="s">
        <v>97</v>
      </c>
    </row>
    <row r="343" spans="1:6" x14ac:dyDescent="0.25">
      <c r="A343" s="9" t="s">
        <v>98</v>
      </c>
      <c r="B343" s="10" t="str">
        <f>"00020"</f>
        <v>00020</v>
      </c>
      <c r="C343" s="11" t="s">
        <v>407</v>
      </c>
      <c r="D343" s="10">
        <v>2000</v>
      </c>
      <c r="E343" s="11" t="s">
        <v>108</v>
      </c>
      <c r="F343" s="13" t="s">
        <v>97</v>
      </c>
    </row>
    <row r="344" spans="1:6" x14ac:dyDescent="0.25">
      <c r="A344" s="9" t="s">
        <v>98</v>
      </c>
      <c r="B344" s="10" t="str">
        <f>"01016"</f>
        <v>01016</v>
      </c>
      <c r="C344" s="11" t="s">
        <v>408</v>
      </c>
      <c r="D344" s="10">
        <v>2001</v>
      </c>
      <c r="E344" s="11" t="s">
        <v>108</v>
      </c>
      <c r="F344" s="13" t="s">
        <v>97</v>
      </c>
    </row>
    <row r="345" spans="1:6" x14ac:dyDescent="0.25">
      <c r="A345" s="9" t="s">
        <v>98</v>
      </c>
      <c r="B345" s="10" t="str">
        <f>"01017"</f>
        <v>01017</v>
      </c>
      <c r="C345" s="11" t="s">
        <v>409</v>
      </c>
      <c r="D345" s="10">
        <v>2001</v>
      </c>
      <c r="E345" s="11" t="s">
        <v>10</v>
      </c>
      <c r="F345" s="13" t="s">
        <v>97</v>
      </c>
    </row>
    <row r="346" spans="1:6" x14ac:dyDescent="0.25">
      <c r="A346" s="9" t="s">
        <v>98</v>
      </c>
      <c r="B346" s="10" t="str">
        <f>"00021"</f>
        <v>00021</v>
      </c>
      <c r="C346" s="11" t="s">
        <v>410</v>
      </c>
      <c r="D346" s="10">
        <v>2000</v>
      </c>
      <c r="E346" s="11" t="s">
        <v>10</v>
      </c>
      <c r="F346" s="13" t="s">
        <v>97</v>
      </c>
    </row>
    <row r="347" spans="1:6" x14ac:dyDescent="0.25">
      <c r="A347" s="9" t="s">
        <v>98</v>
      </c>
      <c r="B347" s="10" t="str">
        <f>"80009"</f>
        <v>80009</v>
      </c>
      <c r="C347" s="11" t="s">
        <v>411</v>
      </c>
      <c r="D347" s="10">
        <v>1980</v>
      </c>
      <c r="E347" s="11" t="s">
        <v>10</v>
      </c>
      <c r="F347" s="13" t="s">
        <v>97</v>
      </c>
    </row>
    <row r="348" spans="1:6" x14ac:dyDescent="0.25">
      <c r="A348" s="9" t="s">
        <v>98</v>
      </c>
      <c r="B348" s="10" t="str">
        <f>"99024"</f>
        <v>99024</v>
      </c>
      <c r="C348" s="11" t="s">
        <v>412</v>
      </c>
      <c r="D348" s="10">
        <v>1999</v>
      </c>
      <c r="E348" s="11" t="s">
        <v>140</v>
      </c>
      <c r="F348" s="13" t="s">
        <v>97</v>
      </c>
    </row>
    <row r="349" spans="1:6" x14ac:dyDescent="0.25">
      <c r="A349" s="9" t="s">
        <v>98</v>
      </c>
      <c r="B349" s="10" t="str">
        <f>"02005"</f>
        <v>02005</v>
      </c>
      <c r="C349" s="11" t="s">
        <v>413</v>
      </c>
      <c r="D349" s="10">
        <v>2002</v>
      </c>
      <c r="E349" s="11" t="s">
        <v>108</v>
      </c>
      <c r="F349" s="13" t="s">
        <v>97</v>
      </c>
    </row>
    <row r="350" spans="1:6" x14ac:dyDescent="0.25">
      <c r="A350" s="9" t="s">
        <v>98</v>
      </c>
      <c r="B350" s="10" t="str">
        <f>"99025"</f>
        <v>99025</v>
      </c>
      <c r="C350" s="11" t="s">
        <v>414</v>
      </c>
      <c r="D350" s="10">
        <v>1999</v>
      </c>
      <c r="E350" s="11" t="s">
        <v>96</v>
      </c>
      <c r="F350" s="13" t="s">
        <v>97</v>
      </c>
    </row>
    <row r="351" spans="1:6" x14ac:dyDescent="0.25">
      <c r="A351" s="9" t="s">
        <v>98</v>
      </c>
      <c r="B351" s="10" t="str">
        <f>"88015"</f>
        <v>88015</v>
      </c>
      <c r="C351" s="11" t="s">
        <v>415</v>
      </c>
      <c r="D351" s="10">
        <v>1988</v>
      </c>
      <c r="E351" s="11" t="s">
        <v>21</v>
      </c>
      <c r="F351" s="13" t="s">
        <v>97</v>
      </c>
    </row>
    <row r="352" spans="1:6" x14ac:dyDescent="0.25">
      <c r="A352" s="9" t="s">
        <v>98</v>
      </c>
      <c r="B352" s="10" t="str">
        <f>"99026"</f>
        <v>99026</v>
      </c>
      <c r="C352" s="11" t="s">
        <v>416</v>
      </c>
      <c r="D352" s="10">
        <v>1999</v>
      </c>
      <c r="E352" s="11" t="s">
        <v>21</v>
      </c>
      <c r="F352" s="13" t="s">
        <v>97</v>
      </c>
    </row>
    <row r="353" spans="1:6" x14ac:dyDescent="0.25">
      <c r="A353" s="9" t="s">
        <v>98</v>
      </c>
      <c r="B353" s="10" t="str">
        <f>"00022"</f>
        <v>00022</v>
      </c>
      <c r="C353" s="11" t="s">
        <v>417</v>
      </c>
      <c r="D353" s="10">
        <v>2000</v>
      </c>
      <c r="E353" s="11" t="s">
        <v>21</v>
      </c>
      <c r="F353" s="13" t="s">
        <v>97</v>
      </c>
    </row>
    <row r="354" spans="1:6" x14ac:dyDescent="0.25">
      <c r="A354" s="9" t="s">
        <v>98</v>
      </c>
      <c r="B354" s="10" t="str">
        <f>"96050"</f>
        <v>96050</v>
      </c>
      <c r="C354" s="11" t="s">
        <v>418</v>
      </c>
      <c r="D354" s="10">
        <v>1996</v>
      </c>
      <c r="E354" s="11" t="s">
        <v>96</v>
      </c>
      <c r="F354" s="13" t="s">
        <v>97</v>
      </c>
    </row>
    <row r="355" spans="1:6" x14ac:dyDescent="0.25">
      <c r="A355" s="9" t="s">
        <v>98</v>
      </c>
      <c r="B355" s="10" t="str">
        <f>"97025"</f>
        <v>97025</v>
      </c>
      <c r="C355" s="11" t="s">
        <v>419</v>
      </c>
      <c r="D355" s="10">
        <v>1997</v>
      </c>
      <c r="E355" s="11" t="s">
        <v>104</v>
      </c>
      <c r="F355" s="13" t="s">
        <v>97</v>
      </c>
    </row>
    <row r="356" spans="1:6" x14ac:dyDescent="0.25">
      <c r="A356" s="9" t="s">
        <v>98</v>
      </c>
      <c r="B356" s="10" t="str">
        <f>"00023"</f>
        <v>00023</v>
      </c>
      <c r="C356" s="11" t="s">
        <v>420</v>
      </c>
      <c r="D356" s="10">
        <v>2000</v>
      </c>
      <c r="E356" s="11" t="s">
        <v>7</v>
      </c>
      <c r="F356" s="13" t="s">
        <v>97</v>
      </c>
    </row>
    <row r="357" spans="1:6" x14ac:dyDescent="0.25">
      <c r="A357" s="9" t="s">
        <v>98</v>
      </c>
      <c r="B357" s="10" t="str">
        <f>"00024"</f>
        <v>00024</v>
      </c>
      <c r="C357" s="11" t="s">
        <v>421</v>
      </c>
      <c r="D357" s="10">
        <v>2000</v>
      </c>
      <c r="E357" s="11" t="s">
        <v>96</v>
      </c>
      <c r="F357" s="13" t="s">
        <v>97</v>
      </c>
    </row>
    <row r="358" spans="1:6" x14ac:dyDescent="0.25">
      <c r="A358" s="9" t="s">
        <v>98</v>
      </c>
      <c r="B358" s="10" t="str">
        <f>"02006"</f>
        <v>02006</v>
      </c>
      <c r="C358" s="11" t="s">
        <v>422</v>
      </c>
      <c r="D358" s="10">
        <v>2002</v>
      </c>
      <c r="E358" s="11" t="s">
        <v>104</v>
      </c>
      <c r="F358" s="13" t="s">
        <v>97</v>
      </c>
    </row>
    <row r="359" spans="1:6" x14ac:dyDescent="0.25">
      <c r="A359" s="9" t="s">
        <v>98</v>
      </c>
      <c r="B359" s="10" t="str">
        <f>"97026"</f>
        <v>97026</v>
      </c>
      <c r="C359" s="11" t="s">
        <v>423</v>
      </c>
      <c r="D359" s="10">
        <v>1997</v>
      </c>
      <c r="E359" s="11" t="s">
        <v>13</v>
      </c>
      <c r="F359" s="13" t="s">
        <v>97</v>
      </c>
    </row>
    <row r="360" spans="1:6" x14ac:dyDescent="0.25">
      <c r="A360" s="9" t="s">
        <v>98</v>
      </c>
      <c r="B360" s="10" t="str">
        <f>"78004"</f>
        <v>78004</v>
      </c>
      <c r="C360" s="11" t="s">
        <v>424</v>
      </c>
      <c r="D360" s="10">
        <v>1978</v>
      </c>
      <c r="E360" s="11" t="s">
        <v>10</v>
      </c>
      <c r="F360" s="13" t="s">
        <v>97</v>
      </c>
    </row>
    <row r="361" spans="1:6" x14ac:dyDescent="0.25">
      <c r="A361" s="9" t="s">
        <v>98</v>
      </c>
      <c r="B361" s="10" t="str">
        <f>"73006"</f>
        <v>73006</v>
      </c>
      <c r="C361" s="11" t="s">
        <v>425</v>
      </c>
      <c r="D361" s="10">
        <v>1973</v>
      </c>
      <c r="E361" s="11" t="s">
        <v>87</v>
      </c>
      <c r="F361" s="13" t="s">
        <v>97</v>
      </c>
    </row>
    <row r="362" spans="1:6" x14ac:dyDescent="0.25">
      <c r="A362" s="9" t="s">
        <v>98</v>
      </c>
      <c r="B362" s="10" t="str">
        <f>"99027"</f>
        <v>99027</v>
      </c>
      <c r="C362" s="11" t="s">
        <v>426</v>
      </c>
      <c r="D362" s="10">
        <v>1999</v>
      </c>
      <c r="E362" s="11" t="s">
        <v>104</v>
      </c>
      <c r="F362" s="13" t="s">
        <v>97</v>
      </c>
    </row>
    <row r="363" spans="1:6" x14ac:dyDescent="0.25">
      <c r="A363" s="9" t="s">
        <v>98</v>
      </c>
      <c r="B363" s="10" t="str">
        <f>"96053"</f>
        <v>96053</v>
      </c>
      <c r="C363" s="11" t="s">
        <v>427</v>
      </c>
      <c r="D363" s="10">
        <v>1996</v>
      </c>
      <c r="E363" s="11" t="s">
        <v>96</v>
      </c>
      <c r="F363" s="13" t="s">
        <v>97</v>
      </c>
    </row>
    <row r="364" spans="1:6" x14ac:dyDescent="0.25">
      <c r="A364" s="9" t="s">
        <v>98</v>
      </c>
      <c r="B364" s="10" t="str">
        <f>"00026"</f>
        <v>00026</v>
      </c>
      <c r="C364" s="11" t="s">
        <v>428</v>
      </c>
      <c r="D364" s="10">
        <v>2000</v>
      </c>
      <c r="E364" s="11" t="s">
        <v>96</v>
      </c>
      <c r="F364" s="13" t="s">
        <v>97</v>
      </c>
    </row>
    <row r="365" spans="1:6" x14ac:dyDescent="0.25">
      <c r="A365" s="9" t="s">
        <v>98</v>
      </c>
      <c r="B365" s="10" t="str">
        <f>"97027"</f>
        <v>97027</v>
      </c>
      <c r="C365" s="11" t="s">
        <v>429</v>
      </c>
      <c r="D365" s="10">
        <v>1997</v>
      </c>
      <c r="E365" s="11" t="s">
        <v>104</v>
      </c>
      <c r="F365" s="13" t="s">
        <v>97</v>
      </c>
    </row>
    <row r="366" spans="1:6" x14ac:dyDescent="0.25">
      <c r="A366" s="9" t="s">
        <v>98</v>
      </c>
      <c r="B366" s="10" t="str">
        <f>"00027"</f>
        <v>00027</v>
      </c>
      <c r="C366" s="11" t="s">
        <v>430</v>
      </c>
      <c r="D366" s="10">
        <v>2000</v>
      </c>
      <c r="E366" s="11" t="s">
        <v>104</v>
      </c>
      <c r="F366" s="13" t="s">
        <v>97</v>
      </c>
    </row>
    <row r="367" spans="1:6" x14ac:dyDescent="0.25">
      <c r="A367" s="9" t="s">
        <v>98</v>
      </c>
      <c r="B367" s="10" t="str">
        <f>"01019"</f>
        <v>01019</v>
      </c>
      <c r="C367" s="11" t="s">
        <v>431</v>
      </c>
      <c r="D367" s="10">
        <v>2001</v>
      </c>
      <c r="E367" s="11" t="s">
        <v>108</v>
      </c>
      <c r="F367" s="13" t="s">
        <v>97</v>
      </c>
    </row>
    <row r="368" spans="1:6" x14ac:dyDescent="0.25">
      <c r="A368" s="9" t="s">
        <v>98</v>
      </c>
      <c r="B368" s="10" t="str">
        <f>"02009"</f>
        <v>02009</v>
      </c>
      <c r="C368" s="11" t="s">
        <v>432</v>
      </c>
      <c r="D368" s="10">
        <v>2002</v>
      </c>
      <c r="E368" s="11" t="s">
        <v>104</v>
      </c>
      <c r="F368" s="13" t="s">
        <v>97</v>
      </c>
    </row>
    <row r="369" spans="1:6" x14ac:dyDescent="0.25">
      <c r="A369" s="9" t="s">
        <v>98</v>
      </c>
      <c r="B369" s="10" t="str">
        <f>"02010"</f>
        <v>02010</v>
      </c>
      <c r="C369" s="11" t="s">
        <v>433</v>
      </c>
      <c r="D369" s="10">
        <v>2002</v>
      </c>
      <c r="E369" s="11" t="s">
        <v>27</v>
      </c>
      <c r="F369" s="13" t="s">
        <v>97</v>
      </c>
    </row>
    <row r="370" spans="1:6" x14ac:dyDescent="0.25">
      <c r="A370" s="9" t="s">
        <v>98</v>
      </c>
      <c r="B370" s="10" t="str">
        <f>"97028"</f>
        <v>97028</v>
      </c>
      <c r="C370" s="11" t="s">
        <v>434</v>
      </c>
      <c r="D370" s="10">
        <v>1997</v>
      </c>
      <c r="E370" s="11" t="s">
        <v>140</v>
      </c>
      <c r="F370" s="13" t="s">
        <v>97</v>
      </c>
    </row>
    <row r="371" spans="1:6" x14ac:dyDescent="0.25">
      <c r="A371" s="9" t="s">
        <v>98</v>
      </c>
      <c r="B371" s="10" t="str">
        <f>"00028"</f>
        <v>00028</v>
      </c>
      <c r="C371" s="11" t="s">
        <v>435</v>
      </c>
      <c r="D371" s="10">
        <v>2000</v>
      </c>
      <c r="E371" s="11" t="s">
        <v>135</v>
      </c>
      <c r="F371" s="13" t="s">
        <v>97</v>
      </c>
    </row>
    <row r="372" spans="1:6" x14ac:dyDescent="0.25">
      <c r="A372" s="9" t="s">
        <v>98</v>
      </c>
      <c r="B372" s="10" t="str">
        <f>"01020"</f>
        <v>01020</v>
      </c>
      <c r="C372" s="11" t="s">
        <v>436</v>
      </c>
      <c r="D372" s="10">
        <v>2001</v>
      </c>
      <c r="E372" s="11" t="s">
        <v>7</v>
      </c>
      <c r="F372" s="13" t="s">
        <v>97</v>
      </c>
    </row>
    <row r="373" spans="1:6" x14ac:dyDescent="0.25">
      <c r="A373" s="9" t="s">
        <v>98</v>
      </c>
      <c r="B373" s="10" t="str">
        <f>"02011"</f>
        <v>02011</v>
      </c>
      <c r="C373" s="11" t="s">
        <v>437</v>
      </c>
      <c r="D373" s="10">
        <v>2002</v>
      </c>
      <c r="E373" s="11" t="s">
        <v>104</v>
      </c>
      <c r="F373" s="13" t="s">
        <v>97</v>
      </c>
    </row>
    <row r="374" spans="1:6" x14ac:dyDescent="0.25">
      <c r="A374" s="9" t="s">
        <v>98</v>
      </c>
      <c r="B374" s="10" t="str">
        <f>"01021"</f>
        <v>01021</v>
      </c>
      <c r="C374" s="11" t="s">
        <v>438</v>
      </c>
      <c r="D374" s="10">
        <v>2001</v>
      </c>
      <c r="E374" s="11" t="s">
        <v>18</v>
      </c>
      <c r="F374" s="13" t="s">
        <v>97</v>
      </c>
    </row>
    <row r="375" spans="1:6" x14ac:dyDescent="0.25">
      <c r="A375" s="9" t="s">
        <v>98</v>
      </c>
      <c r="B375" s="10" t="str">
        <f>"01022"</f>
        <v>01022</v>
      </c>
      <c r="C375" s="11" t="s">
        <v>439</v>
      </c>
      <c r="D375" s="10">
        <v>2001</v>
      </c>
      <c r="E375" s="11" t="s">
        <v>18</v>
      </c>
      <c r="F375" s="13" t="s">
        <v>97</v>
      </c>
    </row>
    <row r="376" spans="1:6" x14ac:dyDescent="0.25">
      <c r="A376" s="9" t="s">
        <v>98</v>
      </c>
      <c r="B376" s="10" t="str">
        <f>"01023"</f>
        <v>01023</v>
      </c>
      <c r="C376" s="11" t="s">
        <v>440</v>
      </c>
      <c r="D376" s="10">
        <v>2001</v>
      </c>
      <c r="E376" s="11" t="s">
        <v>13</v>
      </c>
      <c r="F376" s="13" t="s">
        <v>97</v>
      </c>
    </row>
    <row r="377" spans="1:6" x14ac:dyDescent="0.25">
      <c r="A377" s="9" t="s">
        <v>98</v>
      </c>
      <c r="B377" s="10" t="str">
        <f>"00029"</f>
        <v>00029</v>
      </c>
      <c r="C377" s="11" t="s">
        <v>441</v>
      </c>
      <c r="D377" s="10">
        <v>2000</v>
      </c>
      <c r="E377" s="11" t="s">
        <v>96</v>
      </c>
      <c r="F377" s="13" t="s">
        <v>97</v>
      </c>
    </row>
    <row r="378" spans="1:6" x14ac:dyDescent="0.25">
      <c r="A378" s="9" t="s">
        <v>98</v>
      </c>
      <c r="B378" s="10" t="str">
        <f>"01024"</f>
        <v>01024</v>
      </c>
      <c r="C378" s="11" t="s">
        <v>442</v>
      </c>
      <c r="D378" s="10">
        <v>2001</v>
      </c>
      <c r="E378" s="11" t="s">
        <v>27</v>
      </c>
      <c r="F378" s="13" t="s">
        <v>97</v>
      </c>
    </row>
    <row r="379" spans="1:6" x14ac:dyDescent="0.25">
      <c r="A379" s="9" t="s">
        <v>98</v>
      </c>
      <c r="B379" s="10" t="str">
        <f>"97029"</f>
        <v>97029</v>
      </c>
      <c r="C379" s="11" t="s">
        <v>443</v>
      </c>
      <c r="D379" s="10">
        <v>1997</v>
      </c>
      <c r="E379" s="11" t="s">
        <v>96</v>
      </c>
      <c r="F379" s="13" t="s">
        <v>97</v>
      </c>
    </row>
    <row r="380" spans="1:6" x14ac:dyDescent="0.25">
      <c r="A380" s="9" t="s">
        <v>98</v>
      </c>
      <c r="B380" s="10" t="str">
        <f>"96054"</f>
        <v>96054</v>
      </c>
      <c r="C380" s="11" t="s">
        <v>444</v>
      </c>
      <c r="D380" s="10">
        <v>1996</v>
      </c>
      <c r="E380" s="11" t="s">
        <v>21</v>
      </c>
      <c r="F380" s="13" t="s">
        <v>97</v>
      </c>
    </row>
    <row r="381" spans="1:6" x14ac:dyDescent="0.25">
      <c r="A381" s="9" t="s">
        <v>98</v>
      </c>
      <c r="B381" s="10" t="str">
        <f>"02012"</f>
        <v>02012</v>
      </c>
      <c r="C381" s="11" t="s">
        <v>445</v>
      </c>
      <c r="D381" s="10">
        <v>2002</v>
      </c>
      <c r="E381" s="11" t="s">
        <v>27</v>
      </c>
      <c r="F381" s="13" t="s">
        <v>97</v>
      </c>
    </row>
    <row r="382" spans="1:6" x14ac:dyDescent="0.25">
      <c r="A382" s="9" t="s">
        <v>98</v>
      </c>
      <c r="B382" s="10" t="str">
        <f>"01025"</f>
        <v>01025</v>
      </c>
      <c r="C382" s="11" t="s">
        <v>446</v>
      </c>
      <c r="D382" s="10">
        <v>2001</v>
      </c>
      <c r="E382" s="11" t="s">
        <v>7</v>
      </c>
      <c r="F382" s="13" t="s">
        <v>97</v>
      </c>
    </row>
    <row r="383" spans="1:6" x14ac:dyDescent="0.25">
      <c r="A383" s="9" t="s">
        <v>98</v>
      </c>
      <c r="B383" s="10" t="str">
        <f>"00031"</f>
        <v>00031</v>
      </c>
      <c r="C383" s="11" t="s">
        <v>447</v>
      </c>
      <c r="D383" s="10">
        <v>2000</v>
      </c>
      <c r="E383" s="11" t="s">
        <v>10</v>
      </c>
      <c r="F383" s="13" t="s">
        <v>97</v>
      </c>
    </row>
    <row r="384" spans="1:6" x14ac:dyDescent="0.25">
      <c r="A384" s="9" t="s">
        <v>98</v>
      </c>
      <c r="B384" s="10" t="str">
        <f>"67003"</f>
        <v>67003</v>
      </c>
      <c r="C384" s="11" t="s">
        <v>448</v>
      </c>
      <c r="D384" s="10">
        <v>1967</v>
      </c>
      <c r="E384" s="11" t="s">
        <v>27</v>
      </c>
      <c r="F384" s="13" t="s">
        <v>97</v>
      </c>
    </row>
    <row r="385" spans="1:6" x14ac:dyDescent="0.25">
      <c r="A385" s="9" t="s">
        <v>98</v>
      </c>
      <c r="B385" s="10" t="str">
        <f>"01026"</f>
        <v>01026</v>
      </c>
      <c r="C385" s="11" t="s">
        <v>449</v>
      </c>
      <c r="D385" s="10">
        <v>2001</v>
      </c>
      <c r="E385" s="11" t="s">
        <v>10</v>
      </c>
      <c r="F385" s="13" t="s">
        <v>97</v>
      </c>
    </row>
    <row r="386" spans="1:6" x14ac:dyDescent="0.25">
      <c r="A386" s="9" t="s">
        <v>98</v>
      </c>
      <c r="B386" s="10" t="str">
        <f>"02013"</f>
        <v>02013</v>
      </c>
      <c r="C386" s="11" t="s">
        <v>450</v>
      </c>
      <c r="D386" s="10">
        <v>2002</v>
      </c>
      <c r="E386" s="11" t="s">
        <v>140</v>
      </c>
      <c r="F386" s="13" t="s">
        <v>97</v>
      </c>
    </row>
    <row r="387" spans="1:6" x14ac:dyDescent="0.25">
      <c r="A387" s="9" t="s">
        <v>98</v>
      </c>
      <c r="B387" s="10" t="str">
        <f>"02014"</f>
        <v>02014</v>
      </c>
      <c r="C387" s="11" t="s">
        <v>451</v>
      </c>
      <c r="D387" s="10">
        <v>2002</v>
      </c>
      <c r="E387" s="11" t="s">
        <v>108</v>
      </c>
      <c r="F387" s="13" t="s">
        <v>97</v>
      </c>
    </row>
    <row r="388" spans="1:6" x14ac:dyDescent="0.25">
      <c r="A388" s="9" t="s">
        <v>98</v>
      </c>
      <c r="B388" s="10" t="str">
        <f>"02015"</f>
        <v>02015</v>
      </c>
      <c r="C388" s="11" t="s">
        <v>452</v>
      </c>
      <c r="D388" s="10">
        <v>2002</v>
      </c>
      <c r="E388" s="11" t="s">
        <v>135</v>
      </c>
      <c r="F388" s="13" t="s">
        <v>97</v>
      </c>
    </row>
    <row r="389" spans="1:6" x14ac:dyDescent="0.25">
      <c r="A389" s="9" t="s">
        <v>98</v>
      </c>
      <c r="B389" s="10" t="str">
        <f>"02016"</f>
        <v>02016</v>
      </c>
      <c r="C389" s="11" t="s">
        <v>453</v>
      </c>
      <c r="D389" s="10">
        <v>2002</v>
      </c>
      <c r="E389" s="11" t="s">
        <v>96</v>
      </c>
      <c r="F389" s="13" t="s">
        <v>97</v>
      </c>
    </row>
    <row r="390" spans="1:6" x14ac:dyDescent="0.25">
      <c r="A390" s="9" t="s">
        <v>98</v>
      </c>
      <c r="B390" s="10" t="str">
        <f>"00032"</f>
        <v>00032</v>
      </c>
      <c r="C390" s="11" t="s">
        <v>454</v>
      </c>
      <c r="D390" s="10">
        <v>2000</v>
      </c>
      <c r="E390" s="11" t="s">
        <v>104</v>
      </c>
      <c r="F390" s="13" t="s">
        <v>97</v>
      </c>
    </row>
    <row r="391" spans="1:6" x14ac:dyDescent="0.25">
      <c r="A391" s="9" t="s">
        <v>98</v>
      </c>
      <c r="B391" s="10" t="str">
        <f>"96055"</f>
        <v>96055</v>
      </c>
      <c r="C391" s="11" t="s">
        <v>455</v>
      </c>
      <c r="D391" s="10">
        <v>1996</v>
      </c>
      <c r="E391" s="11" t="s">
        <v>27</v>
      </c>
      <c r="F391" s="13" t="s">
        <v>97</v>
      </c>
    </row>
    <row r="392" spans="1:6" x14ac:dyDescent="0.25">
      <c r="A392" s="9" t="s">
        <v>98</v>
      </c>
      <c r="B392" s="10" t="str">
        <f>"00033"</f>
        <v>00033</v>
      </c>
      <c r="C392" s="11" t="s">
        <v>456</v>
      </c>
      <c r="D392" s="10">
        <v>2000</v>
      </c>
      <c r="E392" s="11" t="s">
        <v>27</v>
      </c>
      <c r="F392" s="13" t="s">
        <v>97</v>
      </c>
    </row>
    <row r="393" spans="1:6" x14ac:dyDescent="0.25">
      <c r="A393" s="9" t="s">
        <v>98</v>
      </c>
      <c r="B393" s="10" t="str">
        <f>"98042"</f>
        <v>98042</v>
      </c>
      <c r="C393" s="11" t="s">
        <v>457</v>
      </c>
      <c r="D393" s="10">
        <v>1998</v>
      </c>
      <c r="E393" s="11" t="s">
        <v>108</v>
      </c>
      <c r="F393" s="13" t="s">
        <v>97</v>
      </c>
    </row>
    <row r="394" spans="1:6" x14ac:dyDescent="0.25">
      <c r="A394" s="9" t="s">
        <v>98</v>
      </c>
      <c r="B394" s="10" t="str">
        <f>"99030"</f>
        <v>99030</v>
      </c>
      <c r="C394" s="11" t="s">
        <v>458</v>
      </c>
      <c r="D394" s="10">
        <v>1999</v>
      </c>
      <c r="E394" s="11" t="s">
        <v>21</v>
      </c>
      <c r="F394" s="13" t="s">
        <v>97</v>
      </c>
    </row>
    <row r="395" spans="1:6" x14ac:dyDescent="0.25">
      <c r="A395" s="9" t="s">
        <v>98</v>
      </c>
      <c r="B395" s="10" t="str">
        <f>"00034"</f>
        <v>00034</v>
      </c>
      <c r="C395" s="11" t="s">
        <v>459</v>
      </c>
      <c r="D395" s="10">
        <v>2000</v>
      </c>
      <c r="E395" s="11" t="s">
        <v>27</v>
      </c>
      <c r="F395" s="13" t="s">
        <v>97</v>
      </c>
    </row>
    <row r="396" spans="1:6" x14ac:dyDescent="0.25">
      <c r="A396" s="9" t="s">
        <v>98</v>
      </c>
      <c r="B396" s="10" t="str">
        <f>"02017"</f>
        <v>02017</v>
      </c>
      <c r="C396" s="11" t="s">
        <v>460</v>
      </c>
      <c r="D396" s="10">
        <v>2002</v>
      </c>
      <c r="E396" s="11" t="s">
        <v>96</v>
      </c>
      <c r="F396" s="13" t="s">
        <v>97</v>
      </c>
    </row>
    <row r="397" spans="1:6" x14ac:dyDescent="0.25">
      <c r="A397" s="9" t="s">
        <v>98</v>
      </c>
      <c r="B397" s="10" t="str">
        <f>"02018"</f>
        <v>02018</v>
      </c>
      <c r="C397" s="11" t="s">
        <v>461</v>
      </c>
      <c r="D397" s="10">
        <v>2002</v>
      </c>
      <c r="E397" s="11" t="s">
        <v>96</v>
      </c>
      <c r="F397" s="13" t="s">
        <v>97</v>
      </c>
    </row>
    <row r="398" spans="1:6" x14ac:dyDescent="0.25">
      <c r="A398" s="9" t="s">
        <v>98</v>
      </c>
      <c r="B398" s="10" t="str">
        <f>"02020"</f>
        <v>02020</v>
      </c>
      <c r="C398" s="11" t="s">
        <v>462</v>
      </c>
      <c r="D398" s="10">
        <v>2002</v>
      </c>
      <c r="E398" s="11" t="s">
        <v>18</v>
      </c>
      <c r="F398" s="13" t="s">
        <v>97</v>
      </c>
    </row>
    <row r="399" spans="1:6" x14ac:dyDescent="0.25">
      <c r="A399" s="9" t="s">
        <v>98</v>
      </c>
      <c r="B399" s="10" t="str">
        <f>"02021"</f>
        <v>02021</v>
      </c>
      <c r="C399" s="11" t="s">
        <v>463</v>
      </c>
      <c r="D399" s="10">
        <v>2002</v>
      </c>
      <c r="E399" s="11" t="s">
        <v>18</v>
      </c>
      <c r="F399" s="13" t="s">
        <v>97</v>
      </c>
    </row>
    <row r="400" spans="1:6" x14ac:dyDescent="0.25">
      <c r="A400" s="9" t="s">
        <v>98</v>
      </c>
      <c r="B400" s="10" t="str">
        <f>"02022"</f>
        <v>02022</v>
      </c>
      <c r="C400" s="11" t="s">
        <v>464</v>
      </c>
      <c r="D400" s="10">
        <v>2002</v>
      </c>
      <c r="E400" s="11" t="s">
        <v>7</v>
      </c>
      <c r="F400" s="13" t="s">
        <v>97</v>
      </c>
    </row>
    <row r="401" spans="1:6" x14ac:dyDescent="0.25">
      <c r="A401" s="9" t="s">
        <v>98</v>
      </c>
      <c r="B401" s="10" t="str">
        <f>"02024"</f>
        <v>02024</v>
      </c>
      <c r="C401" s="11" t="s">
        <v>465</v>
      </c>
      <c r="D401" s="10">
        <v>2002</v>
      </c>
      <c r="E401" s="11" t="s">
        <v>18</v>
      </c>
      <c r="F401" s="13" t="s">
        <v>97</v>
      </c>
    </row>
    <row r="402" spans="1:6" x14ac:dyDescent="0.25">
      <c r="A402" s="9" t="s">
        <v>98</v>
      </c>
      <c r="B402" s="10" t="str">
        <f>"01028"</f>
        <v>01028</v>
      </c>
      <c r="C402" s="11" t="s">
        <v>466</v>
      </c>
      <c r="D402" s="10">
        <v>2001</v>
      </c>
      <c r="E402" s="11" t="s">
        <v>7</v>
      </c>
      <c r="F402" s="13" t="s">
        <v>97</v>
      </c>
    </row>
    <row r="403" spans="1:6" x14ac:dyDescent="0.25">
      <c r="A403" s="9" t="s">
        <v>98</v>
      </c>
      <c r="B403" s="10" t="str">
        <f>"01029"</f>
        <v>01029</v>
      </c>
      <c r="C403" s="11" t="s">
        <v>467</v>
      </c>
      <c r="D403" s="10">
        <v>2001</v>
      </c>
      <c r="E403" s="11" t="s">
        <v>135</v>
      </c>
      <c r="F403" s="13" t="s">
        <v>97</v>
      </c>
    </row>
    <row r="404" spans="1:6" x14ac:dyDescent="0.25">
      <c r="A404" s="9" t="s">
        <v>98</v>
      </c>
      <c r="B404" s="10" t="str">
        <f>"02025"</f>
        <v>02025</v>
      </c>
      <c r="C404" s="11" t="s">
        <v>468</v>
      </c>
      <c r="D404" s="10">
        <v>2002</v>
      </c>
      <c r="E404" s="11" t="s">
        <v>135</v>
      </c>
      <c r="F404" s="13" t="s">
        <v>97</v>
      </c>
    </row>
    <row r="405" spans="1:6" x14ac:dyDescent="0.25">
      <c r="A405" s="9" t="s">
        <v>98</v>
      </c>
      <c r="B405" s="10" t="str">
        <f>"99031"</f>
        <v>99031</v>
      </c>
      <c r="C405" s="11" t="s">
        <v>469</v>
      </c>
      <c r="D405" s="10">
        <v>1999</v>
      </c>
      <c r="E405" s="11" t="s">
        <v>21</v>
      </c>
      <c r="F405" s="13" t="s">
        <v>97</v>
      </c>
    </row>
    <row r="406" spans="1:6" x14ac:dyDescent="0.25">
      <c r="A406" s="9" t="s">
        <v>98</v>
      </c>
      <c r="B406" s="10" t="str">
        <f>"97030"</f>
        <v>97030</v>
      </c>
      <c r="C406" s="11" t="s">
        <v>470</v>
      </c>
      <c r="D406" s="10">
        <v>1997</v>
      </c>
      <c r="E406" s="11" t="s">
        <v>10</v>
      </c>
      <c r="F406" s="13" t="s">
        <v>97</v>
      </c>
    </row>
    <row r="407" spans="1:6" x14ac:dyDescent="0.25">
      <c r="A407" s="9" t="s">
        <v>98</v>
      </c>
      <c r="B407" s="10" t="str">
        <f>"95041"</f>
        <v>95041</v>
      </c>
      <c r="C407" s="11" t="s">
        <v>471</v>
      </c>
      <c r="D407" s="10">
        <v>1995</v>
      </c>
      <c r="E407" s="11" t="s">
        <v>27</v>
      </c>
      <c r="F407" s="13" t="s">
        <v>97</v>
      </c>
    </row>
    <row r="408" spans="1:6" x14ac:dyDescent="0.25">
      <c r="A408" s="9" t="s">
        <v>98</v>
      </c>
      <c r="B408" s="10" t="str">
        <f>"97031"</f>
        <v>97031</v>
      </c>
      <c r="C408" s="11" t="s">
        <v>472</v>
      </c>
      <c r="D408" s="10">
        <v>1997</v>
      </c>
      <c r="E408" s="11" t="s">
        <v>21</v>
      </c>
      <c r="F408" s="13" t="s">
        <v>97</v>
      </c>
    </row>
    <row r="409" spans="1:6" x14ac:dyDescent="0.25">
      <c r="A409" s="9" t="s">
        <v>98</v>
      </c>
      <c r="B409" s="10" t="str">
        <f>"97032"</f>
        <v>97032</v>
      </c>
      <c r="C409" s="11" t="s">
        <v>473</v>
      </c>
      <c r="D409" s="10">
        <v>1997</v>
      </c>
      <c r="E409" s="11" t="s">
        <v>108</v>
      </c>
      <c r="F409" s="13" t="s">
        <v>97</v>
      </c>
    </row>
    <row r="410" spans="1:6" x14ac:dyDescent="0.25">
      <c r="A410" s="9" t="s">
        <v>98</v>
      </c>
      <c r="B410" s="10" t="str">
        <f>"98043"</f>
        <v>98043</v>
      </c>
      <c r="C410" s="11" t="s">
        <v>474</v>
      </c>
      <c r="D410" s="10">
        <v>1998</v>
      </c>
      <c r="E410" s="11" t="s">
        <v>27</v>
      </c>
      <c r="F410" s="13" t="s">
        <v>97</v>
      </c>
    </row>
    <row r="411" spans="1:6" x14ac:dyDescent="0.25">
      <c r="A411" s="9" t="s">
        <v>98</v>
      </c>
      <c r="B411" s="10" t="str">
        <f>"98044"</f>
        <v>98044</v>
      </c>
      <c r="C411" s="11" t="s">
        <v>313</v>
      </c>
      <c r="D411" s="10">
        <v>1998</v>
      </c>
      <c r="E411" s="11" t="s">
        <v>21</v>
      </c>
      <c r="F411" s="13" t="s">
        <v>97</v>
      </c>
    </row>
    <row r="412" spans="1:6" x14ac:dyDescent="0.25">
      <c r="A412" s="9" t="s">
        <v>98</v>
      </c>
      <c r="B412" s="10" t="str">
        <f>"01030"</f>
        <v>01030</v>
      </c>
      <c r="C412" s="11" t="s">
        <v>475</v>
      </c>
      <c r="D412" s="10">
        <v>2001</v>
      </c>
      <c r="E412" s="11" t="s">
        <v>21</v>
      </c>
      <c r="F412" s="13" t="s">
        <v>97</v>
      </c>
    </row>
    <row r="413" spans="1:6" x14ac:dyDescent="0.25">
      <c r="A413" s="9" t="s">
        <v>98</v>
      </c>
      <c r="B413" s="10" t="str">
        <f>"99032"</f>
        <v>99032</v>
      </c>
      <c r="C413" s="11" t="s">
        <v>476</v>
      </c>
      <c r="D413" s="10">
        <v>1999</v>
      </c>
      <c r="E413" s="11" t="s">
        <v>135</v>
      </c>
      <c r="F413" s="13" t="s">
        <v>97</v>
      </c>
    </row>
    <row r="414" spans="1:6" x14ac:dyDescent="0.25">
      <c r="A414" s="9" t="s">
        <v>98</v>
      </c>
      <c r="B414" s="10" t="str">
        <f>"72001"</f>
        <v>72001</v>
      </c>
      <c r="C414" s="11" t="s">
        <v>477</v>
      </c>
      <c r="D414" s="10">
        <v>1972</v>
      </c>
      <c r="E414" s="11" t="s">
        <v>96</v>
      </c>
      <c r="F414" s="13" t="s">
        <v>97</v>
      </c>
    </row>
    <row r="415" spans="1:6" x14ac:dyDescent="0.25">
      <c r="A415" s="9" t="s">
        <v>98</v>
      </c>
      <c r="B415" s="10" t="str">
        <f>"94034"</f>
        <v>94034</v>
      </c>
      <c r="C415" s="11" t="s">
        <v>240</v>
      </c>
      <c r="D415" s="10">
        <v>1994</v>
      </c>
      <c r="E415" s="11" t="s">
        <v>478</v>
      </c>
      <c r="F415" s="13" t="s">
        <v>97</v>
      </c>
    </row>
    <row r="416" spans="1:6" x14ac:dyDescent="0.25">
      <c r="A416" s="9" t="s">
        <v>98</v>
      </c>
      <c r="B416" s="10" t="str">
        <f>"94035"</f>
        <v>94035</v>
      </c>
      <c r="C416" s="11" t="s">
        <v>479</v>
      </c>
      <c r="D416" s="10">
        <v>1994</v>
      </c>
      <c r="E416" s="11" t="s">
        <v>478</v>
      </c>
      <c r="F416" s="13" t="s">
        <v>97</v>
      </c>
    </row>
    <row r="417" spans="1:6" x14ac:dyDescent="0.25">
      <c r="A417" s="9" t="s">
        <v>98</v>
      </c>
      <c r="B417" s="10" t="str">
        <f>"95042"</f>
        <v>95042</v>
      </c>
      <c r="C417" s="11" t="s">
        <v>480</v>
      </c>
      <c r="D417" s="10">
        <v>1995</v>
      </c>
      <c r="E417" s="11" t="s">
        <v>478</v>
      </c>
      <c r="F417" s="13" t="s">
        <v>97</v>
      </c>
    </row>
    <row r="418" spans="1:6" x14ac:dyDescent="0.25">
      <c r="A418" s="9" t="s">
        <v>98</v>
      </c>
      <c r="B418" s="10" t="str">
        <f>"95043"</f>
        <v>95043</v>
      </c>
      <c r="C418" s="11" t="s">
        <v>471</v>
      </c>
      <c r="D418" s="10">
        <v>1995</v>
      </c>
      <c r="E418" s="11" t="s">
        <v>478</v>
      </c>
      <c r="F418" s="13" t="s">
        <v>97</v>
      </c>
    </row>
    <row r="419" spans="1:6" x14ac:dyDescent="0.25">
      <c r="A419" s="9" t="s">
        <v>98</v>
      </c>
      <c r="B419" s="10" t="str">
        <f>"95044"</f>
        <v>95044</v>
      </c>
      <c r="C419" s="11" t="s">
        <v>481</v>
      </c>
      <c r="D419" s="10">
        <v>1995</v>
      </c>
      <c r="E419" s="11" t="s">
        <v>140</v>
      </c>
      <c r="F419" s="13" t="s">
        <v>97</v>
      </c>
    </row>
    <row r="420" spans="1:6" x14ac:dyDescent="0.25">
      <c r="A420" s="9" t="s">
        <v>98</v>
      </c>
      <c r="B420" s="10" t="str">
        <f>"96056"</f>
        <v>96056</v>
      </c>
      <c r="C420" s="11" t="s">
        <v>482</v>
      </c>
      <c r="D420" s="10">
        <v>1996</v>
      </c>
      <c r="E420" s="11" t="s">
        <v>478</v>
      </c>
      <c r="F420" s="13" t="s">
        <v>97</v>
      </c>
    </row>
    <row r="421" spans="1:6" x14ac:dyDescent="0.25">
      <c r="A421" s="9" t="s">
        <v>98</v>
      </c>
      <c r="B421" s="10" t="str">
        <f>"99033"</f>
        <v>99033</v>
      </c>
      <c r="C421" s="11" t="s">
        <v>483</v>
      </c>
      <c r="D421" s="10">
        <v>1999</v>
      </c>
      <c r="E421" s="11" t="s">
        <v>478</v>
      </c>
      <c r="F421" s="13" t="s">
        <v>97</v>
      </c>
    </row>
    <row r="422" spans="1:6" x14ac:dyDescent="0.25">
      <c r="A422" s="9" t="s">
        <v>98</v>
      </c>
      <c r="B422" s="10" t="str">
        <f>"98045"</f>
        <v>98045</v>
      </c>
      <c r="C422" s="11" t="s">
        <v>470</v>
      </c>
      <c r="D422" s="10">
        <v>1998</v>
      </c>
      <c r="E422" s="11" t="s">
        <v>478</v>
      </c>
      <c r="F422" s="13" t="s">
        <v>97</v>
      </c>
    </row>
    <row r="423" spans="1:6" x14ac:dyDescent="0.25">
      <c r="A423" s="9" t="s">
        <v>98</v>
      </c>
      <c r="B423" s="10" t="str">
        <f>"98046"</f>
        <v>98046</v>
      </c>
      <c r="C423" s="11" t="s">
        <v>484</v>
      </c>
      <c r="D423" s="10">
        <v>1998</v>
      </c>
      <c r="E423" s="11" t="s">
        <v>96</v>
      </c>
      <c r="F423" s="13" t="s">
        <v>97</v>
      </c>
    </row>
    <row r="424" spans="1:6" x14ac:dyDescent="0.25">
      <c r="A424" s="9" t="s">
        <v>98</v>
      </c>
      <c r="B424" s="10" t="str">
        <f>"98047"</f>
        <v>98047</v>
      </c>
      <c r="C424" s="11" t="s">
        <v>485</v>
      </c>
      <c r="D424" s="10">
        <v>1998</v>
      </c>
      <c r="E424" s="11" t="s">
        <v>478</v>
      </c>
      <c r="F424" s="13" t="s">
        <v>97</v>
      </c>
    </row>
    <row r="425" spans="1:6" x14ac:dyDescent="0.25">
      <c r="A425" s="9" t="s">
        <v>98</v>
      </c>
      <c r="B425" s="10" t="str">
        <f>"01031"</f>
        <v>01031</v>
      </c>
      <c r="C425" s="11" t="s">
        <v>486</v>
      </c>
      <c r="D425" s="10">
        <v>2001</v>
      </c>
      <c r="E425" s="11" t="s">
        <v>478</v>
      </c>
      <c r="F425" s="13" t="s">
        <v>97</v>
      </c>
    </row>
    <row r="426" spans="1:6" x14ac:dyDescent="0.25">
      <c r="A426" s="9" t="s">
        <v>98</v>
      </c>
      <c r="B426" s="10" t="str">
        <f>"02028"</f>
        <v>02028</v>
      </c>
      <c r="C426" s="11" t="s">
        <v>487</v>
      </c>
      <c r="D426" s="10">
        <v>2002</v>
      </c>
      <c r="E426" s="11" t="s">
        <v>478</v>
      </c>
      <c r="F426" s="13" t="s">
        <v>97</v>
      </c>
    </row>
    <row r="427" spans="1:6" x14ac:dyDescent="0.25">
      <c r="A427" s="9" t="s">
        <v>98</v>
      </c>
      <c r="B427" s="10" t="str">
        <f>"99034"</f>
        <v>99034</v>
      </c>
      <c r="C427" s="11" t="s">
        <v>488</v>
      </c>
      <c r="D427" s="10">
        <v>1999</v>
      </c>
      <c r="E427" s="11" t="s">
        <v>478</v>
      </c>
      <c r="F427" s="13" t="s">
        <v>97</v>
      </c>
    </row>
    <row r="428" spans="1:6" x14ac:dyDescent="0.25">
      <c r="A428" s="9" t="s">
        <v>98</v>
      </c>
      <c r="B428" s="10" t="str">
        <f>"99035"</f>
        <v>99035</v>
      </c>
      <c r="C428" s="11" t="s">
        <v>489</v>
      </c>
      <c r="D428" s="10">
        <v>1999</v>
      </c>
      <c r="E428" s="11" t="s">
        <v>478</v>
      </c>
      <c r="F428" s="13" t="s">
        <v>97</v>
      </c>
    </row>
    <row r="429" spans="1:6" x14ac:dyDescent="0.25">
      <c r="A429" s="9" t="s">
        <v>98</v>
      </c>
      <c r="B429" s="10" t="str">
        <f>"00035"</f>
        <v>00035</v>
      </c>
      <c r="C429" s="11" t="s">
        <v>490</v>
      </c>
      <c r="D429" s="10">
        <v>2000</v>
      </c>
      <c r="E429" s="11" t="s">
        <v>478</v>
      </c>
      <c r="F429" s="13" t="s">
        <v>97</v>
      </c>
    </row>
    <row r="430" spans="1:6" x14ac:dyDescent="0.25">
      <c r="A430" s="9" t="s">
        <v>98</v>
      </c>
      <c r="B430" s="10" t="str">
        <f>"00036"</f>
        <v>00036</v>
      </c>
      <c r="C430" s="11" t="s">
        <v>491</v>
      </c>
      <c r="D430" s="10">
        <v>2000</v>
      </c>
      <c r="E430" s="11" t="s">
        <v>478</v>
      </c>
      <c r="F430" s="13" t="s">
        <v>97</v>
      </c>
    </row>
    <row r="431" spans="1:6" x14ac:dyDescent="0.25">
      <c r="A431" s="9" t="s">
        <v>98</v>
      </c>
      <c r="B431" s="10" t="str">
        <f>"01032"</f>
        <v>01032</v>
      </c>
      <c r="C431" s="11" t="s">
        <v>492</v>
      </c>
      <c r="D431" s="10">
        <v>2001</v>
      </c>
      <c r="E431" s="11" t="s">
        <v>478</v>
      </c>
      <c r="F431" s="13" t="s">
        <v>97</v>
      </c>
    </row>
    <row r="432" spans="1:6" x14ac:dyDescent="0.25">
      <c r="A432" s="9" t="s">
        <v>98</v>
      </c>
      <c r="B432" s="10" t="str">
        <f>"73007"</f>
        <v>73007</v>
      </c>
      <c r="C432" s="11" t="s">
        <v>493</v>
      </c>
      <c r="D432" s="10">
        <v>1973</v>
      </c>
      <c r="E432" s="11" t="s">
        <v>333</v>
      </c>
      <c r="F432" s="13" t="s">
        <v>97</v>
      </c>
    </row>
    <row r="433" spans="1:6" x14ac:dyDescent="0.25">
      <c r="A433" s="9" t="s">
        <v>98</v>
      </c>
      <c r="B433" s="10" t="str">
        <f>"01033"</f>
        <v>01033</v>
      </c>
      <c r="C433" s="11" t="s">
        <v>494</v>
      </c>
      <c r="D433" s="10">
        <v>2001</v>
      </c>
      <c r="E433" s="11" t="s">
        <v>13</v>
      </c>
      <c r="F433" s="13" t="s">
        <v>97</v>
      </c>
    </row>
    <row r="434" spans="1:6" x14ac:dyDescent="0.25">
      <c r="A434" s="9" t="s">
        <v>98</v>
      </c>
      <c r="B434" s="10" t="str">
        <f>"01034"</f>
        <v>01034</v>
      </c>
      <c r="C434" s="11" t="s">
        <v>495</v>
      </c>
      <c r="D434" s="10">
        <v>2001</v>
      </c>
      <c r="E434" s="11" t="s">
        <v>13</v>
      </c>
      <c r="F434" s="13" t="s">
        <v>97</v>
      </c>
    </row>
    <row r="435" spans="1:6" x14ac:dyDescent="0.25">
      <c r="A435" s="9" t="s">
        <v>98</v>
      </c>
      <c r="B435" s="10" t="str">
        <f>"01035"</f>
        <v>01035</v>
      </c>
      <c r="C435" s="11" t="s">
        <v>496</v>
      </c>
      <c r="D435" s="10">
        <v>2001</v>
      </c>
      <c r="E435" s="11" t="s">
        <v>13</v>
      </c>
      <c r="F435" s="13" t="s">
        <v>97</v>
      </c>
    </row>
    <row r="436" spans="1:6" x14ac:dyDescent="0.25">
      <c r="A436" s="9" t="s">
        <v>98</v>
      </c>
      <c r="B436" s="10" t="str">
        <f>"76004"</f>
        <v>76004</v>
      </c>
      <c r="C436" s="11" t="s">
        <v>497</v>
      </c>
      <c r="D436" s="10">
        <v>1976</v>
      </c>
      <c r="E436" s="11" t="s">
        <v>104</v>
      </c>
      <c r="F436" s="13" t="s">
        <v>97</v>
      </c>
    </row>
    <row r="437" spans="1:6" x14ac:dyDescent="0.25">
      <c r="A437" s="9" t="s">
        <v>98</v>
      </c>
      <c r="B437" s="10" t="str">
        <f>"00037"</f>
        <v>00037</v>
      </c>
      <c r="C437" s="11" t="s">
        <v>498</v>
      </c>
      <c r="D437" s="10">
        <v>2000</v>
      </c>
      <c r="E437" s="11" t="s">
        <v>499</v>
      </c>
      <c r="F437" s="13" t="s">
        <v>97</v>
      </c>
    </row>
    <row r="438" spans="1:6" x14ac:dyDescent="0.25">
      <c r="A438" s="9" t="s">
        <v>98</v>
      </c>
      <c r="B438" s="10" t="str">
        <f>"00038"</f>
        <v>00038</v>
      </c>
      <c r="C438" s="11" t="s">
        <v>500</v>
      </c>
      <c r="D438" s="10">
        <v>2000</v>
      </c>
      <c r="E438" s="11" t="s">
        <v>499</v>
      </c>
      <c r="F438" s="13" t="s">
        <v>97</v>
      </c>
    </row>
    <row r="439" spans="1:6" x14ac:dyDescent="0.25">
      <c r="A439" s="9" t="s">
        <v>98</v>
      </c>
      <c r="B439" s="10" t="str">
        <f>"00039"</f>
        <v>00039</v>
      </c>
      <c r="C439" s="11" t="s">
        <v>501</v>
      </c>
      <c r="D439" s="10">
        <v>2000</v>
      </c>
      <c r="E439" s="11" t="s">
        <v>499</v>
      </c>
      <c r="F439" s="13" t="s">
        <v>97</v>
      </c>
    </row>
    <row r="440" spans="1:6" x14ac:dyDescent="0.25">
      <c r="A440" s="9" t="s">
        <v>98</v>
      </c>
      <c r="B440" s="10" t="str">
        <f>"99036"</f>
        <v>99036</v>
      </c>
      <c r="C440" s="11" t="s">
        <v>502</v>
      </c>
      <c r="D440" s="10">
        <v>1999</v>
      </c>
      <c r="E440" s="11" t="s">
        <v>503</v>
      </c>
      <c r="F440" s="13" t="s">
        <v>97</v>
      </c>
    </row>
    <row r="441" spans="1:6" x14ac:dyDescent="0.25">
      <c r="A441" s="9" t="s">
        <v>98</v>
      </c>
      <c r="B441" s="10" t="str">
        <f>"99037"</f>
        <v>99037</v>
      </c>
      <c r="C441" s="11" t="s">
        <v>504</v>
      </c>
      <c r="D441" s="10">
        <v>1999</v>
      </c>
      <c r="E441" s="11" t="s">
        <v>503</v>
      </c>
      <c r="F441" s="13" t="s">
        <v>97</v>
      </c>
    </row>
    <row r="442" spans="1:6" x14ac:dyDescent="0.25">
      <c r="A442" s="9" t="s">
        <v>98</v>
      </c>
      <c r="B442" s="10" t="str">
        <f>"97033"</f>
        <v>97033</v>
      </c>
      <c r="C442" s="11" t="s">
        <v>505</v>
      </c>
      <c r="D442" s="10">
        <v>1997</v>
      </c>
      <c r="E442" s="11" t="s">
        <v>503</v>
      </c>
      <c r="F442" s="13" t="s">
        <v>97</v>
      </c>
    </row>
    <row r="443" spans="1:6" x14ac:dyDescent="0.25">
      <c r="A443" s="9" t="s">
        <v>98</v>
      </c>
      <c r="B443" s="10" t="str">
        <f>"97034"</f>
        <v>97034</v>
      </c>
      <c r="C443" s="11" t="s">
        <v>506</v>
      </c>
      <c r="D443" s="10">
        <v>1997</v>
      </c>
      <c r="E443" s="11" t="s">
        <v>503</v>
      </c>
      <c r="F443" s="13" t="s">
        <v>97</v>
      </c>
    </row>
    <row r="444" spans="1:6" x14ac:dyDescent="0.25">
      <c r="A444" s="9" t="s">
        <v>98</v>
      </c>
      <c r="B444" s="10" t="str">
        <f>"95045"</f>
        <v>95045</v>
      </c>
      <c r="C444" s="11" t="s">
        <v>507</v>
      </c>
      <c r="D444" s="10">
        <v>1995</v>
      </c>
      <c r="E444" s="11" t="s">
        <v>503</v>
      </c>
      <c r="F444" s="13" t="s">
        <v>97</v>
      </c>
    </row>
    <row r="445" spans="1:6" x14ac:dyDescent="0.25">
      <c r="A445" s="9" t="s">
        <v>98</v>
      </c>
      <c r="B445" s="10" t="str">
        <f>"95046"</f>
        <v>95046</v>
      </c>
      <c r="C445" s="11" t="s">
        <v>508</v>
      </c>
      <c r="D445" s="10">
        <v>1995</v>
      </c>
      <c r="E445" s="11" t="s">
        <v>503</v>
      </c>
      <c r="F445" s="13" t="s">
        <v>97</v>
      </c>
    </row>
    <row r="446" spans="1:6" x14ac:dyDescent="0.25">
      <c r="A446" s="9" t="s">
        <v>98</v>
      </c>
      <c r="B446" s="10" t="str">
        <f>"96057"</f>
        <v>96057</v>
      </c>
      <c r="C446" s="11" t="s">
        <v>509</v>
      </c>
      <c r="D446" s="10">
        <v>1996</v>
      </c>
      <c r="E446" s="11" t="s">
        <v>503</v>
      </c>
      <c r="F446" s="13" t="s">
        <v>97</v>
      </c>
    </row>
    <row r="447" spans="1:6" x14ac:dyDescent="0.25">
      <c r="A447" s="9" t="s">
        <v>98</v>
      </c>
      <c r="B447" s="10" t="str">
        <f>"96058"</f>
        <v>96058</v>
      </c>
      <c r="C447" s="11" t="s">
        <v>510</v>
      </c>
      <c r="D447" s="10">
        <v>1996</v>
      </c>
      <c r="E447" s="11" t="s">
        <v>503</v>
      </c>
      <c r="F447" s="13" t="s">
        <v>97</v>
      </c>
    </row>
    <row r="448" spans="1:6" x14ac:dyDescent="0.25">
      <c r="A448" s="9" t="s">
        <v>98</v>
      </c>
      <c r="B448" s="10" t="str">
        <f>"68005"</f>
        <v>68005</v>
      </c>
      <c r="C448" s="11" t="s">
        <v>511</v>
      </c>
      <c r="D448" s="10">
        <v>1968</v>
      </c>
      <c r="E448" s="11" t="s">
        <v>503</v>
      </c>
      <c r="F448" s="13" t="s">
        <v>97</v>
      </c>
    </row>
    <row r="449" spans="1:6" x14ac:dyDescent="0.25">
      <c r="A449" s="9" t="s">
        <v>98</v>
      </c>
      <c r="B449" s="10" t="str">
        <f>"64001"</f>
        <v>64001</v>
      </c>
      <c r="C449" s="11" t="s">
        <v>512</v>
      </c>
      <c r="D449" s="10">
        <v>1964</v>
      </c>
      <c r="E449" s="11" t="s">
        <v>503</v>
      </c>
      <c r="F449" s="13" t="s">
        <v>97</v>
      </c>
    </row>
    <row r="450" spans="1:6" x14ac:dyDescent="0.25">
      <c r="A450" s="9" t="s">
        <v>98</v>
      </c>
      <c r="B450" s="10" t="str">
        <f>"01036"</f>
        <v>01036</v>
      </c>
      <c r="C450" s="11" t="s">
        <v>513</v>
      </c>
      <c r="D450" s="10">
        <v>2001</v>
      </c>
      <c r="E450" s="11" t="s">
        <v>10</v>
      </c>
      <c r="F450" s="13" t="s">
        <v>97</v>
      </c>
    </row>
    <row r="451" spans="1:6" x14ac:dyDescent="0.25">
      <c r="A451" s="9" t="s">
        <v>98</v>
      </c>
      <c r="B451" s="10" t="str">
        <f>"57002"</f>
        <v>57002</v>
      </c>
      <c r="C451" s="11" t="s">
        <v>514</v>
      </c>
      <c r="D451" s="10">
        <v>1957</v>
      </c>
      <c r="E451" s="11" t="s">
        <v>96</v>
      </c>
      <c r="F451" s="13" t="s">
        <v>97</v>
      </c>
    </row>
    <row r="452" spans="1:6" x14ac:dyDescent="0.25">
      <c r="A452" s="9" t="s">
        <v>98</v>
      </c>
      <c r="B452" s="10" t="str">
        <f>"02029"</f>
        <v>02029</v>
      </c>
      <c r="C452" s="11" t="s">
        <v>515</v>
      </c>
      <c r="D452" s="10">
        <v>2002</v>
      </c>
      <c r="E452" s="11" t="s">
        <v>104</v>
      </c>
      <c r="F452" s="13" t="s">
        <v>97</v>
      </c>
    </row>
    <row r="453" spans="1:6" x14ac:dyDescent="0.25">
      <c r="A453" s="9" t="s">
        <v>98</v>
      </c>
      <c r="B453" s="10" t="str">
        <f>"02030"</f>
        <v>02030</v>
      </c>
      <c r="C453" s="11" t="s">
        <v>516</v>
      </c>
      <c r="D453" s="10">
        <v>2002</v>
      </c>
      <c r="E453" s="11" t="s">
        <v>140</v>
      </c>
      <c r="F453" s="13" t="s">
        <v>97</v>
      </c>
    </row>
    <row r="454" spans="1:6" x14ac:dyDescent="0.25">
      <c r="A454" s="9" t="s">
        <v>98</v>
      </c>
      <c r="B454" s="10" t="str">
        <f>"01037"</f>
        <v>01037</v>
      </c>
      <c r="C454" s="11" t="s">
        <v>517</v>
      </c>
      <c r="D454" s="10">
        <v>2001</v>
      </c>
      <c r="E454" s="11" t="s">
        <v>518</v>
      </c>
      <c r="F454" s="13" t="s">
        <v>97</v>
      </c>
    </row>
    <row r="455" spans="1:6" x14ac:dyDescent="0.25">
      <c r="A455" s="9" t="s">
        <v>98</v>
      </c>
      <c r="B455" s="10" t="str">
        <f>"02031"</f>
        <v>02031</v>
      </c>
      <c r="C455" s="11" t="s">
        <v>519</v>
      </c>
      <c r="D455" s="10">
        <v>2002</v>
      </c>
      <c r="E455" s="11" t="s">
        <v>520</v>
      </c>
      <c r="F455" s="13" t="s">
        <v>97</v>
      </c>
    </row>
    <row r="456" spans="1:6" x14ac:dyDescent="0.25">
      <c r="A456" s="9" t="s">
        <v>98</v>
      </c>
      <c r="B456" s="10" t="str">
        <f>"02032"</f>
        <v>02032</v>
      </c>
      <c r="C456" s="11" t="s">
        <v>521</v>
      </c>
      <c r="D456" s="10">
        <v>2002</v>
      </c>
      <c r="E456" s="11" t="s">
        <v>520</v>
      </c>
      <c r="F456" s="13" t="s">
        <v>97</v>
      </c>
    </row>
    <row r="457" spans="1:6" x14ac:dyDescent="0.25">
      <c r="A457" s="9" t="s">
        <v>98</v>
      </c>
      <c r="B457" s="10" t="str">
        <f>"02033"</f>
        <v>02033</v>
      </c>
      <c r="C457" s="11" t="s">
        <v>522</v>
      </c>
      <c r="D457" s="10">
        <v>2002</v>
      </c>
      <c r="E457" s="11" t="s">
        <v>520</v>
      </c>
      <c r="F457" s="13" t="s">
        <v>97</v>
      </c>
    </row>
    <row r="458" spans="1:6" x14ac:dyDescent="0.25">
      <c r="A458" s="9" t="s">
        <v>98</v>
      </c>
      <c r="B458" s="10" t="str">
        <f>"00040"</f>
        <v>00040</v>
      </c>
      <c r="C458" s="11" t="s">
        <v>523</v>
      </c>
      <c r="D458" s="10">
        <v>2000</v>
      </c>
      <c r="E458" s="11" t="s">
        <v>524</v>
      </c>
      <c r="F458" s="13" t="s">
        <v>97</v>
      </c>
    </row>
    <row r="459" spans="1:6" x14ac:dyDescent="0.25">
      <c r="A459" s="9" t="s">
        <v>98</v>
      </c>
      <c r="B459" s="10" t="str">
        <f>"95047"</f>
        <v>95047</v>
      </c>
      <c r="C459" s="11" t="s">
        <v>525</v>
      </c>
      <c r="D459" s="10">
        <v>1995</v>
      </c>
      <c r="E459" s="11" t="s">
        <v>526</v>
      </c>
      <c r="F459" s="13" t="s">
        <v>97</v>
      </c>
    </row>
    <row r="460" spans="1:6" x14ac:dyDescent="0.25">
      <c r="A460" s="9" t="s">
        <v>98</v>
      </c>
      <c r="B460" s="10" t="str">
        <f>"99038"</f>
        <v>99038</v>
      </c>
      <c r="C460" s="11" t="s">
        <v>527</v>
      </c>
      <c r="D460" s="10">
        <v>1999</v>
      </c>
      <c r="E460" s="11" t="s">
        <v>526</v>
      </c>
      <c r="F460" s="13" t="s">
        <v>97</v>
      </c>
    </row>
    <row r="461" spans="1:6" x14ac:dyDescent="0.25">
      <c r="A461" s="9" t="s">
        <v>98</v>
      </c>
      <c r="B461" s="10" t="str">
        <f>"99039"</f>
        <v>99039</v>
      </c>
      <c r="C461" s="11" t="s">
        <v>528</v>
      </c>
      <c r="D461" s="10">
        <v>1999</v>
      </c>
      <c r="E461" s="11" t="s">
        <v>526</v>
      </c>
      <c r="F461" s="13" t="s">
        <v>97</v>
      </c>
    </row>
    <row r="462" spans="1:6" x14ac:dyDescent="0.25">
      <c r="A462" s="9" t="s">
        <v>98</v>
      </c>
      <c r="B462" s="10" t="str">
        <f>"01039"</f>
        <v>01039</v>
      </c>
      <c r="C462" s="11" t="s">
        <v>529</v>
      </c>
      <c r="D462" s="10">
        <v>2001</v>
      </c>
      <c r="E462" s="11" t="s">
        <v>526</v>
      </c>
      <c r="F462" s="13" t="s">
        <v>97</v>
      </c>
    </row>
    <row r="463" spans="1:6" x14ac:dyDescent="0.25">
      <c r="A463" s="9" t="s">
        <v>98</v>
      </c>
      <c r="B463" s="10" t="str">
        <f>"01040"</f>
        <v>01040</v>
      </c>
      <c r="C463" s="11" t="s">
        <v>530</v>
      </c>
      <c r="D463" s="10">
        <v>2001</v>
      </c>
      <c r="E463" s="11" t="s">
        <v>520</v>
      </c>
      <c r="F463" s="13" t="s">
        <v>97</v>
      </c>
    </row>
    <row r="464" spans="1:6" x14ac:dyDescent="0.25">
      <c r="A464" s="9" t="s">
        <v>98</v>
      </c>
      <c r="B464" s="10" t="str">
        <f>"67004"</f>
        <v>67004</v>
      </c>
      <c r="C464" s="11" t="s">
        <v>531</v>
      </c>
      <c r="D464" s="10">
        <v>1967</v>
      </c>
      <c r="E464" s="11" t="s">
        <v>27</v>
      </c>
      <c r="F464" s="13" t="s">
        <v>97</v>
      </c>
    </row>
    <row r="465" spans="1:6" x14ac:dyDescent="0.25">
      <c r="A465" s="9" t="s">
        <v>98</v>
      </c>
      <c r="B465" s="10" t="str">
        <f>"97035"</f>
        <v>97035</v>
      </c>
      <c r="C465" s="11" t="s">
        <v>532</v>
      </c>
      <c r="D465" s="10">
        <v>1997</v>
      </c>
      <c r="E465" s="11" t="s">
        <v>108</v>
      </c>
      <c r="F465" s="13" t="s">
        <v>97</v>
      </c>
    </row>
    <row r="466" spans="1:6" x14ac:dyDescent="0.25">
      <c r="A466" s="9" t="s">
        <v>98</v>
      </c>
      <c r="B466" s="10" t="str">
        <f>"00041"</f>
        <v>00041</v>
      </c>
      <c r="C466" s="11" t="s">
        <v>533</v>
      </c>
      <c r="D466" s="10">
        <v>2000</v>
      </c>
      <c r="E466" s="11" t="s">
        <v>21</v>
      </c>
      <c r="F466" s="13" t="s">
        <v>97</v>
      </c>
    </row>
    <row r="467" spans="1:6" x14ac:dyDescent="0.25">
      <c r="A467" s="9" t="s">
        <v>98</v>
      </c>
      <c r="B467" s="10" t="str">
        <f>"90020"</f>
        <v>90020</v>
      </c>
      <c r="C467" s="11" t="s">
        <v>534</v>
      </c>
      <c r="D467" s="10">
        <v>1990</v>
      </c>
      <c r="E467" s="11" t="s">
        <v>518</v>
      </c>
      <c r="F467" s="13" t="s">
        <v>97</v>
      </c>
    </row>
    <row r="468" spans="1:6" x14ac:dyDescent="0.25">
      <c r="A468" s="9" t="s">
        <v>98</v>
      </c>
      <c r="B468" s="10" t="str">
        <f>"91023"</f>
        <v>91023</v>
      </c>
      <c r="C468" s="11" t="s">
        <v>535</v>
      </c>
      <c r="D468" s="10">
        <v>1991</v>
      </c>
      <c r="E468" s="11" t="s">
        <v>478</v>
      </c>
      <c r="F468" s="13" t="s">
        <v>97</v>
      </c>
    </row>
    <row r="469" spans="1:6" x14ac:dyDescent="0.25">
      <c r="A469" s="9" t="s">
        <v>98</v>
      </c>
      <c r="B469" s="10" t="str">
        <f>"02034"</f>
        <v>02034</v>
      </c>
      <c r="C469" s="11" t="s">
        <v>536</v>
      </c>
      <c r="D469" s="10">
        <v>2002</v>
      </c>
      <c r="E469" s="11" t="s">
        <v>104</v>
      </c>
      <c r="F469" s="13" t="s">
        <v>97</v>
      </c>
    </row>
    <row r="470" spans="1:6" x14ac:dyDescent="0.25">
      <c r="A470" s="9" t="s">
        <v>98</v>
      </c>
      <c r="B470" s="10" t="str">
        <f>"01043"</f>
        <v>01043</v>
      </c>
      <c r="C470" s="11" t="s">
        <v>537</v>
      </c>
      <c r="D470" s="10">
        <v>2001</v>
      </c>
      <c r="E470" s="11" t="s">
        <v>21</v>
      </c>
      <c r="F470" s="13" t="s">
        <v>97</v>
      </c>
    </row>
    <row r="471" spans="1:6" x14ac:dyDescent="0.25">
      <c r="A471" s="9" t="s">
        <v>98</v>
      </c>
      <c r="B471" s="10" t="str">
        <f>"02035"</f>
        <v>02035</v>
      </c>
      <c r="C471" s="11" t="s">
        <v>538</v>
      </c>
      <c r="D471" s="10">
        <v>2002</v>
      </c>
      <c r="E471" s="11" t="s">
        <v>96</v>
      </c>
      <c r="F471" s="13" t="s">
        <v>97</v>
      </c>
    </row>
    <row r="472" spans="1:6" x14ac:dyDescent="0.25">
      <c r="A472" s="9" t="s">
        <v>98</v>
      </c>
      <c r="B472" s="10" t="str">
        <f>"02036"</f>
        <v>02036</v>
      </c>
      <c r="C472" s="11" t="s">
        <v>539</v>
      </c>
      <c r="D472" s="10">
        <v>2002</v>
      </c>
      <c r="E472" s="11" t="s">
        <v>18</v>
      </c>
      <c r="F472" s="13" t="s">
        <v>97</v>
      </c>
    </row>
    <row r="473" spans="1:6" x14ac:dyDescent="0.25">
      <c r="A473" s="9" t="s">
        <v>98</v>
      </c>
      <c r="B473" s="10" t="str">
        <f>"02037"</f>
        <v>02037</v>
      </c>
      <c r="C473" s="11" t="s">
        <v>540</v>
      </c>
      <c r="D473" s="10">
        <v>2002</v>
      </c>
      <c r="E473" s="11" t="s">
        <v>27</v>
      </c>
      <c r="F473" s="13" t="s">
        <v>97</v>
      </c>
    </row>
    <row r="474" spans="1:6" x14ac:dyDescent="0.25">
      <c r="A474" s="9" t="s">
        <v>98</v>
      </c>
      <c r="B474" s="10" t="str">
        <f>"73008"</f>
        <v>73008</v>
      </c>
      <c r="C474" s="11" t="s">
        <v>541</v>
      </c>
      <c r="D474" s="10">
        <v>1973</v>
      </c>
      <c r="E474" s="11" t="s">
        <v>7</v>
      </c>
      <c r="F474" s="13" t="s">
        <v>97</v>
      </c>
    </row>
    <row r="475" spans="1:6" x14ac:dyDescent="0.25">
      <c r="A475" s="9" t="s">
        <v>98</v>
      </c>
      <c r="B475" s="10" t="str">
        <f>"02038"</f>
        <v>02038</v>
      </c>
      <c r="C475" s="11" t="s">
        <v>542</v>
      </c>
      <c r="D475" s="10">
        <v>2002</v>
      </c>
      <c r="E475" s="11" t="s">
        <v>7</v>
      </c>
      <c r="F475" s="13" t="s">
        <v>97</v>
      </c>
    </row>
    <row r="476" spans="1:6" x14ac:dyDescent="0.25">
      <c r="A476" s="9" t="s">
        <v>98</v>
      </c>
      <c r="B476" s="10" t="str">
        <f>"62001"</f>
        <v>62001</v>
      </c>
      <c r="C476" s="11" t="s">
        <v>543</v>
      </c>
      <c r="D476" s="10">
        <v>1962</v>
      </c>
      <c r="E476" s="11" t="s">
        <v>140</v>
      </c>
      <c r="F476" s="13" t="s">
        <v>97</v>
      </c>
    </row>
    <row r="477" spans="1:6" x14ac:dyDescent="0.25">
      <c r="A477" s="9" t="s">
        <v>98</v>
      </c>
      <c r="B477" s="10" t="str">
        <f>"02039"</f>
        <v>02039</v>
      </c>
      <c r="C477" s="11" t="s">
        <v>544</v>
      </c>
      <c r="D477" s="10">
        <v>2002</v>
      </c>
      <c r="E477" s="11" t="s">
        <v>27</v>
      </c>
      <c r="F477" s="13" t="s">
        <v>97</v>
      </c>
    </row>
    <row r="478" spans="1:6" x14ac:dyDescent="0.25">
      <c r="A478" s="9" t="s">
        <v>98</v>
      </c>
      <c r="B478" s="10" t="str">
        <f>"01044"</f>
        <v>01044</v>
      </c>
      <c r="C478" s="11" t="s">
        <v>545</v>
      </c>
      <c r="D478" s="10">
        <v>2001</v>
      </c>
      <c r="E478" s="11" t="s">
        <v>13</v>
      </c>
      <c r="F478" s="13" t="s">
        <v>97</v>
      </c>
    </row>
    <row r="479" spans="1:6" x14ac:dyDescent="0.25">
      <c r="A479" s="9" t="s">
        <v>98</v>
      </c>
      <c r="B479" s="10" t="str">
        <f>"99040"</f>
        <v>99040</v>
      </c>
      <c r="C479" s="11" t="s">
        <v>546</v>
      </c>
      <c r="D479" s="10">
        <v>1999</v>
      </c>
      <c r="E479" s="11" t="s">
        <v>27</v>
      </c>
      <c r="F479" s="13" t="s">
        <v>97</v>
      </c>
    </row>
    <row r="480" spans="1:6" x14ac:dyDescent="0.25">
      <c r="A480" s="9" t="s">
        <v>98</v>
      </c>
      <c r="B480" s="10" t="str">
        <f>"96059"</f>
        <v>96059</v>
      </c>
      <c r="C480" s="11" t="s">
        <v>547</v>
      </c>
      <c r="D480" s="10">
        <v>1996</v>
      </c>
      <c r="E480" s="11" t="s">
        <v>548</v>
      </c>
      <c r="F480" s="13" t="s">
        <v>97</v>
      </c>
    </row>
    <row r="481" spans="1:6" x14ac:dyDescent="0.25">
      <c r="A481" s="9" t="s">
        <v>98</v>
      </c>
      <c r="B481" s="10" t="str">
        <f>"98048"</f>
        <v>98048</v>
      </c>
      <c r="C481" s="11" t="s">
        <v>549</v>
      </c>
      <c r="D481" s="10">
        <v>1998</v>
      </c>
      <c r="E481" s="11" t="s">
        <v>548</v>
      </c>
      <c r="F481" s="13" t="s">
        <v>97</v>
      </c>
    </row>
    <row r="482" spans="1:6" x14ac:dyDescent="0.25">
      <c r="A482" s="9" t="s">
        <v>98</v>
      </c>
      <c r="B482" s="10" t="str">
        <f>"98049"</f>
        <v>98049</v>
      </c>
      <c r="C482" s="11" t="s">
        <v>550</v>
      </c>
      <c r="D482" s="10">
        <v>1998</v>
      </c>
      <c r="E482" s="11" t="s">
        <v>548</v>
      </c>
      <c r="F482" s="13" t="s">
        <v>97</v>
      </c>
    </row>
    <row r="483" spans="1:6" x14ac:dyDescent="0.25">
      <c r="A483" s="9" t="s">
        <v>98</v>
      </c>
      <c r="B483" s="10" t="str">
        <f>"97036"</f>
        <v>97036</v>
      </c>
      <c r="C483" s="11" t="s">
        <v>551</v>
      </c>
      <c r="D483" s="10">
        <v>1997</v>
      </c>
      <c r="E483" s="11" t="s">
        <v>552</v>
      </c>
      <c r="F483" s="13" t="s">
        <v>97</v>
      </c>
    </row>
    <row r="484" spans="1:6" x14ac:dyDescent="0.25">
      <c r="A484" s="9" t="s">
        <v>98</v>
      </c>
      <c r="B484" s="10" t="str">
        <f>"02043"</f>
        <v>02043</v>
      </c>
      <c r="C484" s="11" t="s">
        <v>553</v>
      </c>
      <c r="D484" s="10">
        <v>2002</v>
      </c>
      <c r="E484" s="11" t="s">
        <v>552</v>
      </c>
      <c r="F484" s="13" t="s">
        <v>97</v>
      </c>
    </row>
    <row r="485" spans="1:6" x14ac:dyDescent="0.25">
      <c r="A485" s="9" t="s">
        <v>98</v>
      </c>
      <c r="B485" s="10" t="str">
        <f>"02044"</f>
        <v>02044</v>
      </c>
      <c r="C485" s="11" t="s">
        <v>554</v>
      </c>
      <c r="D485" s="10">
        <v>2002</v>
      </c>
      <c r="E485" s="11" t="s">
        <v>10</v>
      </c>
      <c r="F485" s="13" t="s">
        <v>97</v>
      </c>
    </row>
    <row r="486" spans="1:6" x14ac:dyDescent="0.25">
      <c r="A486" s="9" t="s">
        <v>98</v>
      </c>
      <c r="B486" s="10" t="str">
        <f>"02045"</f>
        <v>02045</v>
      </c>
      <c r="C486" s="11" t="s">
        <v>555</v>
      </c>
      <c r="D486" s="10">
        <v>2002</v>
      </c>
      <c r="E486" s="11" t="s">
        <v>27</v>
      </c>
      <c r="F486" s="13" t="s">
        <v>97</v>
      </c>
    </row>
    <row r="487" spans="1:6" x14ac:dyDescent="0.25">
      <c r="A487" s="9" t="s">
        <v>98</v>
      </c>
      <c r="B487" s="10" t="str">
        <f>"02046"</f>
        <v>02046</v>
      </c>
      <c r="C487" s="11" t="s">
        <v>556</v>
      </c>
      <c r="D487" s="10">
        <v>2002</v>
      </c>
      <c r="E487" s="11" t="s">
        <v>557</v>
      </c>
      <c r="F487" s="13" t="s">
        <v>97</v>
      </c>
    </row>
    <row r="488" spans="1:6" x14ac:dyDescent="0.25">
      <c r="A488" s="9" t="s">
        <v>98</v>
      </c>
      <c r="B488" s="10" t="str">
        <f>"01045"</f>
        <v>01045</v>
      </c>
      <c r="C488" s="11" t="s">
        <v>558</v>
      </c>
      <c r="D488" s="10">
        <v>2001</v>
      </c>
      <c r="E488" s="11" t="s">
        <v>51</v>
      </c>
      <c r="F488" s="13" t="s">
        <v>97</v>
      </c>
    </row>
    <row r="489" spans="1:6" x14ac:dyDescent="0.25">
      <c r="A489" s="9" t="s">
        <v>98</v>
      </c>
      <c r="B489" s="10" t="str">
        <f>"81004"</f>
        <v>81004</v>
      </c>
      <c r="C489" s="11" t="s">
        <v>559</v>
      </c>
      <c r="D489" s="10">
        <v>1981</v>
      </c>
      <c r="E489" s="11" t="s">
        <v>13</v>
      </c>
      <c r="F489" s="13" t="s">
        <v>97</v>
      </c>
    </row>
    <row r="490" spans="1:6" x14ac:dyDescent="0.25">
      <c r="A490" s="9" t="s">
        <v>98</v>
      </c>
      <c r="B490" s="10" t="str">
        <f>"71003"</f>
        <v>71003</v>
      </c>
      <c r="C490" s="11" t="s">
        <v>560</v>
      </c>
      <c r="D490" s="10">
        <v>1971</v>
      </c>
      <c r="E490" s="11" t="s">
        <v>96</v>
      </c>
      <c r="F490" s="13" t="s">
        <v>97</v>
      </c>
    </row>
    <row r="491" spans="1:6" x14ac:dyDescent="0.25">
      <c r="A491" s="9" t="s">
        <v>98</v>
      </c>
      <c r="B491" s="10" t="str">
        <f>"02050"</f>
        <v>02050</v>
      </c>
      <c r="C491" s="11" t="s">
        <v>561</v>
      </c>
      <c r="D491" s="10">
        <v>2002</v>
      </c>
      <c r="E491" s="11" t="s">
        <v>27</v>
      </c>
      <c r="F491" s="13" t="s">
        <v>97</v>
      </c>
    </row>
    <row r="492" spans="1:6" x14ac:dyDescent="0.25">
      <c r="A492" s="9" t="s">
        <v>98</v>
      </c>
      <c r="B492" s="10" t="str">
        <f>"02051"</f>
        <v>02051</v>
      </c>
      <c r="C492" s="11" t="s">
        <v>562</v>
      </c>
      <c r="D492" s="10">
        <v>2002</v>
      </c>
      <c r="E492" s="11" t="s">
        <v>27</v>
      </c>
      <c r="F492" s="13" t="s">
        <v>97</v>
      </c>
    </row>
    <row r="493" spans="1:6" x14ac:dyDescent="0.25">
      <c r="A493" s="9" t="s">
        <v>98</v>
      </c>
      <c r="B493" s="10" t="str">
        <f>"01046"</f>
        <v>01046</v>
      </c>
      <c r="C493" s="11" t="s">
        <v>563</v>
      </c>
      <c r="D493" s="10">
        <v>2001</v>
      </c>
      <c r="E493" s="11" t="s">
        <v>21</v>
      </c>
      <c r="F493" s="13" t="s">
        <v>97</v>
      </c>
    </row>
    <row r="494" spans="1:6" x14ac:dyDescent="0.25">
      <c r="A494" s="9" t="s">
        <v>98</v>
      </c>
      <c r="B494" s="10" t="str">
        <f>"91024"</f>
        <v>91024</v>
      </c>
      <c r="C494" s="11" t="s">
        <v>564</v>
      </c>
      <c r="D494" s="10">
        <v>1991</v>
      </c>
      <c r="E494" s="11" t="s">
        <v>84</v>
      </c>
      <c r="F494" s="13" t="s">
        <v>97</v>
      </c>
    </row>
    <row r="495" spans="1:6" x14ac:dyDescent="0.25">
      <c r="A495" s="9" t="s">
        <v>98</v>
      </c>
      <c r="B495" s="10" t="str">
        <f>"99041"</f>
        <v>99041</v>
      </c>
      <c r="C495" s="11" t="s">
        <v>565</v>
      </c>
      <c r="D495" s="10">
        <v>1999</v>
      </c>
      <c r="E495" s="11" t="s">
        <v>27</v>
      </c>
      <c r="F495" s="13" t="s">
        <v>97</v>
      </c>
    </row>
    <row r="496" spans="1:6" x14ac:dyDescent="0.25">
      <c r="A496" s="9" t="s">
        <v>98</v>
      </c>
      <c r="B496" s="10" t="str">
        <f>"02052"</f>
        <v>02052</v>
      </c>
      <c r="C496" s="11" t="s">
        <v>566</v>
      </c>
      <c r="D496" s="10">
        <v>2002</v>
      </c>
      <c r="E496" s="11" t="s">
        <v>567</v>
      </c>
      <c r="F496" s="13" t="s">
        <v>97</v>
      </c>
    </row>
    <row r="497" spans="1:6" x14ac:dyDescent="0.25">
      <c r="A497" s="9" t="s">
        <v>98</v>
      </c>
      <c r="B497" s="10" t="str">
        <f>"02053"</f>
        <v>02053</v>
      </c>
      <c r="C497" s="11" t="s">
        <v>568</v>
      </c>
      <c r="D497" s="10">
        <v>2002</v>
      </c>
      <c r="E497" s="11" t="s">
        <v>569</v>
      </c>
      <c r="F497" s="13" t="s">
        <v>97</v>
      </c>
    </row>
    <row r="498" spans="1:6" x14ac:dyDescent="0.25">
      <c r="A498" s="9" t="s">
        <v>98</v>
      </c>
      <c r="B498" s="10" t="str">
        <f>"02054"</f>
        <v>02054</v>
      </c>
      <c r="C498" s="11" t="s">
        <v>570</v>
      </c>
      <c r="D498" s="10">
        <v>2002</v>
      </c>
      <c r="E498" s="11" t="s">
        <v>569</v>
      </c>
      <c r="F498" s="13" t="s">
        <v>97</v>
      </c>
    </row>
    <row r="499" spans="1:6" x14ac:dyDescent="0.25">
      <c r="A499" s="9" t="s">
        <v>98</v>
      </c>
      <c r="B499" s="10" t="str">
        <f>"01047"</f>
        <v>01047</v>
      </c>
      <c r="C499" s="11" t="s">
        <v>571</v>
      </c>
      <c r="D499" s="10">
        <v>2001</v>
      </c>
      <c r="E499" s="11" t="s">
        <v>21</v>
      </c>
      <c r="F499" s="13" t="s">
        <v>97</v>
      </c>
    </row>
    <row r="500" spans="1:6" x14ac:dyDescent="0.25">
      <c r="A500" s="9" t="s">
        <v>98</v>
      </c>
      <c r="B500" s="10" t="str">
        <f>"02057"</f>
        <v>02057</v>
      </c>
      <c r="C500" s="11" t="s">
        <v>572</v>
      </c>
      <c r="D500" s="10">
        <v>2002</v>
      </c>
      <c r="E500" s="11" t="s">
        <v>21</v>
      </c>
      <c r="F500" s="13" t="s">
        <v>97</v>
      </c>
    </row>
    <row r="501" spans="1:6" x14ac:dyDescent="0.25">
      <c r="A501" s="9" t="s">
        <v>98</v>
      </c>
      <c r="B501" s="10" t="str">
        <f>"02058"</f>
        <v>02058</v>
      </c>
      <c r="C501" s="11" t="s">
        <v>573</v>
      </c>
      <c r="D501" s="10">
        <v>2002</v>
      </c>
      <c r="E501" s="11" t="s">
        <v>27</v>
      </c>
      <c r="F501" s="13" t="s">
        <v>97</v>
      </c>
    </row>
    <row r="502" spans="1:6" x14ac:dyDescent="0.25">
      <c r="A502" s="9" t="s">
        <v>98</v>
      </c>
      <c r="B502" s="10" t="str">
        <f>"00042"</f>
        <v>00042</v>
      </c>
      <c r="C502" s="11" t="s">
        <v>574</v>
      </c>
      <c r="D502" s="10">
        <v>2000</v>
      </c>
      <c r="E502" s="11" t="s">
        <v>10</v>
      </c>
      <c r="F502" s="13" t="s">
        <v>97</v>
      </c>
    </row>
    <row r="503" spans="1:6" x14ac:dyDescent="0.25">
      <c r="A503" s="9" t="s">
        <v>98</v>
      </c>
      <c r="B503" s="10" t="str">
        <f>"02059"</f>
        <v>02059</v>
      </c>
      <c r="C503" s="11" t="s">
        <v>575</v>
      </c>
      <c r="D503" s="10">
        <v>2002</v>
      </c>
      <c r="E503" s="11" t="s">
        <v>10</v>
      </c>
      <c r="F503" s="13" t="s">
        <v>97</v>
      </c>
    </row>
    <row r="504" spans="1:6" x14ac:dyDescent="0.25">
      <c r="A504" s="9" t="s">
        <v>98</v>
      </c>
      <c r="B504" s="10" t="str">
        <f>"93002"</f>
        <v>93002</v>
      </c>
      <c r="C504" s="11" t="s">
        <v>576</v>
      </c>
      <c r="D504" s="10">
        <v>1993</v>
      </c>
      <c r="E504" s="11" t="s">
        <v>38</v>
      </c>
      <c r="F504" s="13" t="s">
        <v>97</v>
      </c>
    </row>
    <row r="505" spans="1:6" x14ac:dyDescent="0.25">
      <c r="A505" s="9" t="s">
        <v>98</v>
      </c>
      <c r="B505" s="10" t="str">
        <f>"91003"</f>
        <v>91003</v>
      </c>
      <c r="C505" s="11" t="s">
        <v>577</v>
      </c>
      <c r="D505" s="10">
        <v>1991</v>
      </c>
      <c r="E505" s="11" t="s">
        <v>38</v>
      </c>
      <c r="F505" s="13" t="s">
        <v>97</v>
      </c>
    </row>
    <row r="506" spans="1:6" x14ac:dyDescent="0.25">
      <c r="A506" s="9" t="s">
        <v>98</v>
      </c>
      <c r="B506" s="10" t="str">
        <f>"96026"</f>
        <v>96026</v>
      </c>
      <c r="C506" s="11" t="s">
        <v>578</v>
      </c>
      <c r="D506" s="10">
        <v>1996</v>
      </c>
      <c r="E506" s="11" t="s">
        <v>38</v>
      </c>
      <c r="F506" s="13" t="s">
        <v>97</v>
      </c>
    </row>
    <row r="507" spans="1:6" x14ac:dyDescent="0.25">
      <c r="A507" s="9" t="s">
        <v>98</v>
      </c>
      <c r="B507" s="10" t="str">
        <f>"02001"</f>
        <v>02001</v>
      </c>
      <c r="C507" s="11" t="s">
        <v>579</v>
      </c>
      <c r="D507" s="10">
        <v>2002</v>
      </c>
      <c r="E507" s="11" t="s">
        <v>38</v>
      </c>
      <c r="F507" s="13" t="s">
        <v>97</v>
      </c>
    </row>
    <row r="508" spans="1:6" x14ac:dyDescent="0.25">
      <c r="A508" s="9" t="s">
        <v>98</v>
      </c>
      <c r="B508" s="10" t="str">
        <f>"97018"</f>
        <v>97018</v>
      </c>
      <c r="C508" s="11" t="s">
        <v>580</v>
      </c>
      <c r="D508" s="10">
        <v>1997</v>
      </c>
      <c r="E508" s="11" t="s">
        <v>38</v>
      </c>
      <c r="F508" s="13" t="s">
        <v>97</v>
      </c>
    </row>
    <row r="509" spans="1:6" x14ac:dyDescent="0.25">
      <c r="A509" s="9" t="s">
        <v>98</v>
      </c>
      <c r="B509" s="10" t="str">
        <f>"98029"</f>
        <v>98029</v>
      </c>
      <c r="C509" s="11" t="s">
        <v>581</v>
      </c>
      <c r="D509" s="10">
        <v>1998</v>
      </c>
      <c r="E509" s="11" t="s">
        <v>38</v>
      </c>
      <c r="F509" s="13" t="s">
        <v>97</v>
      </c>
    </row>
    <row r="510" spans="1:6" x14ac:dyDescent="0.25">
      <c r="A510" s="9" t="s">
        <v>98</v>
      </c>
      <c r="B510" s="10" t="str">
        <f>"02003"</f>
        <v>02003</v>
      </c>
      <c r="C510" s="11" t="s">
        <v>582</v>
      </c>
      <c r="D510" s="10">
        <v>2002</v>
      </c>
      <c r="E510" s="11" t="s">
        <v>38</v>
      </c>
      <c r="F510" s="13" t="s">
        <v>97</v>
      </c>
    </row>
    <row r="511" spans="1:6" x14ac:dyDescent="0.25">
      <c r="A511" s="9" t="s">
        <v>98</v>
      </c>
      <c r="B511" s="10" t="str">
        <f>"02004"</f>
        <v>02004</v>
      </c>
      <c r="C511" s="11" t="s">
        <v>583</v>
      </c>
      <c r="D511" s="10">
        <v>2002</v>
      </c>
      <c r="E511" s="11" t="s">
        <v>38</v>
      </c>
      <c r="F511" s="13" t="s">
        <v>97</v>
      </c>
    </row>
    <row r="512" spans="1:6" x14ac:dyDescent="0.25">
      <c r="A512" s="9" t="s">
        <v>98</v>
      </c>
      <c r="B512" s="10" t="str">
        <f>"99014"</f>
        <v>99014</v>
      </c>
      <c r="C512" s="11" t="s">
        <v>584</v>
      </c>
      <c r="D512" s="10">
        <v>1999</v>
      </c>
      <c r="E512" s="11" t="s">
        <v>38</v>
      </c>
      <c r="F512" s="13" t="s">
        <v>97</v>
      </c>
    </row>
    <row r="513" spans="1:6" x14ac:dyDescent="0.25">
      <c r="A513" s="9" t="s">
        <v>98</v>
      </c>
      <c r="B513" s="10" t="str">
        <f>"00019"</f>
        <v>00019</v>
      </c>
      <c r="C513" s="11" t="s">
        <v>585</v>
      </c>
      <c r="D513" s="10">
        <v>2000</v>
      </c>
      <c r="E513" s="11" t="s">
        <v>38</v>
      </c>
      <c r="F513" s="13" t="s">
        <v>97</v>
      </c>
    </row>
    <row r="514" spans="1:6" x14ac:dyDescent="0.25">
      <c r="A514" s="9" t="s">
        <v>98</v>
      </c>
      <c r="B514" s="10" t="str">
        <f>"99029"</f>
        <v>99029</v>
      </c>
      <c r="C514" s="11" t="s">
        <v>586</v>
      </c>
      <c r="D514" s="10">
        <v>1999</v>
      </c>
      <c r="E514" s="11" t="s">
        <v>38</v>
      </c>
      <c r="F514" s="13" t="s">
        <v>97</v>
      </c>
    </row>
    <row r="515" spans="1:6" x14ac:dyDescent="0.25">
      <c r="A515" s="9" t="s">
        <v>98</v>
      </c>
      <c r="B515" s="10" t="str">
        <f>"01027"</f>
        <v>01027</v>
      </c>
      <c r="C515" s="11" t="s">
        <v>587</v>
      </c>
      <c r="D515" s="10">
        <v>2001</v>
      </c>
      <c r="E515" s="11" t="s">
        <v>38</v>
      </c>
      <c r="F515" s="13" t="s">
        <v>97</v>
      </c>
    </row>
    <row r="516" spans="1:6" x14ac:dyDescent="0.25">
      <c r="A516" s="9" t="s">
        <v>98</v>
      </c>
      <c r="B516" s="10" t="str">
        <f>"02019"</f>
        <v>02019</v>
      </c>
      <c r="C516" s="11" t="s">
        <v>588</v>
      </c>
      <c r="D516" s="10">
        <v>2002</v>
      </c>
      <c r="E516" s="11" t="s">
        <v>38</v>
      </c>
      <c r="F516" s="13" t="s">
        <v>97</v>
      </c>
    </row>
    <row r="517" spans="1:6" x14ac:dyDescent="0.25">
      <c r="A517" s="9" t="s">
        <v>98</v>
      </c>
      <c r="B517" s="10" t="str">
        <f>"01038"</f>
        <v>01038</v>
      </c>
      <c r="C517" s="11" t="s">
        <v>589</v>
      </c>
      <c r="D517" s="10">
        <v>2001</v>
      </c>
      <c r="E517" s="11" t="s">
        <v>38</v>
      </c>
      <c r="F517" s="13" t="s">
        <v>97</v>
      </c>
    </row>
    <row r="518" spans="1:6" x14ac:dyDescent="0.25">
      <c r="A518" s="9" t="s">
        <v>98</v>
      </c>
      <c r="B518" s="10" t="str">
        <f>"02041"</f>
        <v>02041</v>
      </c>
      <c r="C518" s="11" t="s">
        <v>590</v>
      </c>
      <c r="D518" s="10">
        <v>2002</v>
      </c>
      <c r="E518" s="11" t="s">
        <v>38</v>
      </c>
      <c r="F518" s="13" t="s">
        <v>97</v>
      </c>
    </row>
    <row r="519" spans="1:6" x14ac:dyDescent="0.25">
      <c r="A519" s="9" t="s">
        <v>98</v>
      </c>
      <c r="B519" s="10" t="str">
        <f>"86010"</f>
        <v>86010</v>
      </c>
      <c r="C519" s="11" t="s">
        <v>591</v>
      </c>
      <c r="D519" s="10">
        <v>1986</v>
      </c>
      <c r="E519" s="11" t="s">
        <v>27</v>
      </c>
      <c r="F519" s="13" t="s">
        <v>97</v>
      </c>
    </row>
    <row r="520" spans="1:6" x14ac:dyDescent="0.25">
      <c r="A520" s="9" t="s">
        <v>98</v>
      </c>
      <c r="B520" s="10" t="str">
        <f>"96060"</f>
        <v>96060</v>
      </c>
      <c r="C520" s="11" t="s">
        <v>592</v>
      </c>
      <c r="D520" s="10">
        <v>1996</v>
      </c>
      <c r="E520" s="11" t="s">
        <v>593</v>
      </c>
      <c r="F520" s="13" t="s">
        <v>97</v>
      </c>
    </row>
    <row r="521" spans="1:6" x14ac:dyDescent="0.25">
      <c r="A521" s="9" t="s">
        <v>98</v>
      </c>
      <c r="B521" s="10" t="str">
        <f>"98050"</f>
        <v>98050</v>
      </c>
      <c r="C521" s="11" t="s">
        <v>594</v>
      </c>
      <c r="D521" s="10">
        <v>1998</v>
      </c>
      <c r="E521" s="11" t="s">
        <v>595</v>
      </c>
      <c r="F521" s="13" t="s">
        <v>97</v>
      </c>
    </row>
    <row r="522" spans="1:6" x14ac:dyDescent="0.25">
      <c r="A522" s="9" t="s">
        <v>98</v>
      </c>
      <c r="B522" s="10" t="str">
        <f>"93004"</f>
        <v>93004</v>
      </c>
      <c r="C522" s="11" t="s">
        <v>596</v>
      </c>
      <c r="D522" s="10">
        <v>1993</v>
      </c>
      <c r="E522" s="11" t="s">
        <v>38</v>
      </c>
      <c r="F522" s="13" t="s">
        <v>97</v>
      </c>
    </row>
    <row r="523" spans="1:6" x14ac:dyDescent="0.25">
      <c r="A523" s="9" t="s">
        <v>98</v>
      </c>
      <c r="B523" s="10" t="str">
        <f>"84007"</f>
        <v>84007</v>
      </c>
      <c r="C523" s="11" t="s">
        <v>597</v>
      </c>
      <c r="D523" s="10">
        <v>1984</v>
      </c>
      <c r="E523" s="11" t="s">
        <v>96</v>
      </c>
      <c r="F523" s="13" t="s">
        <v>97</v>
      </c>
    </row>
    <row r="524" spans="1:6" x14ac:dyDescent="0.25">
      <c r="A524" s="9" t="s">
        <v>98</v>
      </c>
      <c r="B524" s="10" t="str">
        <f>"61004"</f>
        <v>61004</v>
      </c>
      <c r="C524" s="11" t="s">
        <v>598</v>
      </c>
      <c r="D524" s="10">
        <v>1961</v>
      </c>
      <c r="E524" s="11" t="s">
        <v>140</v>
      </c>
      <c r="F524" s="13" t="s">
        <v>97</v>
      </c>
    </row>
    <row r="525" spans="1:6" x14ac:dyDescent="0.25">
      <c r="A525" s="9" t="s">
        <v>98</v>
      </c>
      <c r="B525" s="10" t="str">
        <f>"87009"</f>
        <v>87009</v>
      </c>
      <c r="C525" s="11" t="s">
        <v>599</v>
      </c>
      <c r="D525" s="10">
        <v>1987</v>
      </c>
      <c r="E525" s="11" t="s">
        <v>600</v>
      </c>
      <c r="F525" s="13" t="s">
        <v>97</v>
      </c>
    </row>
    <row r="526" spans="1:6" x14ac:dyDescent="0.25">
      <c r="A526" s="9" t="s">
        <v>98</v>
      </c>
      <c r="B526" s="10" t="str">
        <f>"02060"</f>
        <v>02060</v>
      </c>
      <c r="C526" s="11" t="s">
        <v>601</v>
      </c>
      <c r="D526" s="10">
        <v>2002</v>
      </c>
      <c r="E526" s="11" t="s">
        <v>602</v>
      </c>
      <c r="F526" s="13" t="s">
        <v>97</v>
      </c>
    </row>
    <row r="527" spans="1:6" x14ac:dyDescent="0.25">
      <c r="A527" s="9" t="s">
        <v>98</v>
      </c>
      <c r="B527" s="10" t="str">
        <f>"86011"</f>
        <v>86011</v>
      </c>
      <c r="C527" s="11" t="s">
        <v>603</v>
      </c>
      <c r="D527" s="10">
        <v>1986</v>
      </c>
      <c r="E527" s="11" t="s">
        <v>604</v>
      </c>
      <c r="F527" s="13" t="s">
        <v>97</v>
      </c>
    </row>
    <row r="528" spans="1:6" x14ac:dyDescent="0.25">
      <c r="A528" s="9" t="s">
        <v>98</v>
      </c>
      <c r="B528" s="10" t="str">
        <f>"66005"</f>
        <v>66005</v>
      </c>
      <c r="C528" s="11" t="s">
        <v>605</v>
      </c>
      <c r="D528" s="10">
        <v>1966</v>
      </c>
      <c r="E528" s="11" t="s">
        <v>27</v>
      </c>
      <c r="F528" s="13" t="s">
        <v>97</v>
      </c>
    </row>
    <row r="529" spans="1:6" x14ac:dyDescent="0.25">
      <c r="A529" s="9" t="s">
        <v>98</v>
      </c>
      <c r="B529" s="10" t="str">
        <f>"02061"</f>
        <v>02061</v>
      </c>
      <c r="C529" s="11" t="s">
        <v>606</v>
      </c>
      <c r="D529" s="10">
        <v>2002</v>
      </c>
      <c r="E529" s="11" t="s">
        <v>524</v>
      </c>
      <c r="F529" s="13" t="s">
        <v>97</v>
      </c>
    </row>
    <row r="530" spans="1:6" x14ac:dyDescent="0.25">
      <c r="A530" s="9" t="s">
        <v>98</v>
      </c>
      <c r="B530" s="10" t="str">
        <f>"95048"</f>
        <v>95048</v>
      </c>
      <c r="C530" s="11" t="s">
        <v>607</v>
      </c>
      <c r="D530" s="10">
        <v>1995</v>
      </c>
      <c r="E530" s="11" t="s">
        <v>608</v>
      </c>
      <c r="F530" s="13" t="s">
        <v>97</v>
      </c>
    </row>
    <row r="531" spans="1:6" x14ac:dyDescent="0.25">
      <c r="A531" s="9" t="s">
        <v>98</v>
      </c>
      <c r="B531" s="10" t="str">
        <f>"90021"</f>
        <v>90021</v>
      </c>
      <c r="C531" s="11" t="s">
        <v>609</v>
      </c>
      <c r="D531" s="10">
        <v>1990</v>
      </c>
      <c r="E531" s="11" t="s">
        <v>526</v>
      </c>
      <c r="F531" s="13" t="s">
        <v>97</v>
      </c>
    </row>
    <row r="532" spans="1:6" x14ac:dyDescent="0.25">
      <c r="A532" s="9" t="s">
        <v>98</v>
      </c>
      <c r="B532" s="10" t="str">
        <f>"93029"</f>
        <v>93029</v>
      </c>
      <c r="C532" s="11" t="s">
        <v>610</v>
      </c>
      <c r="D532" s="10">
        <v>1993</v>
      </c>
      <c r="E532" s="11" t="s">
        <v>526</v>
      </c>
      <c r="F532" s="13" t="s">
        <v>97</v>
      </c>
    </row>
    <row r="533" spans="1:6" x14ac:dyDescent="0.25">
      <c r="A533" s="9" t="s">
        <v>98</v>
      </c>
      <c r="B533" s="10" t="str">
        <f>"97037"</f>
        <v>97037</v>
      </c>
      <c r="C533" s="11" t="s">
        <v>611</v>
      </c>
      <c r="D533" s="10">
        <v>1997</v>
      </c>
      <c r="E533" s="11" t="s">
        <v>602</v>
      </c>
      <c r="F533" s="13" t="s">
        <v>97</v>
      </c>
    </row>
    <row r="534" spans="1:6" x14ac:dyDescent="0.25">
      <c r="A534" s="9" t="s">
        <v>98</v>
      </c>
      <c r="B534" s="10" t="str">
        <f>"00043"</f>
        <v>00043</v>
      </c>
      <c r="C534" s="11" t="s">
        <v>612</v>
      </c>
      <c r="D534" s="10">
        <v>2000</v>
      </c>
      <c r="E534" s="11" t="s">
        <v>602</v>
      </c>
      <c r="F534" s="13" t="s">
        <v>97</v>
      </c>
    </row>
    <row r="535" spans="1:6" x14ac:dyDescent="0.25">
      <c r="A535" s="9" t="s">
        <v>98</v>
      </c>
      <c r="B535" s="10" t="str">
        <f>"76005"</f>
        <v>76005</v>
      </c>
      <c r="C535" s="11" t="s">
        <v>613</v>
      </c>
      <c r="D535" s="10">
        <v>1976</v>
      </c>
      <c r="E535" s="11" t="s">
        <v>614</v>
      </c>
      <c r="F535" s="13" t="s">
        <v>97</v>
      </c>
    </row>
    <row r="536" spans="1:6" x14ac:dyDescent="0.25">
      <c r="A536" s="9" t="s">
        <v>98</v>
      </c>
      <c r="B536" s="10" t="str">
        <f>"93030"</f>
        <v>93030</v>
      </c>
      <c r="C536" s="11" t="s">
        <v>615</v>
      </c>
      <c r="D536" s="10">
        <v>1993</v>
      </c>
      <c r="E536" s="11" t="s">
        <v>526</v>
      </c>
      <c r="F536" s="13" t="s">
        <v>97</v>
      </c>
    </row>
    <row r="537" spans="1:6" x14ac:dyDescent="0.25">
      <c r="A537" s="9" t="s">
        <v>98</v>
      </c>
      <c r="B537" s="10" t="str">
        <f>"02062"</f>
        <v>02062</v>
      </c>
      <c r="C537" s="11" t="s">
        <v>616</v>
      </c>
      <c r="D537" s="10">
        <v>2002</v>
      </c>
      <c r="E537" s="11" t="s">
        <v>478</v>
      </c>
      <c r="F537" s="13" t="s">
        <v>97</v>
      </c>
    </row>
    <row r="538" spans="1:6" x14ac:dyDescent="0.25">
      <c r="A538" s="9" t="s">
        <v>98</v>
      </c>
      <c r="B538" s="10" t="str">
        <f>"02063"</f>
        <v>02063</v>
      </c>
      <c r="C538" s="11" t="s">
        <v>575</v>
      </c>
      <c r="D538" s="10">
        <v>2002</v>
      </c>
      <c r="E538" s="11" t="s">
        <v>478</v>
      </c>
      <c r="F538" s="13" t="s">
        <v>97</v>
      </c>
    </row>
    <row r="539" spans="1:6" x14ac:dyDescent="0.25">
      <c r="A539" s="9" t="s">
        <v>98</v>
      </c>
      <c r="B539" s="10" t="str">
        <f>"77005"</f>
        <v>77005</v>
      </c>
      <c r="C539" s="11" t="s">
        <v>617</v>
      </c>
      <c r="D539" s="10">
        <v>1977</v>
      </c>
      <c r="E539" s="11" t="s">
        <v>27</v>
      </c>
      <c r="F539" s="13" t="s">
        <v>97</v>
      </c>
    </row>
    <row r="540" spans="1:6" x14ac:dyDescent="0.25">
      <c r="A540" s="9" t="s">
        <v>98</v>
      </c>
      <c r="B540" s="10" t="str">
        <f>"00044"</f>
        <v>00044</v>
      </c>
      <c r="C540" s="11" t="s">
        <v>618</v>
      </c>
      <c r="D540" s="10">
        <v>2000</v>
      </c>
      <c r="E540" s="11" t="s">
        <v>21</v>
      </c>
      <c r="F540" s="13" t="s">
        <v>97</v>
      </c>
    </row>
    <row r="541" spans="1:6" x14ac:dyDescent="0.25">
      <c r="A541" s="9" t="s">
        <v>98</v>
      </c>
      <c r="B541" s="10" t="str">
        <f>"02064"</f>
        <v>02064</v>
      </c>
      <c r="C541" s="11" t="s">
        <v>619</v>
      </c>
      <c r="D541" s="10">
        <v>2002</v>
      </c>
      <c r="E541" s="11" t="s">
        <v>620</v>
      </c>
      <c r="F541" s="13" t="s">
        <v>97</v>
      </c>
    </row>
    <row r="542" spans="1:6" ht="15.75" thickBot="1" x14ac:dyDescent="0.3"/>
    <row r="543" spans="1:6" ht="16.5" thickBot="1" x14ac:dyDescent="0.3">
      <c r="A543" s="18" t="s">
        <v>1536</v>
      </c>
      <c r="B543" s="19"/>
      <c r="C543" s="20"/>
      <c r="D543" s="15"/>
      <c r="E543" s="15"/>
      <c r="F543" s="16"/>
    </row>
    <row r="545" spans="1:6" x14ac:dyDescent="0.25">
      <c r="A545" s="6" t="s">
        <v>0</v>
      </c>
      <c r="B545" s="7" t="s">
        <v>1</v>
      </c>
      <c r="C545" s="8" t="s">
        <v>2</v>
      </c>
      <c r="D545" s="7" t="s">
        <v>3</v>
      </c>
      <c r="E545" s="8" t="s">
        <v>4</v>
      </c>
      <c r="F545" s="12" t="s">
        <v>5</v>
      </c>
    </row>
    <row r="546" spans="1:6" x14ac:dyDescent="0.25">
      <c r="A546" s="9">
        <v>1</v>
      </c>
      <c r="B546" s="10" t="s">
        <v>621</v>
      </c>
      <c r="C546" s="11" t="s">
        <v>622</v>
      </c>
      <c r="D546" s="10">
        <v>2003</v>
      </c>
      <c r="E546" s="11" t="s">
        <v>140</v>
      </c>
      <c r="F546" s="13" t="s">
        <v>623</v>
      </c>
    </row>
    <row r="547" spans="1:6" x14ac:dyDescent="0.25">
      <c r="A547" s="9">
        <v>2</v>
      </c>
      <c r="B547" s="10" t="s">
        <v>624</v>
      </c>
      <c r="C547" s="11" t="s">
        <v>625</v>
      </c>
      <c r="D547" s="10">
        <v>2003</v>
      </c>
      <c r="E547" s="11" t="s">
        <v>87</v>
      </c>
      <c r="F547" s="13" t="s">
        <v>626</v>
      </c>
    </row>
    <row r="548" spans="1:6" x14ac:dyDescent="0.25">
      <c r="A548" s="9">
        <v>3</v>
      </c>
      <c r="B548" s="10" t="s">
        <v>627</v>
      </c>
      <c r="C548" s="11" t="s">
        <v>628</v>
      </c>
      <c r="D548" s="10">
        <v>2004</v>
      </c>
      <c r="E548" s="11" t="s">
        <v>10</v>
      </c>
      <c r="F548" s="13" t="s">
        <v>629</v>
      </c>
    </row>
    <row r="549" spans="1:6" x14ac:dyDescent="0.25">
      <c r="A549" s="9">
        <v>4</v>
      </c>
      <c r="B549" s="10" t="s">
        <v>630</v>
      </c>
      <c r="C549" s="11" t="s">
        <v>631</v>
      </c>
      <c r="D549" s="10">
        <v>2003</v>
      </c>
      <c r="E549" s="11" t="s">
        <v>38</v>
      </c>
      <c r="F549" s="13" t="s">
        <v>632</v>
      </c>
    </row>
    <row r="550" spans="1:6" x14ac:dyDescent="0.25">
      <c r="A550" s="9">
        <v>5</v>
      </c>
      <c r="B550" s="10" t="s">
        <v>633</v>
      </c>
      <c r="C550" s="11" t="s">
        <v>634</v>
      </c>
      <c r="D550" s="10">
        <v>2004</v>
      </c>
      <c r="E550" s="11" t="s">
        <v>7</v>
      </c>
      <c r="F550" s="13" t="s">
        <v>635</v>
      </c>
    </row>
    <row r="551" spans="1:6" x14ac:dyDescent="0.25">
      <c r="A551" s="9">
        <v>6</v>
      </c>
      <c r="B551" s="10" t="s">
        <v>636</v>
      </c>
      <c r="C551" s="11" t="s">
        <v>637</v>
      </c>
      <c r="D551" s="10">
        <v>2003</v>
      </c>
      <c r="E551" s="11" t="s">
        <v>96</v>
      </c>
      <c r="F551" s="13" t="s">
        <v>638</v>
      </c>
    </row>
    <row r="552" spans="1:6" x14ac:dyDescent="0.25">
      <c r="A552" s="9">
        <v>7</v>
      </c>
      <c r="B552" s="10" t="s">
        <v>639</v>
      </c>
      <c r="C552" s="11" t="s">
        <v>640</v>
      </c>
      <c r="D552" s="10">
        <v>2003</v>
      </c>
      <c r="E552" s="11" t="s">
        <v>27</v>
      </c>
      <c r="F552" s="13" t="s">
        <v>641</v>
      </c>
    </row>
    <row r="553" spans="1:6" x14ac:dyDescent="0.25">
      <c r="A553" s="9">
        <v>8</v>
      </c>
      <c r="B553" s="10" t="s">
        <v>642</v>
      </c>
      <c r="C553" s="11" t="s">
        <v>643</v>
      </c>
      <c r="D553" s="10">
        <v>2004</v>
      </c>
      <c r="E553" s="11" t="s">
        <v>108</v>
      </c>
      <c r="F553" s="13" t="s">
        <v>644</v>
      </c>
    </row>
    <row r="554" spans="1:6" x14ac:dyDescent="0.25">
      <c r="A554" s="9">
        <v>9</v>
      </c>
      <c r="B554" s="10" t="s">
        <v>645</v>
      </c>
      <c r="C554" s="11" t="s">
        <v>646</v>
      </c>
      <c r="D554" s="10">
        <v>2004</v>
      </c>
      <c r="E554" s="11" t="s">
        <v>140</v>
      </c>
      <c r="F554" s="13" t="s">
        <v>647</v>
      </c>
    </row>
    <row r="555" spans="1:6" x14ac:dyDescent="0.25">
      <c r="A555" s="9">
        <v>10</v>
      </c>
      <c r="B555" s="10" t="s">
        <v>648</v>
      </c>
      <c r="C555" s="11" t="s">
        <v>649</v>
      </c>
      <c r="D555" s="10">
        <v>2004</v>
      </c>
      <c r="E555" s="11" t="s">
        <v>140</v>
      </c>
      <c r="F555" s="13" t="s">
        <v>650</v>
      </c>
    </row>
    <row r="556" spans="1:6" x14ac:dyDescent="0.25">
      <c r="A556" s="9">
        <v>11</v>
      </c>
      <c r="B556" s="10" t="s">
        <v>651</v>
      </c>
      <c r="C556" s="11" t="s">
        <v>652</v>
      </c>
      <c r="D556" s="10">
        <v>2003</v>
      </c>
      <c r="E556" s="11" t="s">
        <v>96</v>
      </c>
      <c r="F556" s="13" t="s">
        <v>653</v>
      </c>
    </row>
    <row r="557" spans="1:6" x14ac:dyDescent="0.25">
      <c r="A557" s="9">
        <v>12</v>
      </c>
      <c r="B557" s="10" t="s">
        <v>654</v>
      </c>
      <c r="C557" s="11" t="s">
        <v>655</v>
      </c>
      <c r="D557" s="10">
        <v>2003</v>
      </c>
      <c r="E557" s="11" t="s">
        <v>478</v>
      </c>
      <c r="F557" s="13" t="s">
        <v>656</v>
      </c>
    </row>
    <row r="558" spans="1:6" x14ac:dyDescent="0.25">
      <c r="A558" s="9">
        <v>13</v>
      </c>
      <c r="B558" s="10" t="s">
        <v>657</v>
      </c>
      <c r="C558" s="11" t="s">
        <v>658</v>
      </c>
      <c r="D558" s="10">
        <v>2004</v>
      </c>
      <c r="E558" s="11" t="s">
        <v>13</v>
      </c>
      <c r="F558" s="13" t="s">
        <v>659</v>
      </c>
    </row>
    <row r="559" spans="1:6" x14ac:dyDescent="0.25">
      <c r="A559" s="9">
        <v>14</v>
      </c>
      <c r="B559" s="10" t="s">
        <v>660</v>
      </c>
      <c r="C559" s="11" t="s">
        <v>661</v>
      </c>
      <c r="D559" s="10">
        <v>2004</v>
      </c>
      <c r="E559" s="11" t="s">
        <v>108</v>
      </c>
      <c r="F559" s="13" t="s">
        <v>662</v>
      </c>
    </row>
    <row r="560" spans="1:6" x14ac:dyDescent="0.25">
      <c r="A560" s="9">
        <v>15</v>
      </c>
      <c r="B560" s="10" t="s">
        <v>663</v>
      </c>
      <c r="C560" s="11" t="s">
        <v>664</v>
      </c>
      <c r="D560" s="10">
        <v>2004</v>
      </c>
      <c r="E560" s="11" t="s">
        <v>21</v>
      </c>
      <c r="F560" s="13" t="s">
        <v>665</v>
      </c>
    </row>
    <row r="561" spans="1:6" ht="30" x14ac:dyDescent="0.25">
      <c r="A561" s="9">
        <v>16</v>
      </c>
      <c r="B561" s="10" t="s">
        <v>666</v>
      </c>
      <c r="C561" s="11" t="s">
        <v>667</v>
      </c>
      <c r="D561" s="10">
        <v>2004</v>
      </c>
      <c r="E561" s="11" t="s">
        <v>21</v>
      </c>
      <c r="F561" s="13" t="s">
        <v>668</v>
      </c>
    </row>
    <row r="562" spans="1:6" x14ac:dyDescent="0.25">
      <c r="A562" s="9">
        <v>17</v>
      </c>
      <c r="B562" s="10" t="s">
        <v>669</v>
      </c>
      <c r="C562" s="11" t="s">
        <v>670</v>
      </c>
      <c r="D562" s="10">
        <v>2003</v>
      </c>
      <c r="E562" s="11" t="s">
        <v>21</v>
      </c>
      <c r="F562" s="13" t="s">
        <v>671</v>
      </c>
    </row>
    <row r="563" spans="1:6" x14ac:dyDescent="0.25">
      <c r="A563" s="9" t="s">
        <v>672</v>
      </c>
      <c r="B563" s="10" t="s">
        <v>673</v>
      </c>
      <c r="C563" s="11" t="s">
        <v>674</v>
      </c>
      <c r="D563" s="10">
        <v>2003</v>
      </c>
      <c r="E563" s="11" t="s">
        <v>108</v>
      </c>
      <c r="F563" s="13" t="s">
        <v>97</v>
      </c>
    </row>
    <row r="564" spans="1:6" x14ac:dyDescent="0.25">
      <c r="A564" s="9" t="s">
        <v>672</v>
      </c>
      <c r="B564" s="10" t="s">
        <v>675</v>
      </c>
      <c r="C564" s="11" t="s">
        <v>676</v>
      </c>
      <c r="D564" s="10">
        <v>2003</v>
      </c>
      <c r="E564" s="11" t="s">
        <v>140</v>
      </c>
      <c r="F564" s="13" t="s">
        <v>97</v>
      </c>
    </row>
    <row r="565" spans="1:6" x14ac:dyDescent="0.25">
      <c r="A565" s="9" t="s">
        <v>672</v>
      </c>
      <c r="B565" s="10" t="s">
        <v>677</v>
      </c>
      <c r="C565" s="11" t="s">
        <v>678</v>
      </c>
      <c r="D565" s="10">
        <v>2003</v>
      </c>
      <c r="E565" s="11" t="s">
        <v>51</v>
      </c>
      <c r="F565" s="13" t="s">
        <v>97</v>
      </c>
    </row>
    <row r="566" spans="1:6" x14ac:dyDescent="0.25">
      <c r="A566" s="9" t="s">
        <v>672</v>
      </c>
      <c r="B566" s="10" t="s">
        <v>679</v>
      </c>
      <c r="C566" s="11" t="s">
        <v>680</v>
      </c>
      <c r="D566" s="10">
        <v>2004</v>
      </c>
      <c r="E566" s="11" t="s">
        <v>140</v>
      </c>
      <c r="F566" s="13" t="s">
        <v>97</v>
      </c>
    </row>
    <row r="567" spans="1:6" x14ac:dyDescent="0.25">
      <c r="A567" s="9" t="s">
        <v>672</v>
      </c>
      <c r="B567" s="10" t="s">
        <v>681</v>
      </c>
      <c r="C567" s="11" t="s">
        <v>682</v>
      </c>
      <c r="D567" s="10">
        <v>2003</v>
      </c>
      <c r="E567" s="11" t="s">
        <v>96</v>
      </c>
      <c r="F567" s="13" t="s">
        <v>97</v>
      </c>
    </row>
    <row r="568" spans="1:6" x14ac:dyDescent="0.25">
      <c r="A568" s="9" t="s">
        <v>672</v>
      </c>
      <c r="B568" s="10" t="s">
        <v>683</v>
      </c>
      <c r="C568" s="11" t="s">
        <v>684</v>
      </c>
      <c r="D568" s="10">
        <v>2003</v>
      </c>
      <c r="E568" s="11" t="s">
        <v>96</v>
      </c>
      <c r="F568" s="13" t="s">
        <v>97</v>
      </c>
    </row>
    <row r="569" spans="1:6" x14ac:dyDescent="0.25">
      <c r="A569" s="9" t="s">
        <v>672</v>
      </c>
      <c r="B569" s="10" t="s">
        <v>685</v>
      </c>
      <c r="C569" s="11" t="s">
        <v>686</v>
      </c>
      <c r="D569" s="10">
        <v>2003</v>
      </c>
      <c r="E569" s="11" t="s">
        <v>7</v>
      </c>
      <c r="F569" s="13" t="s">
        <v>97</v>
      </c>
    </row>
    <row r="570" spans="1:6" x14ac:dyDescent="0.25">
      <c r="A570" s="9" t="s">
        <v>672</v>
      </c>
      <c r="B570" s="10" t="s">
        <v>687</v>
      </c>
      <c r="C570" s="11" t="s">
        <v>688</v>
      </c>
      <c r="D570" s="10">
        <v>2003</v>
      </c>
      <c r="E570" s="11" t="s">
        <v>108</v>
      </c>
      <c r="F570" s="13" t="s">
        <v>97</v>
      </c>
    </row>
    <row r="571" spans="1:6" x14ac:dyDescent="0.25">
      <c r="A571" s="9" t="s">
        <v>672</v>
      </c>
      <c r="B571" s="10" t="s">
        <v>689</v>
      </c>
      <c r="C571" s="11" t="s">
        <v>690</v>
      </c>
      <c r="D571" s="10">
        <v>2003</v>
      </c>
      <c r="E571" s="11" t="s">
        <v>27</v>
      </c>
      <c r="F571" s="13" t="s">
        <v>97</v>
      </c>
    </row>
    <row r="572" spans="1:6" x14ac:dyDescent="0.25">
      <c r="A572" s="9" t="s">
        <v>672</v>
      </c>
      <c r="B572" s="10" t="s">
        <v>691</v>
      </c>
      <c r="C572" s="11" t="s">
        <v>692</v>
      </c>
      <c r="D572" s="10">
        <v>2004</v>
      </c>
      <c r="E572" s="11" t="s">
        <v>96</v>
      </c>
      <c r="F572" s="13" t="s">
        <v>97</v>
      </c>
    </row>
    <row r="573" spans="1:6" x14ac:dyDescent="0.25">
      <c r="A573" s="9" t="s">
        <v>672</v>
      </c>
      <c r="B573" s="10" t="s">
        <v>693</v>
      </c>
      <c r="C573" s="11" t="s">
        <v>694</v>
      </c>
      <c r="D573" s="10">
        <v>2003</v>
      </c>
      <c r="E573" s="11" t="s">
        <v>135</v>
      </c>
      <c r="F573" s="13" t="s">
        <v>97</v>
      </c>
    </row>
    <row r="574" spans="1:6" x14ac:dyDescent="0.25">
      <c r="A574" s="9" t="s">
        <v>672</v>
      </c>
      <c r="B574" s="10" t="s">
        <v>695</v>
      </c>
      <c r="C574" s="11" t="s">
        <v>696</v>
      </c>
      <c r="D574" s="10">
        <v>2003</v>
      </c>
      <c r="E574" s="11" t="s">
        <v>7</v>
      </c>
      <c r="F574" s="13" t="s">
        <v>97</v>
      </c>
    </row>
    <row r="575" spans="1:6" x14ac:dyDescent="0.25">
      <c r="A575" s="9" t="s">
        <v>672</v>
      </c>
      <c r="B575" s="10" t="s">
        <v>697</v>
      </c>
      <c r="C575" s="11" t="s">
        <v>698</v>
      </c>
      <c r="D575" s="10">
        <v>2003</v>
      </c>
      <c r="E575" s="11" t="s">
        <v>478</v>
      </c>
      <c r="F575" s="13" t="s">
        <v>97</v>
      </c>
    </row>
    <row r="576" spans="1:6" x14ac:dyDescent="0.25">
      <c r="A576" s="9" t="s">
        <v>672</v>
      </c>
      <c r="B576" s="10" t="s">
        <v>699</v>
      </c>
      <c r="C576" s="11" t="s">
        <v>700</v>
      </c>
      <c r="D576" s="10">
        <v>2003</v>
      </c>
      <c r="E576" s="11" t="s">
        <v>478</v>
      </c>
      <c r="F576" s="13" t="s">
        <v>97</v>
      </c>
    </row>
    <row r="577" spans="1:6" x14ac:dyDescent="0.25">
      <c r="A577" s="9" t="s">
        <v>672</v>
      </c>
      <c r="B577" s="10" t="s">
        <v>701</v>
      </c>
      <c r="C577" s="11" t="s">
        <v>702</v>
      </c>
      <c r="D577" s="10">
        <v>2004</v>
      </c>
      <c r="E577" s="11" t="s">
        <v>7</v>
      </c>
      <c r="F577" s="13" t="s">
        <v>97</v>
      </c>
    </row>
    <row r="578" spans="1:6" x14ac:dyDescent="0.25">
      <c r="A578" s="9" t="s">
        <v>672</v>
      </c>
      <c r="B578" s="10" t="s">
        <v>703</v>
      </c>
      <c r="C578" s="11" t="s">
        <v>704</v>
      </c>
      <c r="D578" s="10">
        <v>2004</v>
      </c>
      <c r="E578" s="11" t="s">
        <v>7</v>
      </c>
      <c r="F578" s="13" t="s">
        <v>97</v>
      </c>
    </row>
    <row r="579" spans="1:6" x14ac:dyDescent="0.25">
      <c r="A579" s="9" t="s">
        <v>672</v>
      </c>
      <c r="B579" s="10" t="s">
        <v>705</v>
      </c>
      <c r="C579" s="11" t="s">
        <v>706</v>
      </c>
      <c r="D579" s="10">
        <v>2004</v>
      </c>
      <c r="E579" s="11" t="s">
        <v>499</v>
      </c>
      <c r="F579" s="13" t="s">
        <v>97</v>
      </c>
    </row>
    <row r="580" spans="1:6" x14ac:dyDescent="0.25">
      <c r="A580" s="9" t="s">
        <v>672</v>
      </c>
      <c r="B580" s="10" t="s">
        <v>707</v>
      </c>
      <c r="C580" s="11" t="s">
        <v>708</v>
      </c>
      <c r="D580" s="10">
        <v>2004</v>
      </c>
      <c r="E580" s="11" t="s">
        <v>140</v>
      </c>
      <c r="F580" s="13" t="s">
        <v>97</v>
      </c>
    </row>
    <row r="581" spans="1:6" x14ac:dyDescent="0.25">
      <c r="A581" s="9" t="s">
        <v>672</v>
      </c>
      <c r="B581" s="10" t="s">
        <v>709</v>
      </c>
      <c r="C581" s="11" t="s">
        <v>710</v>
      </c>
      <c r="D581" s="10">
        <v>2004</v>
      </c>
      <c r="E581" s="11" t="s">
        <v>7</v>
      </c>
      <c r="F581" s="13" t="s">
        <v>97</v>
      </c>
    </row>
    <row r="582" spans="1:6" x14ac:dyDescent="0.25">
      <c r="A582" s="9" t="s">
        <v>672</v>
      </c>
      <c r="B582" s="10" t="s">
        <v>711</v>
      </c>
      <c r="C582" s="11" t="s">
        <v>712</v>
      </c>
      <c r="D582" s="10">
        <v>2003</v>
      </c>
      <c r="E582" s="11" t="s">
        <v>10</v>
      </c>
      <c r="F582" s="13" t="s">
        <v>97</v>
      </c>
    </row>
    <row r="583" spans="1:6" x14ac:dyDescent="0.25">
      <c r="A583" s="9" t="s">
        <v>672</v>
      </c>
      <c r="B583" s="10" t="s">
        <v>713</v>
      </c>
      <c r="C583" s="11" t="s">
        <v>714</v>
      </c>
      <c r="D583" s="10">
        <v>2004</v>
      </c>
      <c r="E583" s="11" t="s">
        <v>108</v>
      </c>
      <c r="F583" s="13" t="s">
        <v>97</v>
      </c>
    </row>
    <row r="584" spans="1:6" x14ac:dyDescent="0.25">
      <c r="A584" s="9" t="s">
        <v>672</v>
      </c>
      <c r="B584" s="10" t="s">
        <v>715</v>
      </c>
      <c r="C584" s="11" t="s">
        <v>716</v>
      </c>
      <c r="D584" s="10">
        <v>2004</v>
      </c>
      <c r="E584" s="11" t="s">
        <v>135</v>
      </c>
      <c r="F584" s="13" t="s">
        <v>97</v>
      </c>
    </row>
    <row r="585" spans="1:6" x14ac:dyDescent="0.25">
      <c r="A585" s="9" t="s">
        <v>672</v>
      </c>
      <c r="B585" s="10" t="s">
        <v>717</v>
      </c>
      <c r="C585" s="11" t="s">
        <v>718</v>
      </c>
      <c r="D585" s="10">
        <v>2003</v>
      </c>
      <c r="E585" s="11" t="s">
        <v>21</v>
      </c>
      <c r="F585" s="13" t="s">
        <v>97</v>
      </c>
    </row>
    <row r="586" spans="1:6" x14ac:dyDescent="0.25">
      <c r="A586" s="9" t="s">
        <v>672</v>
      </c>
      <c r="B586" s="10" t="s">
        <v>719</v>
      </c>
      <c r="C586" s="11" t="s">
        <v>720</v>
      </c>
      <c r="D586" s="10">
        <v>2004</v>
      </c>
      <c r="E586" s="11" t="s">
        <v>7</v>
      </c>
      <c r="F586" s="13" t="s">
        <v>97</v>
      </c>
    </row>
    <row r="587" spans="1:6" x14ac:dyDescent="0.25">
      <c r="A587" s="9" t="s">
        <v>672</v>
      </c>
      <c r="B587" s="10" t="s">
        <v>721</v>
      </c>
      <c r="C587" s="11" t="s">
        <v>722</v>
      </c>
      <c r="D587" s="10">
        <v>2004</v>
      </c>
      <c r="E587" s="11" t="s">
        <v>7</v>
      </c>
      <c r="F587" s="13" t="s">
        <v>97</v>
      </c>
    </row>
    <row r="588" spans="1:6" x14ac:dyDescent="0.25">
      <c r="A588" s="9" t="s">
        <v>672</v>
      </c>
      <c r="B588" s="10" t="s">
        <v>723</v>
      </c>
      <c r="C588" s="11" t="s">
        <v>724</v>
      </c>
      <c r="D588" s="10">
        <v>2004</v>
      </c>
      <c r="E588" s="11" t="s">
        <v>7</v>
      </c>
      <c r="F588" s="13" t="s">
        <v>97</v>
      </c>
    </row>
    <row r="589" spans="1:6" x14ac:dyDescent="0.25">
      <c r="A589" s="9" t="s">
        <v>672</v>
      </c>
      <c r="B589" s="10" t="s">
        <v>725</v>
      </c>
      <c r="C589" s="11" t="s">
        <v>726</v>
      </c>
      <c r="D589" s="10">
        <v>2004</v>
      </c>
      <c r="E589" s="11" t="s">
        <v>135</v>
      </c>
      <c r="F589" s="13" t="s">
        <v>97</v>
      </c>
    </row>
    <row r="590" spans="1:6" x14ac:dyDescent="0.25">
      <c r="A590" s="9" t="s">
        <v>672</v>
      </c>
      <c r="B590" s="10" t="s">
        <v>727</v>
      </c>
      <c r="C590" s="11" t="s">
        <v>728</v>
      </c>
      <c r="D590" s="10">
        <v>2004</v>
      </c>
      <c r="E590" s="11" t="s">
        <v>27</v>
      </c>
      <c r="F590" s="13" t="s">
        <v>97</v>
      </c>
    </row>
    <row r="591" spans="1:6" x14ac:dyDescent="0.25">
      <c r="A591" s="9" t="s">
        <v>672</v>
      </c>
      <c r="B591" s="10" t="s">
        <v>729</v>
      </c>
      <c r="C591" s="11" t="s">
        <v>730</v>
      </c>
      <c r="D591" s="10">
        <v>2004</v>
      </c>
      <c r="E591" s="11" t="s">
        <v>731</v>
      </c>
      <c r="F591" s="13" t="s">
        <v>97</v>
      </c>
    </row>
    <row r="592" spans="1:6" x14ac:dyDescent="0.25">
      <c r="A592" s="9" t="s">
        <v>672</v>
      </c>
      <c r="B592" s="10" t="s">
        <v>732</v>
      </c>
      <c r="C592" s="11" t="s">
        <v>152</v>
      </c>
      <c r="D592" s="10">
        <v>2003</v>
      </c>
      <c r="E592" s="11" t="s">
        <v>733</v>
      </c>
      <c r="F592" s="13" t="s">
        <v>97</v>
      </c>
    </row>
    <row r="593" spans="1:6" x14ac:dyDescent="0.25">
      <c r="A593" s="9" t="s">
        <v>672</v>
      </c>
      <c r="B593" s="10" t="s">
        <v>734</v>
      </c>
      <c r="C593" s="11" t="s">
        <v>735</v>
      </c>
      <c r="D593" s="10">
        <v>2003</v>
      </c>
      <c r="E593" s="11" t="s">
        <v>733</v>
      </c>
      <c r="F593" s="13" t="s">
        <v>97</v>
      </c>
    </row>
    <row r="594" spans="1:6" x14ac:dyDescent="0.25">
      <c r="A594" s="9" t="s">
        <v>672</v>
      </c>
      <c r="B594" s="10" t="s">
        <v>736</v>
      </c>
      <c r="C594" s="11" t="s">
        <v>737</v>
      </c>
      <c r="D594" s="10">
        <v>2003</v>
      </c>
      <c r="E594" s="11" t="s">
        <v>21</v>
      </c>
      <c r="F594" s="13" t="s">
        <v>97</v>
      </c>
    </row>
    <row r="595" spans="1:6" x14ac:dyDescent="0.25">
      <c r="A595" s="9" t="s">
        <v>672</v>
      </c>
      <c r="B595" s="10" t="s">
        <v>738</v>
      </c>
      <c r="C595" s="11" t="s">
        <v>739</v>
      </c>
      <c r="D595" s="10">
        <v>2004</v>
      </c>
      <c r="E595" s="11" t="s">
        <v>21</v>
      </c>
      <c r="F595" s="13" t="s">
        <v>97</v>
      </c>
    </row>
    <row r="596" spans="1:6" x14ac:dyDescent="0.25">
      <c r="A596" s="9" t="s">
        <v>672</v>
      </c>
      <c r="B596" s="10" t="s">
        <v>740</v>
      </c>
      <c r="C596" s="11" t="s">
        <v>741</v>
      </c>
      <c r="D596" s="10">
        <v>2004</v>
      </c>
      <c r="E596" s="11" t="s">
        <v>18</v>
      </c>
      <c r="F596" s="13" t="s">
        <v>97</v>
      </c>
    </row>
    <row r="597" spans="1:6" x14ac:dyDescent="0.25">
      <c r="A597" s="9" t="s">
        <v>672</v>
      </c>
      <c r="B597" s="10" t="s">
        <v>742</v>
      </c>
      <c r="C597" s="11" t="s">
        <v>743</v>
      </c>
      <c r="D597" s="10">
        <v>2004</v>
      </c>
      <c r="E597" s="11" t="s">
        <v>18</v>
      </c>
      <c r="F597" s="13" t="s">
        <v>97</v>
      </c>
    </row>
    <row r="598" spans="1:6" x14ac:dyDescent="0.25">
      <c r="A598" s="9" t="s">
        <v>672</v>
      </c>
      <c r="B598" s="10" t="s">
        <v>744</v>
      </c>
      <c r="C598" s="11" t="s">
        <v>745</v>
      </c>
      <c r="D598" s="10">
        <v>2003</v>
      </c>
      <c r="E598" s="11" t="s">
        <v>51</v>
      </c>
      <c r="F598" s="13" t="s">
        <v>97</v>
      </c>
    </row>
    <row r="599" spans="1:6" x14ac:dyDescent="0.25">
      <c r="A599" s="9" t="s">
        <v>672</v>
      </c>
      <c r="B599" s="10" t="s">
        <v>746</v>
      </c>
      <c r="C599" s="11" t="s">
        <v>747</v>
      </c>
      <c r="D599" s="10">
        <v>2003</v>
      </c>
      <c r="E599" s="11" t="s">
        <v>51</v>
      </c>
      <c r="F599" s="13" t="s">
        <v>97</v>
      </c>
    </row>
    <row r="600" spans="1:6" x14ac:dyDescent="0.25">
      <c r="A600" s="9" t="s">
        <v>672</v>
      </c>
      <c r="B600" s="10" t="s">
        <v>748</v>
      </c>
      <c r="C600" s="11" t="s">
        <v>749</v>
      </c>
      <c r="D600" s="10">
        <v>2004</v>
      </c>
      <c r="E600" s="11" t="s">
        <v>10</v>
      </c>
      <c r="F600" s="13" t="s">
        <v>97</v>
      </c>
    </row>
    <row r="601" spans="1:6" x14ac:dyDescent="0.25">
      <c r="A601" s="9" t="s">
        <v>672</v>
      </c>
      <c r="B601" s="10" t="s">
        <v>750</v>
      </c>
      <c r="C601" s="11" t="s">
        <v>751</v>
      </c>
      <c r="D601" s="10">
        <v>2003</v>
      </c>
      <c r="E601" s="11" t="s">
        <v>140</v>
      </c>
      <c r="F601" s="13" t="s">
        <v>97</v>
      </c>
    </row>
    <row r="602" spans="1:6" x14ac:dyDescent="0.25">
      <c r="A602" s="9" t="s">
        <v>672</v>
      </c>
      <c r="B602" s="10" t="s">
        <v>752</v>
      </c>
      <c r="C602" s="11" t="s">
        <v>753</v>
      </c>
      <c r="D602" s="10">
        <v>2004</v>
      </c>
      <c r="E602" s="11" t="s">
        <v>21</v>
      </c>
      <c r="F602" s="13" t="s">
        <v>97</v>
      </c>
    </row>
    <row r="603" spans="1:6" x14ac:dyDescent="0.25">
      <c r="A603" s="9" t="s">
        <v>672</v>
      </c>
      <c r="B603" s="10" t="s">
        <v>754</v>
      </c>
      <c r="C603" s="11" t="s">
        <v>755</v>
      </c>
      <c r="D603" s="10">
        <v>2003</v>
      </c>
      <c r="E603" s="11" t="s">
        <v>552</v>
      </c>
      <c r="F603" s="13" t="s">
        <v>97</v>
      </c>
    </row>
    <row r="604" spans="1:6" x14ac:dyDescent="0.25">
      <c r="A604" s="9" t="s">
        <v>672</v>
      </c>
      <c r="B604" s="10" t="s">
        <v>756</v>
      </c>
      <c r="C604" s="11" t="s">
        <v>757</v>
      </c>
      <c r="D604" s="10">
        <v>2003</v>
      </c>
      <c r="E604" s="11" t="s">
        <v>140</v>
      </c>
      <c r="F604" s="13" t="s">
        <v>97</v>
      </c>
    </row>
    <row r="605" spans="1:6" x14ac:dyDescent="0.25">
      <c r="A605" s="9" t="s">
        <v>672</v>
      </c>
      <c r="B605" s="10" t="s">
        <v>758</v>
      </c>
      <c r="C605" s="11" t="s">
        <v>759</v>
      </c>
      <c r="D605" s="10">
        <v>2004</v>
      </c>
      <c r="E605" s="11" t="s">
        <v>140</v>
      </c>
      <c r="F605" s="13" t="s">
        <v>97</v>
      </c>
    </row>
    <row r="606" spans="1:6" x14ac:dyDescent="0.25">
      <c r="A606" s="9" t="s">
        <v>672</v>
      </c>
      <c r="B606" s="10" t="s">
        <v>760</v>
      </c>
      <c r="C606" s="11" t="s">
        <v>761</v>
      </c>
      <c r="D606" s="10">
        <v>2004</v>
      </c>
      <c r="E606" s="11" t="s">
        <v>140</v>
      </c>
      <c r="F606" s="13" t="s">
        <v>97</v>
      </c>
    </row>
    <row r="607" spans="1:6" x14ac:dyDescent="0.25">
      <c r="A607" s="9" t="s">
        <v>672</v>
      </c>
      <c r="B607" s="10" t="s">
        <v>762</v>
      </c>
      <c r="C607" s="11" t="s">
        <v>763</v>
      </c>
      <c r="D607" s="10">
        <v>2003</v>
      </c>
      <c r="E607" s="11" t="s">
        <v>567</v>
      </c>
      <c r="F607" s="13" t="s">
        <v>97</v>
      </c>
    </row>
    <row r="608" spans="1:6" x14ac:dyDescent="0.25">
      <c r="A608" s="9" t="s">
        <v>672</v>
      </c>
      <c r="B608" s="10" t="s">
        <v>764</v>
      </c>
      <c r="C608" s="11" t="s">
        <v>765</v>
      </c>
      <c r="D608" s="10">
        <v>2004</v>
      </c>
      <c r="E608" s="11" t="s">
        <v>51</v>
      </c>
      <c r="F608" s="13" t="s">
        <v>97</v>
      </c>
    </row>
    <row r="609" spans="1:6" x14ac:dyDescent="0.25">
      <c r="A609" s="9" t="s">
        <v>672</v>
      </c>
      <c r="B609" s="10" t="s">
        <v>766</v>
      </c>
      <c r="C609" s="11" t="s">
        <v>767</v>
      </c>
      <c r="D609" s="10">
        <v>2003</v>
      </c>
      <c r="E609" s="11" t="s">
        <v>51</v>
      </c>
      <c r="F609" s="13" t="s">
        <v>97</v>
      </c>
    </row>
    <row r="610" spans="1:6" x14ac:dyDescent="0.25">
      <c r="A610" s="9" t="s">
        <v>672</v>
      </c>
      <c r="B610" s="10" t="s">
        <v>768</v>
      </c>
      <c r="C610" s="11" t="s">
        <v>769</v>
      </c>
      <c r="D610" s="10">
        <v>2004</v>
      </c>
      <c r="E610" s="11" t="s">
        <v>51</v>
      </c>
      <c r="F610" s="13" t="s">
        <v>97</v>
      </c>
    </row>
    <row r="611" spans="1:6" x14ac:dyDescent="0.25">
      <c r="A611" s="9" t="s">
        <v>672</v>
      </c>
      <c r="B611" s="10" t="s">
        <v>770</v>
      </c>
      <c r="C611" s="11" t="s">
        <v>771</v>
      </c>
      <c r="D611" s="10">
        <v>2004</v>
      </c>
      <c r="E611" s="11" t="s">
        <v>96</v>
      </c>
      <c r="F611" s="13" t="s">
        <v>97</v>
      </c>
    </row>
    <row r="612" spans="1:6" x14ac:dyDescent="0.25">
      <c r="A612" s="9" t="s">
        <v>672</v>
      </c>
      <c r="B612" s="10" t="s">
        <v>772</v>
      </c>
      <c r="C612" s="11" t="s">
        <v>773</v>
      </c>
      <c r="D612" s="10">
        <v>2003</v>
      </c>
      <c r="E612" s="11" t="s">
        <v>108</v>
      </c>
      <c r="F612" s="13" t="s">
        <v>97</v>
      </c>
    </row>
    <row r="613" spans="1:6" x14ac:dyDescent="0.25">
      <c r="A613" s="9" t="s">
        <v>672</v>
      </c>
      <c r="B613" s="10" t="s">
        <v>774</v>
      </c>
      <c r="C613" s="11" t="s">
        <v>775</v>
      </c>
      <c r="D613" s="10">
        <v>2003</v>
      </c>
      <c r="E613" s="11" t="s">
        <v>21</v>
      </c>
      <c r="F613" s="13" t="s">
        <v>97</v>
      </c>
    </row>
    <row r="614" spans="1:6" x14ac:dyDescent="0.25">
      <c r="A614" s="9" t="s">
        <v>672</v>
      </c>
      <c r="B614" s="10" t="s">
        <v>776</v>
      </c>
      <c r="C614" s="11" t="s">
        <v>777</v>
      </c>
      <c r="D614" s="10">
        <v>2004</v>
      </c>
      <c r="E614" s="11" t="s">
        <v>96</v>
      </c>
      <c r="F614" s="13" t="s">
        <v>97</v>
      </c>
    </row>
    <row r="615" spans="1:6" x14ac:dyDescent="0.25">
      <c r="A615" s="9" t="s">
        <v>672</v>
      </c>
      <c r="B615" s="10" t="s">
        <v>778</v>
      </c>
      <c r="C615" s="11" t="s">
        <v>779</v>
      </c>
      <c r="D615" s="10">
        <v>2003</v>
      </c>
      <c r="E615" s="11" t="s">
        <v>567</v>
      </c>
      <c r="F615" s="13" t="s">
        <v>97</v>
      </c>
    </row>
    <row r="616" spans="1:6" x14ac:dyDescent="0.25">
      <c r="A616" s="9" t="s">
        <v>672</v>
      </c>
      <c r="B616" s="10" t="s">
        <v>780</v>
      </c>
      <c r="C616" s="11" t="s">
        <v>781</v>
      </c>
      <c r="D616" s="10">
        <v>2003</v>
      </c>
      <c r="E616" s="11" t="s">
        <v>18</v>
      </c>
      <c r="F616" s="13" t="s">
        <v>97</v>
      </c>
    </row>
    <row r="617" spans="1:6" x14ac:dyDescent="0.25">
      <c r="A617" s="9" t="s">
        <v>672</v>
      </c>
      <c r="B617" s="10" t="s">
        <v>782</v>
      </c>
      <c r="C617" s="11" t="s">
        <v>783</v>
      </c>
      <c r="D617" s="10">
        <v>2003</v>
      </c>
      <c r="E617" s="11" t="s">
        <v>784</v>
      </c>
      <c r="F617" s="13" t="s">
        <v>97</v>
      </c>
    </row>
    <row r="618" spans="1:6" x14ac:dyDescent="0.25">
      <c r="A618" s="9" t="s">
        <v>672</v>
      </c>
      <c r="B618" s="10" t="s">
        <v>785</v>
      </c>
      <c r="C618" s="11" t="s">
        <v>786</v>
      </c>
      <c r="D618" s="10">
        <v>2004</v>
      </c>
      <c r="E618" s="11" t="s">
        <v>520</v>
      </c>
      <c r="F618" s="13" t="s">
        <v>97</v>
      </c>
    </row>
    <row r="619" spans="1:6" x14ac:dyDescent="0.25">
      <c r="A619" s="9" t="s">
        <v>672</v>
      </c>
      <c r="B619" s="10" t="s">
        <v>787</v>
      </c>
      <c r="C619" s="11" t="s">
        <v>788</v>
      </c>
      <c r="D619" s="10">
        <v>2003</v>
      </c>
      <c r="E619" s="11" t="s">
        <v>38</v>
      </c>
      <c r="F619" s="13" t="s">
        <v>97</v>
      </c>
    </row>
    <row r="620" spans="1:6" x14ac:dyDescent="0.25">
      <c r="A620" s="9" t="s">
        <v>672</v>
      </c>
      <c r="B620" s="10" t="s">
        <v>789</v>
      </c>
      <c r="C620" s="11" t="s">
        <v>790</v>
      </c>
      <c r="D620" s="10">
        <v>2004</v>
      </c>
      <c r="E620" s="11" t="s">
        <v>38</v>
      </c>
      <c r="F620" s="13" t="s">
        <v>97</v>
      </c>
    </row>
    <row r="621" spans="1:6" x14ac:dyDescent="0.25">
      <c r="A621" s="9" t="s">
        <v>672</v>
      </c>
      <c r="B621" s="10" t="s">
        <v>791</v>
      </c>
      <c r="C621" s="11" t="s">
        <v>792</v>
      </c>
      <c r="D621" s="10">
        <v>2004</v>
      </c>
      <c r="E621" s="11" t="s">
        <v>38</v>
      </c>
      <c r="F621" s="13" t="s">
        <v>97</v>
      </c>
    </row>
    <row r="622" spans="1:6" x14ac:dyDescent="0.25">
      <c r="A622" s="9" t="s">
        <v>672</v>
      </c>
      <c r="B622" s="10" t="s">
        <v>793</v>
      </c>
      <c r="C622" s="11" t="s">
        <v>794</v>
      </c>
      <c r="D622" s="10">
        <v>2004</v>
      </c>
      <c r="E622" s="11" t="s">
        <v>38</v>
      </c>
      <c r="F622" s="13" t="s">
        <v>97</v>
      </c>
    </row>
    <row r="623" spans="1:6" x14ac:dyDescent="0.25">
      <c r="A623" s="9" t="s">
        <v>672</v>
      </c>
      <c r="B623" s="10" t="s">
        <v>795</v>
      </c>
      <c r="C623" s="11" t="s">
        <v>796</v>
      </c>
      <c r="D623" s="10">
        <v>2003</v>
      </c>
      <c r="E623" s="11" t="s">
        <v>38</v>
      </c>
      <c r="F623" s="13" t="s">
        <v>97</v>
      </c>
    </row>
    <row r="624" spans="1:6" x14ac:dyDescent="0.25">
      <c r="A624" s="9" t="s">
        <v>672</v>
      </c>
      <c r="B624" s="10" t="s">
        <v>797</v>
      </c>
      <c r="C624" s="11" t="s">
        <v>798</v>
      </c>
      <c r="D624" s="10">
        <v>2004</v>
      </c>
      <c r="E624" s="11" t="s">
        <v>51</v>
      </c>
      <c r="F624" s="13" t="s">
        <v>97</v>
      </c>
    </row>
    <row r="625" spans="1:6" x14ac:dyDescent="0.25">
      <c r="A625" s="9" t="s">
        <v>672</v>
      </c>
      <c r="B625" s="10" t="s">
        <v>799</v>
      </c>
      <c r="C625" s="11" t="s">
        <v>800</v>
      </c>
      <c r="D625" s="10">
        <v>2004</v>
      </c>
      <c r="E625" s="11" t="s">
        <v>801</v>
      </c>
      <c r="F625" s="13" t="s">
        <v>97</v>
      </c>
    </row>
    <row r="626" spans="1:6" x14ac:dyDescent="0.25">
      <c r="A626" s="9" t="s">
        <v>672</v>
      </c>
      <c r="B626" s="10" t="s">
        <v>802</v>
      </c>
      <c r="C626" s="11" t="s">
        <v>803</v>
      </c>
      <c r="D626" s="10">
        <v>2003</v>
      </c>
      <c r="E626" s="11" t="s">
        <v>801</v>
      </c>
      <c r="F626" s="13" t="s">
        <v>97</v>
      </c>
    </row>
    <row r="627" spans="1:6" x14ac:dyDescent="0.25">
      <c r="A627" s="9" t="s">
        <v>672</v>
      </c>
      <c r="B627" s="10" t="s">
        <v>804</v>
      </c>
      <c r="C627" s="11" t="s">
        <v>805</v>
      </c>
      <c r="D627" s="10">
        <v>2003</v>
      </c>
      <c r="E627" s="11" t="s">
        <v>21</v>
      </c>
      <c r="F627" s="13" t="s">
        <v>97</v>
      </c>
    </row>
    <row r="628" spans="1:6" x14ac:dyDescent="0.25">
      <c r="A628" s="9" t="s">
        <v>672</v>
      </c>
      <c r="B628" s="10" t="s">
        <v>806</v>
      </c>
      <c r="C628" s="11" t="s">
        <v>807</v>
      </c>
      <c r="D628" s="10">
        <v>2003</v>
      </c>
      <c r="E628" s="11" t="s">
        <v>604</v>
      </c>
      <c r="F628" s="13" t="s">
        <v>97</v>
      </c>
    </row>
    <row r="629" spans="1:6" x14ac:dyDescent="0.25">
      <c r="A629" s="9" t="s">
        <v>672</v>
      </c>
      <c r="B629" s="10" t="s">
        <v>808</v>
      </c>
      <c r="C629" s="11" t="s">
        <v>809</v>
      </c>
      <c r="D629" s="10">
        <v>2004</v>
      </c>
      <c r="E629" s="11" t="s">
        <v>524</v>
      </c>
      <c r="F629" s="13" t="s">
        <v>97</v>
      </c>
    </row>
    <row r="630" spans="1:6" x14ac:dyDescent="0.25">
      <c r="A630" s="9" t="s">
        <v>672</v>
      </c>
      <c r="B630" s="10" t="s">
        <v>810</v>
      </c>
      <c r="C630" s="11" t="s">
        <v>811</v>
      </c>
      <c r="D630" s="10">
        <v>2004</v>
      </c>
      <c r="E630" s="11" t="s">
        <v>812</v>
      </c>
      <c r="F630" s="13" t="s">
        <v>97</v>
      </c>
    </row>
    <row r="631" spans="1:6" x14ac:dyDescent="0.25">
      <c r="A631" s="9" t="s">
        <v>672</v>
      </c>
      <c r="B631" s="10" t="s">
        <v>813</v>
      </c>
      <c r="C631" s="11" t="s">
        <v>814</v>
      </c>
      <c r="D631" s="10">
        <v>2004</v>
      </c>
      <c r="E631" s="11" t="s">
        <v>812</v>
      </c>
      <c r="F631" s="13" t="s">
        <v>97</v>
      </c>
    </row>
    <row r="632" spans="1:6" x14ac:dyDescent="0.25">
      <c r="A632" s="9" t="s">
        <v>672</v>
      </c>
      <c r="B632" s="10" t="s">
        <v>815</v>
      </c>
      <c r="C632" s="11" t="s">
        <v>816</v>
      </c>
      <c r="D632" s="10">
        <v>2003</v>
      </c>
      <c r="E632" s="11" t="s">
        <v>801</v>
      </c>
      <c r="F632" s="13" t="s">
        <v>97</v>
      </c>
    </row>
    <row r="633" spans="1:6" x14ac:dyDescent="0.25">
      <c r="A633" s="9" t="s">
        <v>672</v>
      </c>
      <c r="B633" s="10" t="s">
        <v>817</v>
      </c>
      <c r="C633" s="11" t="s">
        <v>818</v>
      </c>
      <c r="D633" s="10">
        <v>2003</v>
      </c>
      <c r="E633" s="11" t="s">
        <v>801</v>
      </c>
      <c r="F633" s="13" t="s">
        <v>97</v>
      </c>
    </row>
    <row r="634" spans="1:6" x14ac:dyDescent="0.25">
      <c r="A634" s="9" t="s">
        <v>672</v>
      </c>
      <c r="B634" s="10" t="s">
        <v>819</v>
      </c>
      <c r="C634" s="11" t="s">
        <v>820</v>
      </c>
      <c r="D634" s="10">
        <v>2003</v>
      </c>
      <c r="E634" s="11" t="s">
        <v>478</v>
      </c>
      <c r="F634" s="13" t="s">
        <v>97</v>
      </c>
    </row>
    <row r="635" spans="1:6" x14ac:dyDescent="0.25">
      <c r="A635" s="9" t="s">
        <v>672</v>
      </c>
      <c r="B635" s="10" t="s">
        <v>821</v>
      </c>
      <c r="C635" s="11" t="s">
        <v>822</v>
      </c>
      <c r="D635" s="10">
        <v>2004</v>
      </c>
      <c r="E635" s="11" t="s">
        <v>140</v>
      </c>
      <c r="F635" s="13" t="s">
        <v>97</v>
      </c>
    </row>
    <row r="636" spans="1:6" x14ac:dyDescent="0.25">
      <c r="A636" s="9" t="s">
        <v>672</v>
      </c>
      <c r="B636" s="10" t="s">
        <v>823</v>
      </c>
      <c r="C636" s="11" t="s">
        <v>824</v>
      </c>
      <c r="D636" s="10">
        <v>2004</v>
      </c>
      <c r="E636" s="11" t="s">
        <v>478</v>
      </c>
      <c r="F636" s="13" t="s">
        <v>97</v>
      </c>
    </row>
    <row r="637" spans="1:6" x14ac:dyDescent="0.25">
      <c r="A637" s="9" t="s">
        <v>672</v>
      </c>
      <c r="B637" s="10" t="s">
        <v>825</v>
      </c>
      <c r="C637" s="11" t="s">
        <v>826</v>
      </c>
      <c r="D637" s="10">
        <v>2004</v>
      </c>
      <c r="E637" s="11" t="s">
        <v>478</v>
      </c>
      <c r="F637" s="13" t="s">
        <v>97</v>
      </c>
    </row>
    <row r="638" spans="1:6" ht="15.75" thickBot="1" x14ac:dyDescent="0.3"/>
    <row r="639" spans="1:6" ht="16.5" thickBot="1" x14ac:dyDescent="0.3">
      <c r="A639" s="18" t="s">
        <v>1537</v>
      </c>
      <c r="B639" s="19"/>
      <c r="C639" s="20"/>
      <c r="D639" s="15"/>
      <c r="E639" s="15"/>
      <c r="F639" s="16"/>
    </row>
    <row r="641" spans="1:6" x14ac:dyDescent="0.25">
      <c r="A641" s="6" t="s">
        <v>0</v>
      </c>
      <c r="B641" s="7" t="s">
        <v>1</v>
      </c>
      <c r="C641" s="8" t="s">
        <v>2</v>
      </c>
      <c r="D641" s="7" t="s">
        <v>3</v>
      </c>
      <c r="E641" s="8" t="s">
        <v>4</v>
      </c>
      <c r="F641" s="12" t="s">
        <v>5</v>
      </c>
    </row>
    <row r="642" spans="1:6" x14ac:dyDescent="0.25">
      <c r="A642" s="9">
        <v>1</v>
      </c>
      <c r="B642" s="10" t="s">
        <v>827</v>
      </c>
      <c r="C642" s="11" t="s">
        <v>828</v>
      </c>
      <c r="D642" s="10">
        <v>2005</v>
      </c>
      <c r="E642" s="11" t="s">
        <v>13</v>
      </c>
      <c r="F642" s="13" t="s">
        <v>829</v>
      </c>
    </row>
    <row r="643" spans="1:6" x14ac:dyDescent="0.25">
      <c r="A643" s="9">
        <v>2</v>
      </c>
      <c r="B643" s="10" t="s">
        <v>830</v>
      </c>
      <c r="C643" s="11" t="s">
        <v>831</v>
      </c>
      <c r="D643" s="10">
        <v>2005</v>
      </c>
      <c r="E643" s="11" t="s">
        <v>21</v>
      </c>
      <c r="F643" s="13" t="s">
        <v>832</v>
      </c>
    </row>
    <row r="644" spans="1:6" x14ac:dyDescent="0.25">
      <c r="A644" s="9">
        <v>3</v>
      </c>
      <c r="B644" s="10" t="s">
        <v>833</v>
      </c>
      <c r="C644" s="11" t="s">
        <v>834</v>
      </c>
      <c r="D644" s="10">
        <v>2006</v>
      </c>
      <c r="E644" s="11" t="s">
        <v>27</v>
      </c>
      <c r="F644" s="13" t="s">
        <v>835</v>
      </c>
    </row>
    <row r="645" spans="1:6" x14ac:dyDescent="0.25">
      <c r="A645" s="9">
        <v>4</v>
      </c>
      <c r="B645" s="10" t="s">
        <v>836</v>
      </c>
      <c r="C645" s="11" t="s">
        <v>837</v>
      </c>
      <c r="D645" s="10">
        <v>2005</v>
      </c>
      <c r="E645" s="11" t="s">
        <v>84</v>
      </c>
      <c r="F645" s="13" t="s">
        <v>838</v>
      </c>
    </row>
    <row r="646" spans="1:6" x14ac:dyDescent="0.25">
      <c r="A646" s="9">
        <v>5</v>
      </c>
      <c r="B646" s="10" t="s">
        <v>839</v>
      </c>
      <c r="C646" s="11" t="s">
        <v>840</v>
      </c>
      <c r="D646" s="10">
        <v>2005</v>
      </c>
      <c r="E646" s="11" t="s">
        <v>7</v>
      </c>
      <c r="F646" s="13" t="s">
        <v>841</v>
      </c>
    </row>
    <row r="647" spans="1:6" x14ac:dyDescent="0.25">
      <c r="A647" s="9">
        <v>6</v>
      </c>
      <c r="B647" s="10" t="s">
        <v>842</v>
      </c>
      <c r="C647" s="11" t="s">
        <v>843</v>
      </c>
      <c r="D647" s="10">
        <v>2005</v>
      </c>
      <c r="E647" s="11" t="s">
        <v>27</v>
      </c>
      <c r="F647" s="13" t="s">
        <v>844</v>
      </c>
    </row>
    <row r="648" spans="1:6" ht="30" x14ac:dyDescent="0.25">
      <c r="A648" s="9">
        <v>7</v>
      </c>
      <c r="B648" s="10" t="s">
        <v>845</v>
      </c>
      <c r="C648" s="11" t="s">
        <v>846</v>
      </c>
      <c r="D648" s="10">
        <v>2006</v>
      </c>
      <c r="E648" s="11" t="s">
        <v>210</v>
      </c>
      <c r="F648" s="13" t="s">
        <v>847</v>
      </c>
    </row>
    <row r="649" spans="1:6" x14ac:dyDescent="0.25">
      <c r="A649" s="9">
        <v>8</v>
      </c>
      <c r="B649" s="10" t="s">
        <v>848</v>
      </c>
      <c r="C649" s="11" t="s">
        <v>849</v>
      </c>
      <c r="D649" s="10">
        <v>2006</v>
      </c>
      <c r="E649" s="11" t="s">
        <v>38</v>
      </c>
      <c r="F649" s="13" t="s">
        <v>850</v>
      </c>
    </row>
    <row r="650" spans="1:6" x14ac:dyDescent="0.25">
      <c r="A650" s="9">
        <v>9</v>
      </c>
      <c r="B650" s="10" t="s">
        <v>851</v>
      </c>
      <c r="C650" s="11" t="s">
        <v>852</v>
      </c>
      <c r="D650" s="10">
        <v>2006</v>
      </c>
      <c r="E650" s="11" t="s">
        <v>140</v>
      </c>
      <c r="F650" s="13" t="s">
        <v>853</v>
      </c>
    </row>
    <row r="651" spans="1:6" x14ac:dyDescent="0.25">
      <c r="A651" s="9">
        <v>10</v>
      </c>
      <c r="B651" s="10" t="s">
        <v>854</v>
      </c>
      <c r="C651" s="11" t="s">
        <v>855</v>
      </c>
      <c r="D651" s="10">
        <v>2006</v>
      </c>
      <c r="E651" s="11" t="s">
        <v>18</v>
      </c>
      <c r="F651" s="13" t="s">
        <v>856</v>
      </c>
    </row>
    <row r="652" spans="1:6" x14ac:dyDescent="0.25">
      <c r="A652" s="9">
        <v>11</v>
      </c>
      <c r="B652" s="10" t="s">
        <v>857</v>
      </c>
      <c r="C652" s="11" t="s">
        <v>858</v>
      </c>
      <c r="D652" s="10">
        <v>2006</v>
      </c>
      <c r="E652" s="11" t="s">
        <v>96</v>
      </c>
      <c r="F652" s="13" t="s">
        <v>859</v>
      </c>
    </row>
    <row r="653" spans="1:6" x14ac:dyDescent="0.25">
      <c r="A653" s="9">
        <v>12</v>
      </c>
      <c r="B653" s="10" t="s">
        <v>860</v>
      </c>
      <c r="C653" s="11" t="s">
        <v>861</v>
      </c>
      <c r="D653" s="10">
        <v>2006</v>
      </c>
      <c r="E653" s="11" t="s">
        <v>27</v>
      </c>
      <c r="F653" s="13" t="s">
        <v>862</v>
      </c>
    </row>
    <row r="654" spans="1:6" x14ac:dyDescent="0.25">
      <c r="A654" s="9">
        <v>13</v>
      </c>
      <c r="B654" s="10" t="s">
        <v>863</v>
      </c>
      <c r="C654" s="11" t="s">
        <v>864</v>
      </c>
      <c r="D654" s="10">
        <v>2006</v>
      </c>
      <c r="E654" s="11" t="s">
        <v>10</v>
      </c>
      <c r="F654" s="13" t="s">
        <v>865</v>
      </c>
    </row>
    <row r="655" spans="1:6" x14ac:dyDescent="0.25">
      <c r="A655" s="9">
        <v>14</v>
      </c>
      <c r="B655" s="10" t="s">
        <v>866</v>
      </c>
      <c r="C655" s="11" t="s">
        <v>867</v>
      </c>
      <c r="D655" s="10">
        <v>2006</v>
      </c>
      <c r="E655" s="11" t="s">
        <v>18</v>
      </c>
      <c r="F655" s="13" t="s">
        <v>868</v>
      </c>
    </row>
    <row r="656" spans="1:6" x14ac:dyDescent="0.25">
      <c r="A656" s="9">
        <v>15</v>
      </c>
      <c r="B656" s="10" t="s">
        <v>869</v>
      </c>
      <c r="C656" s="11" t="s">
        <v>870</v>
      </c>
      <c r="D656" s="10">
        <v>2006</v>
      </c>
      <c r="E656" s="11" t="s">
        <v>18</v>
      </c>
      <c r="F656" s="13" t="s">
        <v>871</v>
      </c>
    </row>
    <row r="657" spans="1:6" x14ac:dyDescent="0.25">
      <c r="A657" s="9">
        <v>16</v>
      </c>
      <c r="B657" s="10" t="s">
        <v>872</v>
      </c>
      <c r="C657" s="11" t="s">
        <v>873</v>
      </c>
      <c r="D657" s="10">
        <v>2006</v>
      </c>
      <c r="E657" s="11" t="s">
        <v>38</v>
      </c>
      <c r="F657" s="13" t="s">
        <v>874</v>
      </c>
    </row>
    <row r="658" spans="1:6" x14ac:dyDescent="0.25">
      <c r="A658" s="9">
        <v>17</v>
      </c>
      <c r="B658" s="10" t="s">
        <v>875</v>
      </c>
      <c r="C658" s="11" t="s">
        <v>876</v>
      </c>
      <c r="D658" s="10">
        <v>2006</v>
      </c>
      <c r="E658" s="11" t="s">
        <v>27</v>
      </c>
      <c r="F658" s="13" t="s">
        <v>877</v>
      </c>
    </row>
    <row r="659" spans="1:6" x14ac:dyDescent="0.25">
      <c r="A659" s="9">
        <v>18</v>
      </c>
      <c r="B659" s="10" t="s">
        <v>878</v>
      </c>
      <c r="C659" s="11" t="s">
        <v>879</v>
      </c>
      <c r="D659" s="10">
        <v>2005</v>
      </c>
      <c r="E659" s="11" t="s">
        <v>38</v>
      </c>
      <c r="F659" s="13" t="s">
        <v>880</v>
      </c>
    </row>
    <row r="660" spans="1:6" x14ac:dyDescent="0.25">
      <c r="A660" s="9">
        <v>19</v>
      </c>
      <c r="B660" s="10" t="s">
        <v>881</v>
      </c>
      <c r="C660" s="11" t="s">
        <v>882</v>
      </c>
      <c r="D660" s="10">
        <v>2006</v>
      </c>
      <c r="E660" s="11" t="s">
        <v>140</v>
      </c>
      <c r="F660" s="13" t="s">
        <v>883</v>
      </c>
    </row>
    <row r="661" spans="1:6" x14ac:dyDescent="0.25">
      <c r="A661" s="9">
        <v>20</v>
      </c>
      <c r="B661" s="10" t="s">
        <v>884</v>
      </c>
      <c r="C661" s="11" t="s">
        <v>885</v>
      </c>
      <c r="D661" s="10">
        <v>2006</v>
      </c>
      <c r="E661" s="11" t="s">
        <v>10</v>
      </c>
      <c r="F661" s="13" t="s">
        <v>886</v>
      </c>
    </row>
    <row r="662" spans="1:6" x14ac:dyDescent="0.25">
      <c r="A662" s="9">
        <v>21</v>
      </c>
      <c r="B662" s="10" t="s">
        <v>887</v>
      </c>
      <c r="C662" s="11" t="s">
        <v>888</v>
      </c>
      <c r="D662" s="10">
        <v>2006</v>
      </c>
      <c r="E662" s="11" t="s">
        <v>731</v>
      </c>
      <c r="F662" s="13" t="s">
        <v>889</v>
      </c>
    </row>
    <row r="663" spans="1:6" x14ac:dyDescent="0.25">
      <c r="A663" s="9">
        <v>22</v>
      </c>
      <c r="B663" s="10" t="s">
        <v>890</v>
      </c>
      <c r="C663" s="11" t="s">
        <v>891</v>
      </c>
      <c r="D663" s="10">
        <v>2006</v>
      </c>
      <c r="E663" s="11" t="s">
        <v>21</v>
      </c>
      <c r="F663" s="13" t="s">
        <v>892</v>
      </c>
    </row>
    <row r="664" spans="1:6" x14ac:dyDescent="0.25">
      <c r="A664" s="9">
        <v>23</v>
      </c>
      <c r="B664" s="10" t="s">
        <v>893</v>
      </c>
      <c r="C664" s="11" t="s">
        <v>894</v>
      </c>
      <c r="D664" s="10">
        <v>2005</v>
      </c>
      <c r="E664" s="11" t="s">
        <v>51</v>
      </c>
      <c r="F664" s="13" t="s">
        <v>895</v>
      </c>
    </row>
    <row r="665" spans="1:6" x14ac:dyDescent="0.25">
      <c r="A665" s="9">
        <v>24</v>
      </c>
      <c r="B665" s="10" t="s">
        <v>896</v>
      </c>
      <c r="C665" s="11" t="s">
        <v>897</v>
      </c>
      <c r="D665" s="10">
        <v>2006</v>
      </c>
      <c r="E665" s="11" t="s">
        <v>38</v>
      </c>
      <c r="F665" s="13" t="s">
        <v>898</v>
      </c>
    </row>
    <row r="666" spans="1:6" x14ac:dyDescent="0.25">
      <c r="A666" s="9" t="s">
        <v>899</v>
      </c>
      <c r="B666" s="10" t="s">
        <v>900</v>
      </c>
      <c r="C666" s="11" t="s">
        <v>901</v>
      </c>
      <c r="D666" s="10">
        <v>2005</v>
      </c>
      <c r="E666" s="11" t="s">
        <v>140</v>
      </c>
      <c r="F666" s="13" t="s">
        <v>97</v>
      </c>
    </row>
    <row r="667" spans="1:6" x14ac:dyDescent="0.25">
      <c r="A667" s="9" t="s">
        <v>899</v>
      </c>
      <c r="B667" s="10" t="s">
        <v>902</v>
      </c>
      <c r="C667" s="11" t="s">
        <v>903</v>
      </c>
      <c r="D667" s="10">
        <v>2005</v>
      </c>
      <c r="E667" s="11" t="s">
        <v>140</v>
      </c>
      <c r="F667" s="13" t="s">
        <v>97</v>
      </c>
    </row>
    <row r="668" spans="1:6" x14ac:dyDescent="0.25">
      <c r="A668" s="9" t="s">
        <v>899</v>
      </c>
      <c r="B668" s="10" t="s">
        <v>904</v>
      </c>
      <c r="C668" s="11" t="s">
        <v>905</v>
      </c>
      <c r="D668" s="10">
        <v>2005</v>
      </c>
      <c r="E668" s="11" t="s">
        <v>104</v>
      </c>
      <c r="F668" s="13" t="s">
        <v>97</v>
      </c>
    </row>
    <row r="669" spans="1:6" x14ac:dyDescent="0.25">
      <c r="A669" s="9" t="s">
        <v>899</v>
      </c>
      <c r="B669" s="10" t="s">
        <v>906</v>
      </c>
      <c r="C669" s="11" t="s">
        <v>907</v>
      </c>
      <c r="D669" s="10">
        <v>2005</v>
      </c>
      <c r="E669" s="11" t="s">
        <v>140</v>
      </c>
      <c r="F669" s="13" t="s">
        <v>97</v>
      </c>
    </row>
    <row r="670" spans="1:6" x14ac:dyDescent="0.25">
      <c r="A670" s="9" t="s">
        <v>899</v>
      </c>
      <c r="B670" s="10" t="s">
        <v>908</v>
      </c>
      <c r="C670" s="11" t="s">
        <v>909</v>
      </c>
      <c r="D670" s="10">
        <v>2005</v>
      </c>
      <c r="E670" s="11" t="s">
        <v>7</v>
      </c>
      <c r="F670" s="13" t="s">
        <v>97</v>
      </c>
    </row>
    <row r="671" spans="1:6" x14ac:dyDescent="0.25">
      <c r="A671" s="9" t="s">
        <v>899</v>
      </c>
      <c r="B671" s="10" t="s">
        <v>910</v>
      </c>
      <c r="C671" s="11" t="s">
        <v>911</v>
      </c>
      <c r="D671" s="10">
        <v>2005</v>
      </c>
      <c r="E671" s="11" t="s">
        <v>108</v>
      </c>
      <c r="F671" s="13" t="s">
        <v>97</v>
      </c>
    </row>
    <row r="672" spans="1:6" x14ac:dyDescent="0.25">
      <c r="A672" s="9" t="s">
        <v>899</v>
      </c>
      <c r="B672" s="10" t="s">
        <v>912</v>
      </c>
      <c r="C672" s="11" t="s">
        <v>913</v>
      </c>
      <c r="D672" s="10">
        <v>2006</v>
      </c>
      <c r="E672" s="11" t="s">
        <v>518</v>
      </c>
      <c r="F672" s="13" t="s">
        <v>97</v>
      </c>
    </row>
    <row r="673" spans="1:6" x14ac:dyDescent="0.25">
      <c r="A673" s="9" t="s">
        <v>899</v>
      </c>
      <c r="B673" s="10" t="s">
        <v>914</v>
      </c>
      <c r="C673" s="11" t="s">
        <v>915</v>
      </c>
      <c r="D673" s="10">
        <v>2005</v>
      </c>
      <c r="E673" s="11" t="s">
        <v>96</v>
      </c>
      <c r="F673" s="13" t="s">
        <v>97</v>
      </c>
    </row>
    <row r="674" spans="1:6" x14ac:dyDescent="0.25">
      <c r="A674" s="9" t="s">
        <v>899</v>
      </c>
      <c r="B674" s="10" t="s">
        <v>916</v>
      </c>
      <c r="C674" s="11" t="s">
        <v>917</v>
      </c>
      <c r="D674" s="10">
        <v>2005</v>
      </c>
      <c r="E674" s="11" t="s">
        <v>27</v>
      </c>
      <c r="F674" s="13" t="s">
        <v>97</v>
      </c>
    </row>
    <row r="675" spans="1:6" x14ac:dyDescent="0.25">
      <c r="A675" s="9" t="s">
        <v>899</v>
      </c>
      <c r="B675" s="10" t="s">
        <v>918</v>
      </c>
      <c r="C675" s="11" t="s">
        <v>919</v>
      </c>
      <c r="D675" s="10">
        <v>2006</v>
      </c>
      <c r="E675" s="11" t="s">
        <v>27</v>
      </c>
      <c r="F675" s="13" t="s">
        <v>97</v>
      </c>
    </row>
    <row r="676" spans="1:6" x14ac:dyDescent="0.25">
      <c r="A676" s="9" t="s">
        <v>899</v>
      </c>
      <c r="B676" s="10" t="s">
        <v>920</v>
      </c>
      <c r="C676" s="11" t="s">
        <v>921</v>
      </c>
      <c r="D676" s="10">
        <v>2005</v>
      </c>
      <c r="E676" s="11" t="s">
        <v>10</v>
      </c>
      <c r="F676" s="13" t="s">
        <v>97</v>
      </c>
    </row>
    <row r="677" spans="1:6" x14ac:dyDescent="0.25">
      <c r="A677" s="9" t="s">
        <v>899</v>
      </c>
      <c r="B677" s="10" t="s">
        <v>922</v>
      </c>
      <c r="C677" s="11" t="s">
        <v>923</v>
      </c>
      <c r="D677" s="10">
        <v>2005</v>
      </c>
      <c r="E677" s="11" t="s">
        <v>10</v>
      </c>
      <c r="F677" s="13" t="s">
        <v>97</v>
      </c>
    </row>
    <row r="678" spans="1:6" x14ac:dyDescent="0.25">
      <c r="A678" s="9" t="s">
        <v>899</v>
      </c>
      <c r="B678" s="10" t="s">
        <v>924</v>
      </c>
      <c r="C678" s="11" t="s">
        <v>925</v>
      </c>
      <c r="D678" s="10">
        <v>2006</v>
      </c>
      <c r="E678" s="11" t="s">
        <v>140</v>
      </c>
      <c r="F678" s="13" t="s">
        <v>97</v>
      </c>
    </row>
    <row r="679" spans="1:6" x14ac:dyDescent="0.25">
      <c r="A679" s="9" t="s">
        <v>899</v>
      </c>
      <c r="B679" s="10" t="s">
        <v>926</v>
      </c>
      <c r="C679" s="11" t="s">
        <v>927</v>
      </c>
      <c r="D679" s="10">
        <v>2005</v>
      </c>
      <c r="E679" s="11" t="s">
        <v>518</v>
      </c>
      <c r="F679" s="13" t="s">
        <v>97</v>
      </c>
    </row>
    <row r="680" spans="1:6" x14ac:dyDescent="0.25">
      <c r="A680" s="9" t="s">
        <v>899</v>
      </c>
      <c r="B680" s="10" t="s">
        <v>928</v>
      </c>
      <c r="C680" s="11" t="s">
        <v>929</v>
      </c>
      <c r="D680" s="10">
        <v>2005</v>
      </c>
      <c r="E680" s="11" t="s">
        <v>13</v>
      </c>
      <c r="F680" s="13" t="s">
        <v>97</v>
      </c>
    </row>
    <row r="681" spans="1:6" x14ac:dyDescent="0.25">
      <c r="A681" s="9" t="s">
        <v>899</v>
      </c>
      <c r="B681" s="10" t="s">
        <v>930</v>
      </c>
      <c r="C681" s="11" t="s">
        <v>931</v>
      </c>
      <c r="D681" s="10">
        <v>2005</v>
      </c>
      <c r="E681" s="11" t="s">
        <v>13</v>
      </c>
      <c r="F681" s="13" t="s">
        <v>97</v>
      </c>
    </row>
    <row r="682" spans="1:6" x14ac:dyDescent="0.25">
      <c r="A682" s="9" t="s">
        <v>899</v>
      </c>
      <c r="B682" s="10" t="s">
        <v>932</v>
      </c>
      <c r="C682" s="11" t="s">
        <v>933</v>
      </c>
      <c r="D682" s="10">
        <v>2005</v>
      </c>
      <c r="E682" s="11" t="s">
        <v>13</v>
      </c>
      <c r="F682" s="13" t="s">
        <v>97</v>
      </c>
    </row>
    <row r="683" spans="1:6" x14ac:dyDescent="0.25">
      <c r="A683" s="9" t="s">
        <v>899</v>
      </c>
      <c r="B683" s="10" t="s">
        <v>934</v>
      </c>
      <c r="C683" s="11" t="s">
        <v>935</v>
      </c>
      <c r="D683" s="10">
        <v>2005</v>
      </c>
      <c r="E683" s="11" t="s">
        <v>13</v>
      </c>
      <c r="F683" s="13" t="s">
        <v>97</v>
      </c>
    </row>
    <row r="684" spans="1:6" x14ac:dyDescent="0.25">
      <c r="A684" s="9" t="s">
        <v>899</v>
      </c>
      <c r="B684" s="10" t="s">
        <v>936</v>
      </c>
      <c r="C684" s="11" t="s">
        <v>937</v>
      </c>
      <c r="D684" s="10">
        <v>2005</v>
      </c>
      <c r="E684" s="11" t="s">
        <v>13</v>
      </c>
      <c r="F684" s="13" t="s">
        <v>97</v>
      </c>
    </row>
    <row r="685" spans="1:6" x14ac:dyDescent="0.25">
      <c r="A685" s="9" t="s">
        <v>899</v>
      </c>
      <c r="B685" s="10" t="s">
        <v>938</v>
      </c>
      <c r="C685" s="11" t="s">
        <v>939</v>
      </c>
      <c r="D685" s="10">
        <v>2005</v>
      </c>
      <c r="E685" s="11" t="s">
        <v>13</v>
      </c>
      <c r="F685" s="13" t="s">
        <v>97</v>
      </c>
    </row>
    <row r="686" spans="1:6" x14ac:dyDescent="0.25">
      <c r="A686" s="9" t="s">
        <v>899</v>
      </c>
      <c r="B686" s="10" t="s">
        <v>940</v>
      </c>
      <c r="C686" s="11" t="s">
        <v>941</v>
      </c>
      <c r="D686" s="10">
        <v>2005</v>
      </c>
      <c r="E686" s="11" t="s">
        <v>96</v>
      </c>
      <c r="F686" s="13" t="s">
        <v>97</v>
      </c>
    </row>
    <row r="687" spans="1:6" x14ac:dyDescent="0.25">
      <c r="A687" s="9" t="s">
        <v>899</v>
      </c>
      <c r="B687" s="10" t="s">
        <v>942</v>
      </c>
      <c r="C687" s="11" t="s">
        <v>943</v>
      </c>
      <c r="D687" s="10">
        <v>2005</v>
      </c>
      <c r="E687" s="11" t="s">
        <v>27</v>
      </c>
      <c r="F687" s="13" t="s">
        <v>97</v>
      </c>
    </row>
    <row r="688" spans="1:6" x14ac:dyDescent="0.25">
      <c r="A688" s="9" t="s">
        <v>899</v>
      </c>
      <c r="B688" s="10" t="s">
        <v>944</v>
      </c>
      <c r="C688" s="11" t="s">
        <v>945</v>
      </c>
      <c r="D688" s="10">
        <v>2005</v>
      </c>
      <c r="E688" s="11" t="s">
        <v>140</v>
      </c>
      <c r="F688" s="13" t="s">
        <v>97</v>
      </c>
    </row>
    <row r="689" spans="1:6" x14ac:dyDescent="0.25">
      <c r="A689" s="9" t="s">
        <v>899</v>
      </c>
      <c r="B689" s="10" t="s">
        <v>946</v>
      </c>
      <c r="C689" s="11" t="s">
        <v>947</v>
      </c>
      <c r="D689" s="10">
        <v>2006</v>
      </c>
      <c r="E689" s="11" t="s">
        <v>27</v>
      </c>
      <c r="F689" s="13" t="s">
        <v>97</v>
      </c>
    </row>
    <row r="690" spans="1:6" x14ac:dyDescent="0.25">
      <c r="A690" s="9" t="s">
        <v>899</v>
      </c>
      <c r="B690" s="10" t="s">
        <v>948</v>
      </c>
      <c r="C690" s="11" t="s">
        <v>949</v>
      </c>
      <c r="D690" s="10">
        <v>2005</v>
      </c>
      <c r="E690" s="11" t="s">
        <v>567</v>
      </c>
      <c r="F690" s="13" t="s">
        <v>97</v>
      </c>
    </row>
    <row r="691" spans="1:6" x14ac:dyDescent="0.25">
      <c r="A691" s="9" t="s">
        <v>899</v>
      </c>
      <c r="B691" s="10" t="s">
        <v>950</v>
      </c>
      <c r="C691" s="11" t="s">
        <v>951</v>
      </c>
      <c r="D691" s="10">
        <v>2005</v>
      </c>
      <c r="E691" s="11" t="s">
        <v>96</v>
      </c>
      <c r="F691" s="13" t="s">
        <v>97</v>
      </c>
    </row>
    <row r="692" spans="1:6" x14ac:dyDescent="0.25">
      <c r="A692" s="9" t="s">
        <v>899</v>
      </c>
      <c r="B692" s="10" t="s">
        <v>952</v>
      </c>
      <c r="C692" s="11" t="s">
        <v>953</v>
      </c>
      <c r="D692" s="10">
        <v>2006</v>
      </c>
      <c r="E692" s="11" t="s">
        <v>27</v>
      </c>
      <c r="F692" s="13" t="s">
        <v>97</v>
      </c>
    </row>
    <row r="693" spans="1:6" x14ac:dyDescent="0.25">
      <c r="A693" s="9" t="s">
        <v>899</v>
      </c>
      <c r="B693" s="10" t="s">
        <v>954</v>
      </c>
      <c r="C693" s="11" t="s">
        <v>955</v>
      </c>
      <c r="D693" s="10">
        <v>2006</v>
      </c>
      <c r="E693" s="11" t="s">
        <v>21</v>
      </c>
      <c r="F693" s="13" t="s">
        <v>97</v>
      </c>
    </row>
    <row r="694" spans="1:6" x14ac:dyDescent="0.25">
      <c r="A694" s="9" t="s">
        <v>899</v>
      </c>
      <c r="B694" s="10" t="s">
        <v>956</v>
      </c>
      <c r="C694" s="11" t="s">
        <v>957</v>
      </c>
      <c r="D694" s="10">
        <v>2006</v>
      </c>
      <c r="E694" s="11" t="s">
        <v>10</v>
      </c>
      <c r="F694" s="13" t="s">
        <v>97</v>
      </c>
    </row>
    <row r="695" spans="1:6" x14ac:dyDescent="0.25">
      <c r="A695" s="9" t="s">
        <v>899</v>
      </c>
      <c r="B695" s="10" t="s">
        <v>958</v>
      </c>
      <c r="C695" s="11" t="s">
        <v>959</v>
      </c>
      <c r="D695" s="10">
        <v>2006</v>
      </c>
      <c r="E695" s="11" t="s">
        <v>140</v>
      </c>
      <c r="F695" s="13" t="s">
        <v>97</v>
      </c>
    </row>
    <row r="696" spans="1:6" x14ac:dyDescent="0.25">
      <c r="A696" s="9" t="s">
        <v>899</v>
      </c>
      <c r="B696" s="10" t="s">
        <v>960</v>
      </c>
      <c r="C696" s="11" t="s">
        <v>961</v>
      </c>
      <c r="D696" s="10">
        <v>2005</v>
      </c>
      <c r="E696" s="11" t="s">
        <v>13</v>
      </c>
      <c r="F696" s="13" t="s">
        <v>97</v>
      </c>
    </row>
    <row r="697" spans="1:6" x14ac:dyDescent="0.25">
      <c r="A697" s="9" t="s">
        <v>899</v>
      </c>
      <c r="B697" s="10" t="s">
        <v>962</v>
      </c>
      <c r="C697" s="11" t="s">
        <v>963</v>
      </c>
      <c r="D697" s="10">
        <v>2005</v>
      </c>
      <c r="E697" s="11" t="s">
        <v>567</v>
      </c>
      <c r="F697" s="13" t="s">
        <v>97</v>
      </c>
    </row>
    <row r="698" spans="1:6" x14ac:dyDescent="0.25">
      <c r="A698" s="9" t="s">
        <v>899</v>
      </c>
      <c r="B698" s="10" t="s">
        <v>964</v>
      </c>
      <c r="C698" s="11" t="s">
        <v>965</v>
      </c>
      <c r="D698" s="10">
        <v>2006</v>
      </c>
      <c r="E698" s="11" t="s">
        <v>18</v>
      </c>
      <c r="F698" s="13" t="s">
        <v>97</v>
      </c>
    </row>
    <row r="699" spans="1:6" x14ac:dyDescent="0.25">
      <c r="A699" s="9" t="s">
        <v>899</v>
      </c>
      <c r="B699" s="10" t="s">
        <v>966</v>
      </c>
      <c r="C699" s="11" t="s">
        <v>967</v>
      </c>
      <c r="D699" s="10">
        <v>2005</v>
      </c>
      <c r="E699" s="11" t="s">
        <v>784</v>
      </c>
      <c r="F699" s="13" t="s">
        <v>97</v>
      </c>
    </row>
    <row r="700" spans="1:6" x14ac:dyDescent="0.25">
      <c r="A700" s="9" t="s">
        <v>899</v>
      </c>
      <c r="B700" s="10" t="s">
        <v>968</v>
      </c>
      <c r="C700" s="11" t="s">
        <v>969</v>
      </c>
      <c r="D700" s="10">
        <v>2006</v>
      </c>
      <c r="E700" s="11" t="s">
        <v>210</v>
      </c>
      <c r="F700" s="13" t="s">
        <v>97</v>
      </c>
    </row>
    <row r="701" spans="1:6" x14ac:dyDescent="0.25">
      <c r="A701" s="9" t="s">
        <v>899</v>
      </c>
      <c r="B701" s="10" t="s">
        <v>970</v>
      </c>
      <c r="C701" s="11" t="s">
        <v>971</v>
      </c>
      <c r="D701" s="10">
        <v>2006</v>
      </c>
      <c r="E701" s="11" t="s">
        <v>38</v>
      </c>
      <c r="F701" s="13" t="s">
        <v>97</v>
      </c>
    </row>
    <row r="702" spans="1:6" x14ac:dyDescent="0.25">
      <c r="A702" s="9" t="s">
        <v>899</v>
      </c>
      <c r="B702" s="10" t="s">
        <v>972</v>
      </c>
      <c r="C702" s="11" t="s">
        <v>973</v>
      </c>
      <c r="D702" s="10">
        <v>2005</v>
      </c>
      <c r="E702" s="11" t="s">
        <v>96</v>
      </c>
      <c r="F702" s="13" t="s">
        <v>97</v>
      </c>
    </row>
    <row r="703" spans="1:6" x14ac:dyDescent="0.25">
      <c r="A703" s="9" t="s">
        <v>899</v>
      </c>
      <c r="B703" s="10" t="s">
        <v>974</v>
      </c>
      <c r="C703" s="11" t="s">
        <v>975</v>
      </c>
      <c r="D703" s="10">
        <v>2006</v>
      </c>
      <c r="E703" s="11" t="s">
        <v>27</v>
      </c>
      <c r="F703" s="13" t="s">
        <v>97</v>
      </c>
    </row>
    <row r="704" spans="1:6" x14ac:dyDescent="0.25">
      <c r="A704" s="9" t="s">
        <v>899</v>
      </c>
      <c r="B704" s="10" t="s">
        <v>976</v>
      </c>
      <c r="C704" s="11" t="s">
        <v>977</v>
      </c>
      <c r="D704" s="10">
        <v>2006</v>
      </c>
      <c r="E704" s="11" t="s">
        <v>38</v>
      </c>
      <c r="F704" s="13" t="s">
        <v>97</v>
      </c>
    </row>
    <row r="705" spans="1:6" x14ac:dyDescent="0.25">
      <c r="A705" s="9" t="s">
        <v>899</v>
      </c>
      <c r="B705" s="10" t="s">
        <v>978</v>
      </c>
      <c r="C705" s="11" t="s">
        <v>979</v>
      </c>
      <c r="D705" s="10">
        <v>2006</v>
      </c>
      <c r="E705" s="11" t="s">
        <v>812</v>
      </c>
      <c r="F705" s="13" t="s">
        <v>97</v>
      </c>
    </row>
    <row r="706" spans="1:6" x14ac:dyDescent="0.25">
      <c r="A706" s="9" t="s">
        <v>899</v>
      </c>
      <c r="B706" s="10" t="s">
        <v>980</v>
      </c>
      <c r="C706" s="11" t="s">
        <v>981</v>
      </c>
      <c r="D706" s="10">
        <v>2005</v>
      </c>
      <c r="E706" s="11" t="s">
        <v>608</v>
      </c>
      <c r="F706" s="13" t="s">
        <v>97</v>
      </c>
    </row>
    <row r="707" spans="1:6" x14ac:dyDescent="0.25">
      <c r="A707" s="9" t="s">
        <v>899</v>
      </c>
      <c r="B707" s="10" t="s">
        <v>982</v>
      </c>
      <c r="C707" s="11" t="s">
        <v>983</v>
      </c>
      <c r="D707" s="10">
        <v>2006</v>
      </c>
      <c r="E707" s="11" t="s">
        <v>526</v>
      </c>
      <c r="F707" s="13" t="s">
        <v>97</v>
      </c>
    </row>
    <row r="708" spans="1:6" x14ac:dyDescent="0.25">
      <c r="A708" s="9" t="s">
        <v>899</v>
      </c>
      <c r="B708" s="10" t="s">
        <v>984</v>
      </c>
      <c r="C708" s="11" t="s">
        <v>985</v>
      </c>
      <c r="D708" s="10">
        <v>2005</v>
      </c>
      <c r="E708" s="11" t="s">
        <v>552</v>
      </c>
      <c r="F708" s="13" t="s">
        <v>97</v>
      </c>
    </row>
    <row r="709" spans="1:6" x14ac:dyDescent="0.25">
      <c r="A709" s="9" t="s">
        <v>899</v>
      </c>
      <c r="B709" s="10" t="s">
        <v>986</v>
      </c>
      <c r="C709" s="11" t="s">
        <v>987</v>
      </c>
      <c r="D709" s="10">
        <v>2005</v>
      </c>
      <c r="E709" s="11" t="s">
        <v>520</v>
      </c>
      <c r="F709" s="13" t="s">
        <v>97</v>
      </c>
    </row>
    <row r="710" spans="1:6" x14ac:dyDescent="0.25">
      <c r="A710" s="9" t="s">
        <v>899</v>
      </c>
      <c r="B710" s="10" t="s">
        <v>988</v>
      </c>
      <c r="C710" s="11" t="s">
        <v>989</v>
      </c>
      <c r="D710" s="10">
        <v>2006</v>
      </c>
      <c r="E710" s="11" t="s">
        <v>520</v>
      </c>
      <c r="F710" s="13" t="s">
        <v>97</v>
      </c>
    </row>
    <row r="711" spans="1:6" x14ac:dyDescent="0.25">
      <c r="A711" s="9" t="s">
        <v>899</v>
      </c>
      <c r="B711" s="10" t="s">
        <v>990</v>
      </c>
      <c r="C711" s="11" t="s">
        <v>991</v>
      </c>
      <c r="D711" s="10">
        <v>2006</v>
      </c>
      <c r="E711" s="11" t="s">
        <v>801</v>
      </c>
      <c r="F711" s="13" t="s">
        <v>97</v>
      </c>
    </row>
    <row r="712" spans="1:6" x14ac:dyDescent="0.25">
      <c r="A712" s="9" t="s">
        <v>899</v>
      </c>
      <c r="B712" s="10" t="s">
        <v>992</v>
      </c>
      <c r="C712" s="11" t="s">
        <v>993</v>
      </c>
      <c r="D712" s="10">
        <v>2006</v>
      </c>
      <c r="E712" s="11" t="s">
        <v>21</v>
      </c>
      <c r="F712" s="13" t="s">
        <v>97</v>
      </c>
    </row>
    <row r="713" spans="1:6" x14ac:dyDescent="0.25">
      <c r="A713" s="9" t="s">
        <v>899</v>
      </c>
      <c r="B713" s="10" t="s">
        <v>994</v>
      </c>
      <c r="C713" s="11" t="s">
        <v>995</v>
      </c>
      <c r="D713" s="10">
        <v>2005</v>
      </c>
      <c r="E713" s="11" t="s">
        <v>478</v>
      </c>
      <c r="F713" s="13" t="s">
        <v>97</v>
      </c>
    </row>
    <row r="714" spans="1:6" x14ac:dyDescent="0.25">
      <c r="A714" s="9" t="s">
        <v>899</v>
      </c>
      <c r="B714" s="10" t="s">
        <v>996</v>
      </c>
      <c r="C714" s="11" t="s">
        <v>997</v>
      </c>
      <c r="D714" s="10">
        <v>2005</v>
      </c>
      <c r="E714" s="11" t="s">
        <v>478</v>
      </c>
      <c r="F714" s="13" t="s">
        <v>97</v>
      </c>
    </row>
    <row r="715" spans="1:6" x14ac:dyDescent="0.25">
      <c r="A715" s="9" t="s">
        <v>899</v>
      </c>
      <c r="B715" s="10" t="s">
        <v>998</v>
      </c>
      <c r="C715" s="11" t="s">
        <v>999</v>
      </c>
      <c r="D715" s="10">
        <v>2005</v>
      </c>
      <c r="E715" s="11" t="s">
        <v>478</v>
      </c>
      <c r="F715" s="13" t="s">
        <v>97</v>
      </c>
    </row>
    <row r="716" spans="1:6" x14ac:dyDescent="0.25">
      <c r="A716" s="9" t="s">
        <v>899</v>
      </c>
      <c r="B716" s="10" t="s">
        <v>1000</v>
      </c>
      <c r="C716" s="11" t="s">
        <v>1001</v>
      </c>
      <c r="D716" s="10">
        <v>2005</v>
      </c>
      <c r="E716" s="11" t="s">
        <v>478</v>
      </c>
      <c r="F716" s="13" t="s">
        <v>97</v>
      </c>
    </row>
    <row r="717" spans="1:6" x14ac:dyDescent="0.25">
      <c r="A717" s="9" t="s">
        <v>899</v>
      </c>
      <c r="B717" s="10" t="s">
        <v>1002</v>
      </c>
      <c r="C717" s="11" t="s">
        <v>1003</v>
      </c>
      <c r="D717" s="10">
        <v>2006</v>
      </c>
      <c r="E717" s="11" t="s">
        <v>478</v>
      </c>
      <c r="F717" s="13" t="s">
        <v>97</v>
      </c>
    </row>
    <row r="718" spans="1:6" ht="15.75" thickBot="1" x14ac:dyDescent="0.3"/>
    <row r="719" spans="1:6" ht="16.5" thickBot="1" x14ac:dyDescent="0.3">
      <c r="A719" s="18" t="s">
        <v>1538</v>
      </c>
      <c r="B719" s="19"/>
      <c r="C719" s="20"/>
      <c r="D719" s="15"/>
      <c r="E719" s="15"/>
      <c r="F719" s="16"/>
    </row>
    <row r="721" spans="1:6" x14ac:dyDescent="0.25">
      <c r="A721" s="6" t="s">
        <v>0</v>
      </c>
      <c r="B721" s="7" t="s">
        <v>1</v>
      </c>
      <c r="C721" s="8" t="s">
        <v>2</v>
      </c>
      <c r="D721" s="7" t="s">
        <v>3</v>
      </c>
      <c r="E721" s="8" t="s">
        <v>4</v>
      </c>
      <c r="F721" s="12" t="s">
        <v>5</v>
      </c>
    </row>
    <row r="722" spans="1:6" x14ac:dyDescent="0.25">
      <c r="A722" s="9">
        <v>1</v>
      </c>
      <c r="B722" s="10" t="s">
        <v>1004</v>
      </c>
      <c r="C722" s="11" t="s">
        <v>1005</v>
      </c>
      <c r="D722" s="10">
        <v>2007</v>
      </c>
      <c r="E722" s="11" t="s">
        <v>10</v>
      </c>
      <c r="F722" s="13" t="s">
        <v>1006</v>
      </c>
    </row>
    <row r="723" spans="1:6" x14ac:dyDescent="0.25">
      <c r="A723" s="9">
        <v>2</v>
      </c>
      <c r="B723" s="10" t="s">
        <v>1007</v>
      </c>
      <c r="C723" s="11" t="s">
        <v>1008</v>
      </c>
      <c r="D723" s="10">
        <v>2007</v>
      </c>
      <c r="E723" s="11" t="s">
        <v>38</v>
      </c>
      <c r="F723" s="13" t="s">
        <v>1009</v>
      </c>
    </row>
    <row r="724" spans="1:6" x14ac:dyDescent="0.25">
      <c r="A724" s="9">
        <v>3</v>
      </c>
      <c r="B724" s="10" t="s">
        <v>1010</v>
      </c>
      <c r="C724" s="11" t="s">
        <v>1011</v>
      </c>
      <c r="D724" s="10">
        <v>2007</v>
      </c>
      <c r="E724" s="11" t="s">
        <v>27</v>
      </c>
      <c r="F724" s="13" t="s">
        <v>1012</v>
      </c>
    </row>
    <row r="725" spans="1:6" x14ac:dyDescent="0.25">
      <c r="A725" s="9">
        <v>4</v>
      </c>
      <c r="B725" s="10" t="s">
        <v>1013</v>
      </c>
      <c r="C725" s="11" t="s">
        <v>1014</v>
      </c>
      <c r="D725" s="10">
        <v>2007</v>
      </c>
      <c r="E725" s="11" t="s">
        <v>27</v>
      </c>
      <c r="F725" s="13" t="s">
        <v>1015</v>
      </c>
    </row>
    <row r="726" spans="1:6" x14ac:dyDescent="0.25">
      <c r="A726" s="9">
        <v>5</v>
      </c>
      <c r="B726" s="10" t="s">
        <v>1016</v>
      </c>
      <c r="C726" s="11" t="s">
        <v>1017</v>
      </c>
      <c r="D726" s="10">
        <v>2007</v>
      </c>
      <c r="E726" s="11" t="s">
        <v>27</v>
      </c>
      <c r="F726" s="13" t="s">
        <v>1018</v>
      </c>
    </row>
    <row r="727" spans="1:6" x14ac:dyDescent="0.25">
      <c r="A727" s="9">
        <v>6</v>
      </c>
      <c r="B727" s="10" t="s">
        <v>1019</v>
      </c>
      <c r="C727" s="11" t="s">
        <v>1020</v>
      </c>
      <c r="D727" s="10">
        <v>2007</v>
      </c>
      <c r="E727" s="11" t="s">
        <v>96</v>
      </c>
      <c r="F727" s="13" t="s">
        <v>1021</v>
      </c>
    </row>
    <row r="728" spans="1:6" x14ac:dyDescent="0.25">
      <c r="A728" s="9">
        <v>7</v>
      </c>
      <c r="B728" s="10" t="s">
        <v>1022</v>
      </c>
      <c r="C728" s="11" t="s">
        <v>1023</v>
      </c>
      <c r="D728" s="10">
        <v>2007</v>
      </c>
      <c r="E728" s="11" t="s">
        <v>18</v>
      </c>
      <c r="F728" s="13" t="s">
        <v>1024</v>
      </c>
    </row>
    <row r="729" spans="1:6" x14ac:dyDescent="0.25">
      <c r="A729" s="9">
        <v>8</v>
      </c>
      <c r="B729" s="10" t="s">
        <v>1025</v>
      </c>
      <c r="C729" s="11" t="s">
        <v>1026</v>
      </c>
      <c r="D729" s="10">
        <v>2007</v>
      </c>
      <c r="E729" s="11" t="s">
        <v>84</v>
      </c>
      <c r="F729" s="13" t="s">
        <v>1027</v>
      </c>
    </row>
    <row r="730" spans="1:6" x14ac:dyDescent="0.25">
      <c r="A730" s="9">
        <v>9</v>
      </c>
      <c r="B730" s="10" t="s">
        <v>1028</v>
      </c>
      <c r="C730" s="11" t="s">
        <v>1029</v>
      </c>
      <c r="D730" s="10">
        <v>2007</v>
      </c>
      <c r="E730" s="11" t="s">
        <v>13</v>
      </c>
      <c r="F730" s="13" t="s">
        <v>1030</v>
      </c>
    </row>
    <row r="731" spans="1:6" x14ac:dyDescent="0.25">
      <c r="A731" s="9">
        <v>10</v>
      </c>
      <c r="B731" s="10" t="s">
        <v>1031</v>
      </c>
      <c r="C731" s="11" t="s">
        <v>1032</v>
      </c>
      <c r="D731" s="10">
        <v>2008</v>
      </c>
      <c r="E731" s="11" t="s">
        <v>38</v>
      </c>
      <c r="F731" s="13" t="s">
        <v>1033</v>
      </c>
    </row>
    <row r="732" spans="1:6" x14ac:dyDescent="0.25">
      <c r="A732" s="9">
        <v>11</v>
      </c>
      <c r="B732" s="10" t="s">
        <v>1034</v>
      </c>
      <c r="C732" s="11" t="s">
        <v>1035</v>
      </c>
      <c r="D732" s="10">
        <v>2008</v>
      </c>
      <c r="E732" s="11" t="s">
        <v>614</v>
      </c>
      <c r="F732" s="13" t="s">
        <v>1036</v>
      </c>
    </row>
    <row r="733" spans="1:6" x14ac:dyDescent="0.25">
      <c r="A733" s="9">
        <v>12</v>
      </c>
      <c r="B733" s="10" t="s">
        <v>1037</v>
      </c>
      <c r="C733" s="11" t="s">
        <v>1038</v>
      </c>
      <c r="D733" s="10">
        <v>2008</v>
      </c>
      <c r="E733" s="11" t="s">
        <v>10</v>
      </c>
      <c r="F733" s="13" t="s">
        <v>1039</v>
      </c>
    </row>
    <row r="734" spans="1:6" x14ac:dyDescent="0.25">
      <c r="A734" s="9">
        <v>13</v>
      </c>
      <c r="B734" s="10" t="s">
        <v>1040</v>
      </c>
      <c r="C734" s="11" t="s">
        <v>1041</v>
      </c>
      <c r="D734" s="10">
        <v>2007</v>
      </c>
      <c r="E734" s="11" t="s">
        <v>10</v>
      </c>
      <c r="F734" s="13" t="s">
        <v>1042</v>
      </c>
    </row>
    <row r="735" spans="1:6" x14ac:dyDescent="0.25">
      <c r="A735" s="9">
        <v>14</v>
      </c>
      <c r="B735" s="10" t="s">
        <v>1043</v>
      </c>
      <c r="C735" s="11" t="s">
        <v>1044</v>
      </c>
      <c r="D735" s="10">
        <v>2008</v>
      </c>
      <c r="E735" s="11" t="s">
        <v>10</v>
      </c>
      <c r="F735" s="13" t="s">
        <v>1045</v>
      </c>
    </row>
    <row r="736" spans="1:6" x14ac:dyDescent="0.25">
      <c r="A736" s="9">
        <v>15</v>
      </c>
      <c r="B736" s="10" t="s">
        <v>1046</v>
      </c>
      <c r="C736" s="11" t="s">
        <v>1047</v>
      </c>
      <c r="D736" s="10">
        <v>2008</v>
      </c>
      <c r="E736" s="11" t="s">
        <v>108</v>
      </c>
      <c r="F736" s="13" t="s">
        <v>1048</v>
      </c>
    </row>
    <row r="737" spans="1:6" x14ac:dyDescent="0.25">
      <c r="A737" s="9">
        <v>16</v>
      </c>
      <c r="B737" s="10" t="s">
        <v>1049</v>
      </c>
      <c r="C737" s="11" t="s">
        <v>1050</v>
      </c>
      <c r="D737" s="10">
        <v>2008</v>
      </c>
      <c r="E737" s="11" t="s">
        <v>18</v>
      </c>
      <c r="F737" s="13" t="s">
        <v>1051</v>
      </c>
    </row>
    <row r="738" spans="1:6" x14ac:dyDescent="0.25">
      <c r="A738" s="9">
        <v>17</v>
      </c>
      <c r="B738" s="10" t="s">
        <v>1052</v>
      </c>
      <c r="C738" s="11" t="s">
        <v>1053</v>
      </c>
      <c r="D738" s="10">
        <v>2007</v>
      </c>
      <c r="E738" s="11" t="s">
        <v>84</v>
      </c>
      <c r="F738" s="13" t="s">
        <v>1054</v>
      </c>
    </row>
    <row r="739" spans="1:6" x14ac:dyDescent="0.25">
      <c r="A739" s="9">
        <v>18</v>
      </c>
      <c r="B739" s="10" t="s">
        <v>1055</v>
      </c>
      <c r="C739" s="11" t="s">
        <v>1056</v>
      </c>
      <c r="D739" s="10">
        <v>2008</v>
      </c>
      <c r="E739" s="11" t="s">
        <v>7</v>
      </c>
      <c r="F739" s="13" t="s">
        <v>1057</v>
      </c>
    </row>
    <row r="740" spans="1:6" x14ac:dyDescent="0.25">
      <c r="A740" s="9">
        <v>19</v>
      </c>
      <c r="B740" s="10" t="s">
        <v>1058</v>
      </c>
      <c r="C740" s="11" t="s">
        <v>1059</v>
      </c>
      <c r="D740" s="10">
        <v>2007</v>
      </c>
      <c r="E740" s="11" t="s">
        <v>27</v>
      </c>
      <c r="F740" s="13" t="s">
        <v>1060</v>
      </c>
    </row>
    <row r="741" spans="1:6" x14ac:dyDescent="0.25">
      <c r="A741" s="9">
        <v>20</v>
      </c>
      <c r="B741" s="10" t="s">
        <v>1061</v>
      </c>
      <c r="C741" s="11" t="s">
        <v>1062</v>
      </c>
      <c r="D741" s="10">
        <v>2007</v>
      </c>
      <c r="E741" s="11" t="s">
        <v>13</v>
      </c>
      <c r="F741" s="13" t="s">
        <v>1063</v>
      </c>
    </row>
    <row r="742" spans="1:6" x14ac:dyDescent="0.25">
      <c r="A742" s="9">
        <v>21</v>
      </c>
      <c r="B742" s="10" t="s">
        <v>1064</v>
      </c>
      <c r="C742" s="11" t="s">
        <v>1065</v>
      </c>
      <c r="D742" s="10">
        <v>2008</v>
      </c>
      <c r="E742" s="11" t="s">
        <v>38</v>
      </c>
      <c r="F742" s="13" t="s">
        <v>1066</v>
      </c>
    </row>
    <row r="743" spans="1:6" x14ac:dyDescent="0.25">
      <c r="A743" s="9">
        <v>22</v>
      </c>
      <c r="B743" s="10" t="s">
        <v>1067</v>
      </c>
      <c r="C743" s="11" t="s">
        <v>1068</v>
      </c>
      <c r="D743" s="10">
        <v>2008</v>
      </c>
      <c r="E743" s="11" t="s">
        <v>18</v>
      </c>
      <c r="F743" s="13" t="s">
        <v>1069</v>
      </c>
    </row>
    <row r="744" spans="1:6" x14ac:dyDescent="0.25">
      <c r="A744" s="9">
        <v>23</v>
      </c>
      <c r="B744" s="10" t="s">
        <v>1070</v>
      </c>
      <c r="C744" s="11" t="s">
        <v>1071</v>
      </c>
      <c r="D744" s="10">
        <v>2007</v>
      </c>
      <c r="E744" s="11" t="s">
        <v>10</v>
      </c>
      <c r="F744" s="13" t="s">
        <v>1072</v>
      </c>
    </row>
    <row r="745" spans="1:6" x14ac:dyDescent="0.25">
      <c r="A745" s="9">
        <v>24</v>
      </c>
      <c r="B745" s="10" t="s">
        <v>1073</v>
      </c>
      <c r="C745" s="11" t="s">
        <v>1074</v>
      </c>
      <c r="D745" s="10">
        <v>2007</v>
      </c>
      <c r="E745" s="11" t="s">
        <v>38</v>
      </c>
      <c r="F745" s="13" t="s">
        <v>1075</v>
      </c>
    </row>
    <row r="746" spans="1:6" x14ac:dyDescent="0.25">
      <c r="A746" s="9">
        <v>25</v>
      </c>
      <c r="B746" s="10" t="s">
        <v>1076</v>
      </c>
      <c r="C746" s="11" t="s">
        <v>1077</v>
      </c>
      <c r="D746" s="10">
        <v>2008</v>
      </c>
      <c r="E746" s="11" t="s">
        <v>7</v>
      </c>
      <c r="F746" s="13" t="s">
        <v>1078</v>
      </c>
    </row>
    <row r="747" spans="1:6" x14ac:dyDescent="0.25">
      <c r="A747" s="9">
        <v>26</v>
      </c>
      <c r="B747" s="10" t="s">
        <v>1079</v>
      </c>
      <c r="C747" s="11" t="s">
        <v>1080</v>
      </c>
      <c r="D747" s="10">
        <v>2007</v>
      </c>
      <c r="E747" s="11" t="s">
        <v>18</v>
      </c>
      <c r="F747" s="13" t="s">
        <v>1081</v>
      </c>
    </row>
    <row r="748" spans="1:6" x14ac:dyDescent="0.25">
      <c r="A748" s="9">
        <v>27</v>
      </c>
      <c r="B748" s="10" t="s">
        <v>1082</v>
      </c>
      <c r="C748" s="11" t="s">
        <v>1083</v>
      </c>
      <c r="D748" s="10">
        <v>2008</v>
      </c>
      <c r="E748" s="11" t="s">
        <v>108</v>
      </c>
      <c r="F748" s="13" t="s">
        <v>1084</v>
      </c>
    </row>
    <row r="749" spans="1:6" x14ac:dyDescent="0.25">
      <c r="A749" s="9">
        <v>28</v>
      </c>
      <c r="B749" s="10" t="s">
        <v>1085</v>
      </c>
      <c r="C749" s="11" t="s">
        <v>1086</v>
      </c>
      <c r="D749" s="10">
        <v>2008</v>
      </c>
      <c r="E749" s="11" t="s">
        <v>18</v>
      </c>
      <c r="F749" s="13" t="s">
        <v>1087</v>
      </c>
    </row>
    <row r="750" spans="1:6" x14ac:dyDescent="0.25">
      <c r="A750" s="9">
        <v>29</v>
      </c>
      <c r="B750" s="10" t="s">
        <v>1088</v>
      </c>
      <c r="C750" s="11" t="s">
        <v>1089</v>
      </c>
      <c r="D750" s="10">
        <v>2008</v>
      </c>
      <c r="E750" s="11" t="s">
        <v>7</v>
      </c>
      <c r="F750" s="13" t="s">
        <v>1090</v>
      </c>
    </row>
    <row r="751" spans="1:6" x14ac:dyDescent="0.25">
      <c r="A751" s="9">
        <v>30</v>
      </c>
      <c r="B751" s="10" t="s">
        <v>1091</v>
      </c>
      <c r="C751" s="11" t="s">
        <v>1092</v>
      </c>
      <c r="D751" s="10">
        <v>2007</v>
      </c>
      <c r="E751" s="11" t="s">
        <v>108</v>
      </c>
      <c r="F751" s="13" t="s">
        <v>1093</v>
      </c>
    </row>
    <row r="752" spans="1:6" x14ac:dyDescent="0.25">
      <c r="A752" s="9">
        <v>31</v>
      </c>
      <c r="B752" s="10" t="s">
        <v>1094</v>
      </c>
      <c r="C752" s="11" t="s">
        <v>1095</v>
      </c>
      <c r="D752" s="10">
        <v>2008</v>
      </c>
      <c r="E752" s="11" t="s">
        <v>13</v>
      </c>
      <c r="F752" s="13" t="s">
        <v>1096</v>
      </c>
    </row>
    <row r="753" spans="1:6" x14ac:dyDescent="0.25">
      <c r="A753" s="9">
        <v>32</v>
      </c>
      <c r="B753" s="10" t="s">
        <v>1097</v>
      </c>
      <c r="C753" s="11" t="s">
        <v>1098</v>
      </c>
      <c r="D753" s="10">
        <v>2008</v>
      </c>
      <c r="E753" s="11" t="s">
        <v>84</v>
      </c>
      <c r="F753" s="13" t="s">
        <v>1099</v>
      </c>
    </row>
    <row r="754" spans="1:6" x14ac:dyDescent="0.25">
      <c r="A754" s="9">
        <v>33</v>
      </c>
      <c r="B754" s="10" t="s">
        <v>1100</v>
      </c>
      <c r="C754" s="11" t="s">
        <v>1101</v>
      </c>
      <c r="D754" s="10">
        <v>2008</v>
      </c>
      <c r="E754" s="11" t="s">
        <v>27</v>
      </c>
      <c r="F754" s="13" t="s">
        <v>1102</v>
      </c>
    </row>
    <row r="755" spans="1:6" x14ac:dyDescent="0.25">
      <c r="A755" s="9">
        <v>34</v>
      </c>
      <c r="B755" s="10" t="s">
        <v>1103</v>
      </c>
      <c r="C755" s="11" t="s">
        <v>1104</v>
      </c>
      <c r="D755" s="10">
        <v>2008</v>
      </c>
      <c r="E755" s="11" t="s">
        <v>84</v>
      </c>
      <c r="F755" s="13" t="s">
        <v>1105</v>
      </c>
    </row>
    <row r="756" spans="1:6" x14ac:dyDescent="0.25">
      <c r="A756" s="9">
        <v>35</v>
      </c>
      <c r="B756" s="10" t="s">
        <v>1106</v>
      </c>
      <c r="C756" s="11" t="s">
        <v>1107</v>
      </c>
      <c r="D756" s="10">
        <v>2008</v>
      </c>
      <c r="E756" s="11" t="s">
        <v>140</v>
      </c>
      <c r="F756" s="13" t="s">
        <v>1108</v>
      </c>
    </row>
    <row r="757" spans="1:6" x14ac:dyDescent="0.25">
      <c r="A757" s="9">
        <v>36</v>
      </c>
      <c r="B757" s="10" t="s">
        <v>1109</v>
      </c>
      <c r="C757" s="11" t="s">
        <v>1110</v>
      </c>
      <c r="D757" s="10">
        <v>2008</v>
      </c>
      <c r="E757" s="11" t="s">
        <v>7</v>
      </c>
      <c r="F757" s="13" t="s">
        <v>1111</v>
      </c>
    </row>
    <row r="758" spans="1:6" x14ac:dyDescent="0.25">
      <c r="A758" s="9">
        <v>37</v>
      </c>
      <c r="B758" s="10" t="s">
        <v>1112</v>
      </c>
      <c r="C758" s="11" t="s">
        <v>1113</v>
      </c>
      <c r="D758" s="10">
        <v>2008</v>
      </c>
      <c r="E758" s="11" t="s">
        <v>27</v>
      </c>
      <c r="F758" s="13" t="s">
        <v>1114</v>
      </c>
    </row>
    <row r="759" spans="1:6" x14ac:dyDescent="0.25">
      <c r="A759" s="9">
        <v>38</v>
      </c>
      <c r="B759" s="10" t="s">
        <v>1115</v>
      </c>
      <c r="C759" s="11" t="s">
        <v>1116</v>
      </c>
      <c r="D759" s="10">
        <v>2007</v>
      </c>
      <c r="E759" s="11" t="s">
        <v>731</v>
      </c>
      <c r="F759" s="13" t="s">
        <v>1117</v>
      </c>
    </row>
    <row r="760" spans="1:6" x14ac:dyDescent="0.25">
      <c r="A760" s="9">
        <v>39</v>
      </c>
      <c r="B760" s="10" t="s">
        <v>1118</v>
      </c>
      <c r="C760" s="11" t="s">
        <v>1119</v>
      </c>
      <c r="D760" s="10">
        <v>2008</v>
      </c>
      <c r="E760" s="11" t="s">
        <v>96</v>
      </c>
      <c r="F760" s="13" t="s">
        <v>1120</v>
      </c>
    </row>
    <row r="761" spans="1:6" x14ac:dyDescent="0.25">
      <c r="A761" s="9">
        <v>40</v>
      </c>
      <c r="B761" s="10" t="s">
        <v>1121</v>
      </c>
      <c r="C761" s="11" t="s">
        <v>1122</v>
      </c>
      <c r="D761" s="10">
        <v>2008</v>
      </c>
      <c r="E761" s="11" t="s">
        <v>84</v>
      </c>
      <c r="F761" s="13" t="s">
        <v>1123</v>
      </c>
    </row>
    <row r="762" spans="1:6" x14ac:dyDescent="0.25">
      <c r="A762" s="9">
        <v>41</v>
      </c>
      <c r="B762" s="10" t="s">
        <v>1124</v>
      </c>
      <c r="C762" s="11" t="s">
        <v>1125</v>
      </c>
      <c r="D762" s="10">
        <v>2008</v>
      </c>
      <c r="E762" s="11" t="s">
        <v>21</v>
      </c>
      <c r="F762" s="13" t="s">
        <v>1126</v>
      </c>
    </row>
    <row r="763" spans="1:6" x14ac:dyDescent="0.25">
      <c r="A763" s="9">
        <v>42</v>
      </c>
      <c r="B763" s="10" t="s">
        <v>1127</v>
      </c>
      <c r="C763" s="11" t="s">
        <v>1128</v>
      </c>
      <c r="D763" s="10">
        <v>2008</v>
      </c>
      <c r="E763" s="11" t="s">
        <v>7</v>
      </c>
      <c r="F763" s="13" t="s">
        <v>1129</v>
      </c>
    </row>
    <row r="764" spans="1:6" x14ac:dyDescent="0.25">
      <c r="A764" s="9">
        <v>43</v>
      </c>
      <c r="B764" s="10" t="s">
        <v>1130</v>
      </c>
      <c r="C764" s="11" t="s">
        <v>1131</v>
      </c>
      <c r="D764" s="10">
        <v>2007</v>
      </c>
      <c r="E764" s="11" t="s">
        <v>21</v>
      </c>
      <c r="F764" s="13" t="s">
        <v>1132</v>
      </c>
    </row>
    <row r="765" spans="1:6" x14ac:dyDescent="0.25">
      <c r="A765" s="9">
        <v>44</v>
      </c>
      <c r="B765" s="10" t="s">
        <v>1133</v>
      </c>
      <c r="C765" s="11" t="s">
        <v>1134</v>
      </c>
      <c r="D765" s="10">
        <v>2008</v>
      </c>
      <c r="E765" s="11" t="s">
        <v>18</v>
      </c>
      <c r="F765" s="13" t="s">
        <v>1135</v>
      </c>
    </row>
    <row r="766" spans="1:6" x14ac:dyDescent="0.25">
      <c r="A766" s="9">
        <v>45</v>
      </c>
      <c r="B766" s="10" t="s">
        <v>1136</v>
      </c>
      <c r="C766" s="11" t="s">
        <v>1137</v>
      </c>
      <c r="D766" s="10">
        <v>2008</v>
      </c>
      <c r="E766" s="11" t="s">
        <v>51</v>
      </c>
      <c r="F766" s="13" t="s">
        <v>1138</v>
      </c>
    </row>
    <row r="767" spans="1:6" x14ac:dyDescent="0.25">
      <c r="A767" s="9" t="s">
        <v>1139</v>
      </c>
      <c r="B767" s="10" t="s">
        <v>1140</v>
      </c>
      <c r="C767" s="11" t="s">
        <v>1141</v>
      </c>
      <c r="D767" s="10">
        <v>2007</v>
      </c>
      <c r="E767" s="11" t="s">
        <v>140</v>
      </c>
      <c r="F767" s="13" t="s">
        <v>97</v>
      </c>
    </row>
    <row r="768" spans="1:6" x14ac:dyDescent="0.25">
      <c r="A768" s="9" t="s">
        <v>1139</v>
      </c>
      <c r="B768" s="10" t="s">
        <v>1142</v>
      </c>
      <c r="C768" s="11" t="s">
        <v>1143</v>
      </c>
      <c r="D768" s="10">
        <v>2007</v>
      </c>
      <c r="E768" s="11" t="s">
        <v>140</v>
      </c>
      <c r="F768" s="13" t="s">
        <v>97</v>
      </c>
    </row>
    <row r="769" spans="1:6" x14ac:dyDescent="0.25">
      <c r="A769" s="9" t="s">
        <v>1139</v>
      </c>
      <c r="B769" s="10" t="s">
        <v>1144</v>
      </c>
      <c r="C769" s="11" t="s">
        <v>1145</v>
      </c>
      <c r="D769" s="10">
        <v>2008</v>
      </c>
      <c r="E769" s="11" t="s">
        <v>518</v>
      </c>
      <c r="F769" s="13" t="s">
        <v>97</v>
      </c>
    </row>
    <row r="770" spans="1:6" x14ac:dyDescent="0.25">
      <c r="A770" s="9" t="s">
        <v>1139</v>
      </c>
      <c r="B770" s="10" t="s">
        <v>1146</v>
      </c>
      <c r="C770" s="11" t="s">
        <v>1147</v>
      </c>
      <c r="D770" s="10">
        <v>2008</v>
      </c>
      <c r="E770" s="11" t="s">
        <v>140</v>
      </c>
      <c r="F770" s="13" t="s">
        <v>97</v>
      </c>
    </row>
    <row r="771" spans="1:6" x14ac:dyDescent="0.25">
      <c r="A771" s="9" t="s">
        <v>1139</v>
      </c>
      <c r="B771" s="10" t="s">
        <v>1148</v>
      </c>
      <c r="C771" s="11" t="s">
        <v>1149</v>
      </c>
      <c r="D771" s="10">
        <v>2008</v>
      </c>
      <c r="E771" s="11" t="s">
        <v>140</v>
      </c>
      <c r="F771" s="13" t="s">
        <v>97</v>
      </c>
    </row>
    <row r="772" spans="1:6" x14ac:dyDescent="0.25">
      <c r="A772" s="9" t="s">
        <v>1139</v>
      </c>
      <c r="B772" s="10" t="s">
        <v>1150</v>
      </c>
      <c r="C772" s="11" t="s">
        <v>1151</v>
      </c>
      <c r="D772" s="10">
        <v>2007</v>
      </c>
      <c r="E772" s="11" t="s">
        <v>96</v>
      </c>
      <c r="F772" s="13" t="s">
        <v>97</v>
      </c>
    </row>
    <row r="773" spans="1:6" x14ac:dyDescent="0.25">
      <c r="A773" s="9" t="s">
        <v>1139</v>
      </c>
      <c r="B773" s="10" t="s">
        <v>1152</v>
      </c>
      <c r="C773" s="11" t="s">
        <v>1153</v>
      </c>
      <c r="D773" s="10">
        <v>2008</v>
      </c>
      <c r="E773" s="11" t="s">
        <v>140</v>
      </c>
      <c r="F773" s="13" t="s">
        <v>97</v>
      </c>
    </row>
    <row r="774" spans="1:6" x14ac:dyDescent="0.25">
      <c r="A774" s="9" t="s">
        <v>1139</v>
      </c>
      <c r="B774" s="10" t="s">
        <v>1154</v>
      </c>
      <c r="C774" s="11" t="s">
        <v>1155</v>
      </c>
      <c r="D774" s="10">
        <v>2007</v>
      </c>
      <c r="E774" s="11" t="s">
        <v>140</v>
      </c>
      <c r="F774" s="13" t="s">
        <v>97</v>
      </c>
    </row>
    <row r="775" spans="1:6" x14ac:dyDescent="0.25">
      <c r="A775" s="9" t="s">
        <v>1139</v>
      </c>
      <c r="B775" s="10" t="s">
        <v>1156</v>
      </c>
      <c r="C775" s="11" t="s">
        <v>1157</v>
      </c>
      <c r="D775" s="10">
        <v>2007</v>
      </c>
      <c r="E775" s="11" t="s">
        <v>567</v>
      </c>
      <c r="F775" s="13" t="s">
        <v>97</v>
      </c>
    </row>
    <row r="776" spans="1:6" x14ac:dyDescent="0.25">
      <c r="A776" s="9" t="s">
        <v>1139</v>
      </c>
      <c r="B776" s="10" t="s">
        <v>1158</v>
      </c>
      <c r="C776" s="11" t="s">
        <v>1159</v>
      </c>
      <c r="D776" s="10">
        <v>2008</v>
      </c>
      <c r="E776" s="11" t="s">
        <v>1160</v>
      </c>
      <c r="F776" s="13" t="s">
        <v>97</v>
      </c>
    </row>
    <row r="777" spans="1:6" x14ac:dyDescent="0.25">
      <c r="A777" s="9" t="s">
        <v>1139</v>
      </c>
      <c r="B777" s="10" t="s">
        <v>1161</v>
      </c>
      <c r="C777" s="11" t="s">
        <v>1162</v>
      </c>
      <c r="D777" s="10">
        <v>2008</v>
      </c>
      <c r="E777" s="11" t="s">
        <v>1160</v>
      </c>
      <c r="F777" s="13" t="s">
        <v>97</v>
      </c>
    </row>
    <row r="778" spans="1:6" x14ac:dyDescent="0.25">
      <c r="A778" s="9" t="s">
        <v>1139</v>
      </c>
      <c r="B778" s="10" t="s">
        <v>1163</v>
      </c>
      <c r="C778" s="11" t="s">
        <v>1164</v>
      </c>
      <c r="D778" s="10">
        <v>2008</v>
      </c>
      <c r="E778" s="11" t="s">
        <v>96</v>
      </c>
      <c r="F778" s="13" t="s">
        <v>97</v>
      </c>
    </row>
    <row r="779" spans="1:6" x14ac:dyDescent="0.25">
      <c r="A779" s="9" t="s">
        <v>1139</v>
      </c>
      <c r="B779" s="10" t="s">
        <v>1165</v>
      </c>
      <c r="C779" s="11" t="s">
        <v>1166</v>
      </c>
      <c r="D779" s="10">
        <v>2007</v>
      </c>
      <c r="E779" s="11" t="s">
        <v>27</v>
      </c>
      <c r="F779" s="13" t="s">
        <v>97</v>
      </c>
    </row>
    <row r="780" spans="1:6" x14ac:dyDescent="0.25">
      <c r="A780" s="9" t="s">
        <v>1139</v>
      </c>
      <c r="B780" s="10" t="s">
        <v>1167</v>
      </c>
      <c r="C780" s="11" t="s">
        <v>1168</v>
      </c>
      <c r="D780" s="10">
        <v>2007</v>
      </c>
      <c r="E780" s="11" t="s">
        <v>96</v>
      </c>
      <c r="F780" s="13" t="s">
        <v>97</v>
      </c>
    </row>
    <row r="781" spans="1:6" x14ac:dyDescent="0.25">
      <c r="A781" s="9" t="s">
        <v>1139</v>
      </c>
      <c r="B781" s="10" t="s">
        <v>1169</v>
      </c>
      <c r="C781" s="11" t="s">
        <v>1170</v>
      </c>
      <c r="D781" s="10">
        <v>2007</v>
      </c>
      <c r="E781" s="11" t="s">
        <v>557</v>
      </c>
      <c r="F781" s="13" t="s">
        <v>97</v>
      </c>
    </row>
    <row r="782" spans="1:6" x14ac:dyDescent="0.25">
      <c r="A782" s="9" t="s">
        <v>1139</v>
      </c>
      <c r="B782" s="10" t="s">
        <v>1171</v>
      </c>
      <c r="C782" s="11" t="s">
        <v>1172</v>
      </c>
      <c r="D782" s="10">
        <v>2007</v>
      </c>
      <c r="E782" s="11" t="s">
        <v>10</v>
      </c>
      <c r="F782" s="13" t="s">
        <v>97</v>
      </c>
    </row>
    <row r="783" spans="1:6" x14ac:dyDescent="0.25">
      <c r="A783" s="9" t="s">
        <v>1139</v>
      </c>
      <c r="B783" s="10" t="s">
        <v>1173</v>
      </c>
      <c r="C783" s="11" t="s">
        <v>1174</v>
      </c>
      <c r="D783" s="10">
        <v>2007</v>
      </c>
      <c r="E783" s="11" t="s">
        <v>27</v>
      </c>
      <c r="F783" s="13" t="s">
        <v>97</v>
      </c>
    </row>
    <row r="784" spans="1:6" x14ac:dyDescent="0.25">
      <c r="A784" s="9" t="s">
        <v>1139</v>
      </c>
      <c r="B784" s="10" t="s">
        <v>1175</v>
      </c>
      <c r="C784" s="11" t="s">
        <v>1176</v>
      </c>
      <c r="D784" s="10">
        <v>2007</v>
      </c>
      <c r="E784" s="11" t="s">
        <v>140</v>
      </c>
      <c r="F784" s="13" t="s">
        <v>97</v>
      </c>
    </row>
    <row r="785" spans="1:6" x14ac:dyDescent="0.25">
      <c r="A785" s="9" t="s">
        <v>1139</v>
      </c>
      <c r="B785" s="10" t="s">
        <v>1177</v>
      </c>
      <c r="C785" s="11" t="s">
        <v>1178</v>
      </c>
      <c r="D785" s="10">
        <v>2008</v>
      </c>
      <c r="E785" s="11" t="s">
        <v>210</v>
      </c>
      <c r="F785" s="13" t="s">
        <v>97</v>
      </c>
    </row>
    <row r="786" spans="1:6" x14ac:dyDescent="0.25">
      <c r="A786" s="9" t="s">
        <v>1139</v>
      </c>
      <c r="B786" s="10" t="s">
        <v>1179</v>
      </c>
      <c r="C786" s="11" t="s">
        <v>1180</v>
      </c>
      <c r="D786" s="10">
        <v>2007</v>
      </c>
      <c r="E786" s="11" t="s">
        <v>10</v>
      </c>
      <c r="F786" s="13" t="s">
        <v>97</v>
      </c>
    </row>
    <row r="787" spans="1:6" x14ac:dyDescent="0.25">
      <c r="A787" s="9" t="s">
        <v>1139</v>
      </c>
      <c r="B787" s="10" t="s">
        <v>1181</v>
      </c>
      <c r="C787" s="11" t="s">
        <v>1182</v>
      </c>
      <c r="D787" s="10">
        <v>2007</v>
      </c>
      <c r="E787" s="11" t="s">
        <v>21</v>
      </c>
      <c r="F787" s="13" t="s">
        <v>97</v>
      </c>
    </row>
    <row r="788" spans="1:6" x14ac:dyDescent="0.25">
      <c r="A788" s="9" t="s">
        <v>1139</v>
      </c>
      <c r="B788" s="10" t="s">
        <v>1183</v>
      </c>
      <c r="C788" s="11" t="s">
        <v>1184</v>
      </c>
      <c r="D788" s="10">
        <v>2007</v>
      </c>
      <c r="E788" s="11" t="s">
        <v>84</v>
      </c>
      <c r="F788" s="13" t="s">
        <v>97</v>
      </c>
    </row>
    <row r="789" spans="1:6" x14ac:dyDescent="0.25">
      <c r="A789" s="9" t="s">
        <v>1139</v>
      </c>
      <c r="B789" s="10" t="s">
        <v>1185</v>
      </c>
      <c r="C789" s="11" t="s">
        <v>1186</v>
      </c>
      <c r="D789" s="10">
        <v>2007</v>
      </c>
      <c r="E789" s="11" t="s">
        <v>7</v>
      </c>
      <c r="F789" s="13" t="s">
        <v>97</v>
      </c>
    </row>
    <row r="790" spans="1:6" x14ac:dyDescent="0.25">
      <c r="A790" s="9" t="s">
        <v>1139</v>
      </c>
      <c r="B790" s="10" t="s">
        <v>1187</v>
      </c>
      <c r="C790" s="11" t="s">
        <v>1188</v>
      </c>
      <c r="D790" s="10">
        <v>2008</v>
      </c>
      <c r="E790" s="11" t="s">
        <v>7</v>
      </c>
      <c r="F790" s="13" t="s">
        <v>97</v>
      </c>
    </row>
    <row r="791" spans="1:6" x14ac:dyDescent="0.25">
      <c r="A791" s="9" t="s">
        <v>1139</v>
      </c>
      <c r="B791" s="10" t="s">
        <v>1189</v>
      </c>
      <c r="C791" s="11" t="s">
        <v>1190</v>
      </c>
      <c r="D791" s="10">
        <v>2007</v>
      </c>
      <c r="E791" s="11" t="s">
        <v>38</v>
      </c>
      <c r="F791" s="13" t="s">
        <v>97</v>
      </c>
    </row>
    <row r="792" spans="1:6" x14ac:dyDescent="0.25">
      <c r="A792" s="9" t="s">
        <v>1139</v>
      </c>
      <c r="B792" s="10" t="s">
        <v>1191</v>
      </c>
      <c r="C792" s="11" t="s">
        <v>1192</v>
      </c>
      <c r="D792" s="10">
        <v>2007</v>
      </c>
      <c r="E792" s="11" t="s">
        <v>51</v>
      </c>
      <c r="F792" s="13" t="s">
        <v>97</v>
      </c>
    </row>
    <row r="793" spans="1:6" x14ac:dyDescent="0.25">
      <c r="A793" s="9" t="s">
        <v>1139</v>
      </c>
      <c r="B793" s="10" t="s">
        <v>1193</v>
      </c>
      <c r="C793" s="11" t="s">
        <v>1194</v>
      </c>
      <c r="D793" s="10">
        <v>2007</v>
      </c>
      <c r="E793" s="11" t="s">
        <v>108</v>
      </c>
      <c r="F793" s="13" t="s">
        <v>97</v>
      </c>
    </row>
    <row r="794" spans="1:6" x14ac:dyDescent="0.25">
      <c r="A794" s="9" t="s">
        <v>1139</v>
      </c>
      <c r="B794" s="10" t="s">
        <v>1195</v>
      </c>
      <c r="C794" s="11" t="s">
        <v>1196</v>
      </c>
      <c r="D794" s="10">
        <v>2007</v>
      </c>
      <c r="E794" s="11" t="s">
        <v>84</v>
      </c>
      <c r="F794" s="13" t="s">
        <v>97</v>
      </c>
    </row>
    <row r="795" spans="1:6" x14ac:dyDescent="0.25">
      <c r="A795" s="9" t="s">
        <v>1139</v>
      </c>
      <c r="B795" s="10" t="s">
        <v>1197</v>
      </c>
      <c r="C795" s="11" t="s">
        <v>1198</v>
      </c>
      <c r="D795" s="10">
        <v>2008</v>
      </c>
      <c r="E795" s="11" t="s">
        <v>38</v>
      </c>
      <c r="F795" s="13" t="s">
        <v>97</v>
      </c>
    </row>
    <row r="796" spans="1:6" x14ac:dyDescent="0.25">
      <c r="A796" s="9" t="s">
        <v>1139</v>
      </c>
      <c r="B796" s="10" t="s">
        <v>1199</v>
      </c>
      <c r="C796" s="11" t="s">
        <v>1200</v>
      </c>
      <c r="D796" s="10">
        <v>2008</v>
      </c>
      <c r="E796" s="11" t="s">
        <v>10</v>
      </c>
      <c r="F796" s="13" t="s">
        <v>97</v>
      </c>
    </row>
    <row r="797" spans="1:6" x14ac:dyDescent="0.25">
      <c r="A797" s="9" t="s">
        <v>1139</v>
      </c>
      <c r="B797" s="10" t="s">
        <v>1201</v>
      </c>
      <c r="C797" s="11" t="s">
        <v>1202</v>
      </c>
      <c r="D797" s="10">
        <v>2008</v>
      </c>
      <c r="E797" s="11" t="s">
        <v>108</v>
      </c>
      <c r="F797" s="13" t="s">
        <v>97</v>
      </c>
    </row>
    <row r="798" spans="1:6" x14ac:dyDescent="0.25">
      <c r="A798" s="9" t="s">
        <v>1139</v>
      </c>
      <c r="B798" s="10" t="s">
        <v>1203</v>
      </c>
      <c r="C798" s="11" t="s">
        <v>1204</v>
      </c>
      <c r="D798" s="10">
        <v>2008</v>
      </c>
      <c r="E798" s="11" t="s">
        <v>84</v>
      </c>
      <c r="F798" s="13" t="s">
        <v>97</v>
      </c>
    </row>
    <row r="799" spans="1:6" x14ac:dyDescent="0.25">
      <c r="A799" s="9" t="s">
        <v>1139</v>
      </c>
      <c r="B799" s="10" t="s">
        <v>1205</v>
      </c>
      <c r="C799" s="11" t="s">
        <v>1206</v>
      </c>
      <c r="D799" s="10">
        <v>2007</v>
      </c>
      <c r="E799" s="11" t="s">
        <v>84</v>
      </c>
      <c r="F799" s="13" t="s">
        <v>97</v>
      </c>
    </row>
    <row r="800" spans="1:6" x14ac:dyDescent="0.25">
      <c r="A800" s="9" t="s">
        <v>1139</v>
      </c>
      <c r="B800" s="10" t="s">
        <v>1207</v>
      </c>
      <c r="C800" s="11" t="s">
        <v>1208</v>
      </c>
      <c r="D800" s="10">
        <v>2008</v>
      </c>
      <c r="E800" s="11" t="s">
        <v>27</v>
      </c>
      <c r="F800" s="13" t="s">
        <v>97</v>
      </c>
    </row>
    <row r="801" spans="1:6" x14ac:dyDescent="0.25">
      <c r="A801" s="9" t="s">
        <v>1139</v>
      </c>
      <c r="B801" s="10" t="s">
        <v>1209</v>
      </c>
      <c r="C801" s="11" t="s">
        <v>1210</v>
      </c>
      <c r="D801" s="10">
        <v>2008</v>
      </c>
      <c r="E801" s="11" t="s">
        <v>557</v>
      </c>
      <c r="F801" s="13" t="s">
        <v>97</v>
      </c>
    </row>
    <row r="802" spans="1:6" x14ac:dyDescent="0.25">
      <c r="A802" s="9" t="s">
        <v>1139</v>
      </c>
      <c r="B802" s="10" t="s">
        <v>1211</v>
      </c>
      <c r="C802" s="11" t="s">
        <v>1212</v>
      </c>
      <c r="D802" s="10">
        <v>2008</v>
      </c>
      <c r="E802" s="11" t="s">
        <v>96</v>
      </c>
      <c r="F802" s="13" t="s">
        <v>97</v>
      </c>
    </row>
    <row r="803" spans="1:6" x14ac:dyDescent="0.25">
      <c r="A803" s="9" t="s">
        <v>1139</v>
      </c>
      <c r="B803" s="10" t="s">
        <v>1213</v>
      </c>
      <c r="C803" s="11" t="s">
        <v>1214</v>
      </c>
      <c r="D803" s="10">
        <v>2008</v>
      </c>
      <c r="E803" s="11" t="s">
        <v>812</v>
      </c>
      <c r="F803" s="13" t="s">
        <v>97</v>
      </c>
    </row>
    <row r="804" spans="1:6" x14ac:dyDescent="0.25">
      <c r="A804" s="9" t="s">
        <v>1139</v>
      </c>
      <c r="B804" s="10" t="s">
        <v>1215</v>
      </c>
      <c r="C804" s="11" t="s">
        <v>1216</v>
      </c>
      <c r="D804" s="10">
        <v>2007</v>
      </c>
      <c r="E804" s="11" t="s">
        <v>608</v>
      </c>
      <c r="F804" s="13" t="s">
        <v>97</v>
      </c>
    </row>
    <row r="805" spans="1:6" x14ac:dyDescent="0.25">
      <c r="A805" s="9" t="s">
        <v>1139</v>
      </c>
      <c r="B805" s="10" t="s">
        <v>1217</v>
      </c>
      <c r="C805" s="11" t="s">
        <v>1218</v>
      </c>
      <c r="D805" s="10">
        <v>2007</v>
      </c>
      <c r="E805" s="11" t="s">
        <v>520</v>
      </c>
      <c r="F805" s="13" t="s">
        <v>97</v>
      </c>
    </row>
    <row r="806" spans="1:6" x14ac:dyDescent="0.25">
      <c r="A806" s="9" t="s">
        <v>1139</v>
      </c>
      <c r="B806" s="10" t="s">
        <v>1219</v>
      </c>
      <c r="C806" s="11" t="s">
        <v>1220</v>
      </c>
      <c r="D806" s="10">
        <v>2008</v>
      </c>
      <c r="E806" s="11" t="s">
        <v>51</v>
      </c>
      <c r="F806" s="13" t="s">
        <v>97</v>
      </c>
    </row>
    <row r="807" spans="1:6" x14ac:dyDescent="0.25">
      <c r="A807" s="9" t="s">
        <v>1139</v>
      </c>
      <c r="B807" s="10" t="s">
        <v>1221</v>
      </c>
      <c r="C807" s="11" t="s">
        <v>1222</v>
      </c>
      <c r="D807" s="10">
        <v>2008</v>
      </c>
      <c r="E807" s="11" t="s">
        <v>801</v>
      </c>
      <c r="F807" s="13" t="s">
        <v>97</v>
      </c>
    </row>
    <row r="808" spans="1:6" x14ac:dyDescent="0.25">
      <c r="A808" s="9" t="s">
        <v>1139</v>
      </c>
      <c r="B808" s="10" t="s">
        <v>1223</v>
      </c>
      <c r="C808" s="11" t="s">
        <v>1224</v>
      </c>
      <c r="D808" s="10">
        <v>2008</v>
      </c>
      <c r="E808" s="11" t="s">
        <v>51</v>
      </c>
      <c r="F808" s="13" t="s">
        <v>97</v>
      </c>
    </row>
    <row r="809" spans="1:6" x14ac:dyDescent="0.25">
      <c r="A809" s="9" t="s">
        <v>1139</v>
      </c>
      <c r="B809" s="10" t="s">
        <v>1225</v>
      </c>
      <c r="C809" s="11" t="s">
        <v>1226</v>
      </c>
      <c r="D809" s="10">
        <v>2007</v>
      </c>
      <c r="E809" s="11" t="s">
        <v>38</v>
      </c>
      <c r="F809" s="13" t="s">
        <v>97</v>
      </c>
    </row>
    <row r="810" spans="1:6" x14ac:dyDescent="0.25">
      <c r="A810" s="9" t="s">
        <v>1139</v>
      </c>
      <c r="B810" s="10" t="s">
        <v>1227</v>
      </c>
      <c r="C810" s="11" t="s">
        <v>1228</v>
      </c>
      <c r="D810" s="10">
        <v>2008</v>
      </c>
      <c r="E810" s="11" t="s">
        <v>108</v>
      </c>
      <c r="F810" s="13" t="s">
        <v>97</v>
      </c>
    </row>
    <row r="811" spans="1:6" x14ac:dyDescent="0.25">
      <c r="A811" s="9" t="s">
        <v>1139</v>
      </c>
      <c r="B811" s="10" t="s">
        <v>1229</v>
      </c>
      <c r="C811" s="11" t="s">
        <v>1230</v>
      </c>
      <c r="D811" s="10">
        <v>2007</v>
      </c>
      <c r="E811" s="11" t="s">
        <v>96</v>
      </c>
      <c r="F811" s="13" t="s">
        <v>97</v>
      </c>
    </row>
    <row r="812" spans="1:6" x14ac:dyDescent="0.25">
      <c r="A812" s="9" t="s">
        <v>1139</v>
      </c>
      <c r="B812" s="10" t="s">
        <v>1231</v>
      </c>
      <c r="C812" s="11" t="s">
        <v>1232</v>
      </c>
      <c r="D812" s="10">
        <v>2007</v>
      </c>
      <c r="E812" s="11" t="s">
        <v>21</v>
      </c>
      <c r="F812" s="13" t="s">
        <v>97</v>
      </c>
    </row>
    <row r="813" spans="1:6" x14ac:dyDescent="0.25">
      <c r="A813" s="9" t="s">
        <v>1139</v>
      </c>
      <c r="B813" s="10" t="s">
        <v>1233</v>
      </c>
      <c r="C813" s="11" t="s">
        <v>1234</v>
      </c>
      <c r="D813" s="10">
        <v>2008</v>
      </c>
      <c r="E813" s="11" t="s">
        <v>96</v>
      </c>
      <c r="F813" s="13" t="s">
        <v>97</v>
      </c>
    </row>
    <row r="814" spans="1:6" x14ac:dyDescent="0.25">
      <c r="A814" s="9" t="s">
        <v>1139</v>
      </c>
      <c r="B814" s="10" t="s">
        <v>1235</v>
      </c>
      <c r="C814" s="11" t="s">
        <v>1236</v>
      </c>
      <c r="D814" s="10">
        <v>2007</v>
      </c>
      <c r="E814" s="11" t="s">
        <v>13</v>
      </c>
      <c r="F814" s="13" t="s">
        <v>97</v>
      </c>
    </row>
    <row r="815" spans="1:6" x14ac:dyDescent="0.25">
      <c r="A815" s="9" t="s">
        <v>1139</v>
      </c>
      <c r="B815" s="10" t="s">
        <v>1237</v>
      </c>
      <c r="C815" s="11" t="s">
        <v>1238</v>
      </c>
      <c r="D815" s="10">
        <v>2008</v>
      </c>
      <c r="E815" s="11" t="s">
        <v>13</v>
      </c>
      <c r="F815" s="13" t="s">
        <v>97</v>
      </c>
    </row>
    <row r="816" spans="1:6" ht="15.75" thickBot="1" x14ac:dyDescent="0.3"/>
    <row r="817" spans="1:6" ht="16.5" thickBot="1" x14ac:dyDescent="0.3">
      <c r="A817" s="18" t="s">
        <v>1539</v>
      </c>
      <c r="B817" s="19"/>
      <c r="C817" s="20"/>
      <c r="D817" s="15"/>
      <c r="E817" s="15"/>
      <c r="F817" s="16"/>
    </row>
    <row r="819" spans="1:6" x14ac:dyDescent="0.25">
      <c r="A819" s="6" t="s">
        <v>0</v>
      </c>
      <c r="B819" s="7" t="s">
        <v>1</v>
      </c>
      <c r="C819" s="8" t="s">
        <v>2</v>
      </c>
      <c r="D819" s="7" t="s">
        <v>3</v>
      </c>
      <c r="E819" s="8" t="s">
        <v>4</v>
      </c>
      <c r="F819" s="12" t="s">
        <v>5</v>
      </c>
    </row>
    <row r="820" spans="1:6" x14ac:dyDescent="0.25">
      <c r="A820" s="9">
        <v>1</v>
      </c>
      <c r="B820" s="10" t="s">
        <v>1239</v>
      </c>
      <c r="C820" s="11" t="s">
        <v>1240</v>
      </c>
      <c r="D820" s="10">
        <v>2009</v>
      </c>
      <c r="E820" s="11" t="s">
        <v>84</v>
      </c>
      <c r="F820" s="13" t="s">
        <v>1241</v>
      </c>
    </row>
    <row r="821" spans="1:6" x14ac:dyDescent="0.25">
      <c r="A821" s="9">
        <v>2</v>
      </c>
      <c r="B821" s="10" t="s">
        <v>1242</v>
      </c>
      <c r="C821" s="11" t="s">
        <v>1243</v>
      </c>
      <c r="D821" s="10">
        <v>2009</v>
      </c>
      <c r="E821" s="11" t="s">
        <v>10</v>
      </c>
      <c r="F821" s="13" t="s">
        <v>1244</v>
      </c>
    </row>
    <row r="822" spans="1:6" x14ac:dyDescent="0.25">
      <c r="A822" s="9">
        <v>3</v>
      </c>
      <c r="B822" s="10" t="s">
        <v>1245</v>
      </c>
      <c r="C822" s="11" t="s">
        <v>1246</v>
      </c>
      <c r="D822" s="10">
        <v>2009</v>
      </c>
      <c r="E822" s="11" t="s">
        <v>140</v>
      </c>
      <c r="F822" s="13" t="s">
        <v>1247</v>
      </c>
    </row>
    <row r="823" spans="1:6" x14ac:dyDescent="0.25">
      <c r="A823" s="9">
        <v>4</v>
      </c>
      <c r="B823" s="10" t="s">
        <v>1248</v>
      </c>
      <c r="C823" s="11" t="s">
        <v>1249</v>
      </c>
      <c r="D823" s="10">
        <v>2009</v>
      </c>
      <c r="E823" s="11" t="s">
        <v>614</v>
      </c>
      <c r="F823" s="13" t="s">
        <v>1250</v>
      </c>
    </row>
    <row r="824" spans="1:6" x14ac:dyDescent="0.25">
      <c r="A824" s="9">
        <v>5</v>
      </c>
      <c r="B824" s="10" t="s">
        <v>1251</v>
      </c>
      <c r="C824" s="11" t="s">
        <v>1252</v>
      </c>
      <c r="D824" s="10">
        <v>2009</v>
      </c>
      <c r="E824" s="11" t="s">
        <v>13</v>
      </c>
      <c r="F824" s="13" t="s">
        <v>1253</v>
      </c>
    </row>
    <row r="825" spans="1:6" x14ac:dyDescent="0.25">
      <c r="A825" s="9">
        <v>6</v>
      </c>
      <c r="B825" s="10" t="s">
        <v>1254</v>
      </c>
      <c r="C825" s="11" t="s">
        <v>1255</v>
      </c>
      <c r="D825" s="10">
        <v>2009</v>
      </c>
      <c r="E825" s="11" t="s">
        <v>38</v>
      </c>
      <c r="F825" s="13" t="s">
        <v>1256</v>
      </c>
    </row>
    <row r="826" spans="1:6" x14ac:dyDescent="0.25">
      <c r="A826" s="9">
        <v>7</v>
      </c>
      <c r="B826" s="10" t="s">
        <v>1257</v>
      </c>
      <c r="C826" s="11" t="s">
        <v>1258</v>
      </c>
      <c r="D826" s="10">
        <v>2009</v>
      </c>
      <c r="E826" s="11" t="s">
        <v>10</v>
      </c>
      <c r="F826" s="13" t="s">
        <v>1259</v>
      </c>
    </row>
    <row r="827" spans="1:6" x14ac:dyDescent="0.25">
      <c r="A827" s="9">
        <v>8</v>
      </c>
      <c r="B827" s="10" t="s">
        <v>1260</v>
      </c>
      <c r="C827" s="11" t="s">
        <v>1261</v>
      </c>
      <c r="D827" s="10">
        <v>2009</v>
      </c>
      <c r="E827" s="11" t="s">
        <v>38</v>
      </c>
      <c r="F827" s="13" t="s">
        <v>1262</v>
      </c>
    </row>
    <row r="828" spans="1:6" x14ac:dyDescent="0.25">
      <c r="A828" s="9">
        <v>9</v>
      </c>
      <c r="B828" s="10" t="s">
        <v>1263</v>
      </c>
      <c r="C828" s="11" t="s">
        <v>1264</v>
      </c>
      <c r="D828" s="10">
        <v>2009</v>
      </c>
      <c r="E828" s="11" t="s">
        <v>96</v>
      </c>
      <c r="F828" s="13" t="s">
        <v>1265</v>
      </c>
    </row>
    <row r="829" spans="1:6" x14ac:dyDescent="0.25">
      <c r="A829" s="9">
        <v>10</v>
      </c>
      <c r="B829" s="10" t="s">
        <v>1266</v>
      </c>
      <c r="C829" s="11" t="s">
        <v>1267</v>
      </c>
      <c r="D829" s="10">
        <v>2009</v>
      </c>
      <c r="E829" s="11" t="s">
        <v>38</v>
      </c>
      <c r="F829" s="13" t="s">
        <v>1268</v>
      </c>
    </row>
    <row r="830" spans="1:6" x14ac:dyDescent="0.25">
      <c r="A830" s="9">
        <v>11</v>
      </c>
      <c r="B830" s="10" t="s">
        <v>1269</v>
      </c>
      <c r="C830" s="11" t="s">
        <v>1270</v>
      </c>
      <c r="D830" s="10">
        <v>2009</v>
      </c>
      <c r="E830" s="11" t="s">
        <v>96</v>
      </c>
      <c r="F830" s="13" t="s">
        <v>1271</v>
      </c>
    </row>
    <row r="831" spans="1:6" x14ac:dyDescent="0.25">
      <c r="A831" s="9">
        <v>12</v>
      </c>
      <c r="B831" s="10" t="s">
        <v>1272</v>
      </c>
      <c r="C831" s="11" t="s">
        <v>1273</v>
      </c>
      <c r="D831" s="10">
        <v>2009</v>
      </c>
      <c r="E831" s="11" t="s">
        <v>84</v>
      </c>
      <c r="F831" s="13" t="s">
        <v>1274</v>
      </c>
    </row>
    <row r="832" spans="1:6" x14ac:dyDescent="0.25">
      <c r="A832" s="9">
        <v>13</v>
      </c>
      <c r="B832" s="10" t="s">
        <v>1275</v>
      </c>
      <c r="C832" s="11" t="s">
        <v>1276</v>
      </c>
      <c r="D832" s="10">
        <v>2010</v>
      </c>
      <c r="E832" s="11" t="s">
        <v>10</v>
      </c>
      <c r="F832" s="13" t="s">
        <v>1277</v>
      </c>
    </row>
    <row r="833" spans="1:6" x14ac:dyDescent="0.25">
      <c r="A833" s="9">
        <v>14</v>
      </c>
      <c r="B833" s="10" t="s">
        <v>1278</v>
      </c>
      <c r="C833" s="11" t="s">
        <v>1279</v>
      </c>
      <c r="D833" s="10">
        <v>2009</v>
      </c>
      <c r="E833" s="11" t="s">
        <v>96</v>
      </c>
      <c r="F833" s="13" t="s">
        <v>1280</v>
      </c>
    </row>
    <row r="834" spans="1:6" x14ac:dyDescent="0.25">
      <c r="A834" s="9">
        <v>15</v>
      </c>
      <c r="B834" s="10" t="s">
        <v>1281</v>
      </c>
      <c r="C834" s="11" t="s">
        <v>1282</v>
      </c>
      <c r="D834" s="10">
        <v>2010</v>
      </c>
      <c r="E834" s="11" t="s">
        <v>10</v>
      </c>
      <c r="F834" s="13" t="s">
        <v>1283</v>
      </c>
    </row>
    <row r="835" spans="1:6" x14ac:dyDescent="0.25">
      <c r="A835" s="9">
        <v>16</v>
      </c>
      <c r="B835" s="10" t="s">
        <v>1284</v>
      </c>
      <c r="C835" s="11" t="s">
        <v>1285</v>
      </c>
      <c r="D835" s="10">
        <v>2010</v>
      </c>
      <c r="E835" s="11" t="s">
        <v>38</v>
      </c>
      <c r="F835" s="13" t="s">
        <v>1286</v>
      </c>
    </row>
    <row r="836" spans="1:6" x14ac:dyDescent="0.25">
      <c r="A836" s="9">
        <v>17</v>
      </c>
      <c r="B836" s="10" t="s">
        <v>1287</v>
      </c>
      <c r="C836" s="11" t="s">
        <v>1288</v>
      </c>
      <c r="D836" s="10">
        <v>2009</v>
      </c>
      <c r="E836" s="11" t="s">
        <v>38</v>
      </c>
      <c r="F836" s="13" t="s">
        <v>1289</v>
      </c>
    </row>
    <row r="837" spans="1:6" x14ac:dyDescent="0.25">
      <c r="A837" s="9">
        <v>18</v>
      </c>
      <c r="B837" s="10" t="s">
        <v>1290</v>
      </c>
      <c r="C837" s="11" t="s">
        <v>1291</v>
      </c>
      <c r="D837" s="10">
        <v>2010</v>
      </c>
      <c r="E837" s="11" t="s">
        <v>38</v>
      </c>
      <c r="F837" s="13" t="s">
        <v>1292</v>
      </c>
    </row>
    <row r="838" spans="1:6" x14ac:dyDescent="0.25">
      <c r="A838" s="9">
        <v>19</v>
      </c>
      <c r="B838" s="10" t="s">
        <v>1293</v>
      </c>
      <c r="C838" s="11" t="s">
        <v>1294</v>
      </c>
      <c r="D838" s="10">
        <v>2010</v>
      </c>
      <c r="E838" s="11" t="s">
        <v>108</v>
      </c>
      <c r="F838" s="13" t="s">
        <v>1295</v>
      </c>
    </row>
    <row r="839" spans="1:6" x14ac:dyDescent="0.25">
      <c r="A839" s="9">
        <v>20</v>
      </c>
      <c r="B839" s="10" t="s">
        <v>1296</v>
      </c>
      <c r="C839" s="11" t="s">
        <v>1297</v>
      </c>
      <c r="D839" s="10">
        <v>2010</v>
      </c>
      <c r="E839" s="11" t="s">
        <v>108</v>
      </c>
      <c r="F839" s="13" t="s">
        <v>1298</v>
      </c>
    </row>
    <row r="840" spans="1:6" x14ac:dyDescent="0.25">
      <c r="A840" s="9">
        <v>21</v>
      </c>
      <c r="B840" s="10" t="s">
        <v>1299</v>
      </c>
      <c r="C840" s="11" t="s">
        <v>1300</v>
      </c>
      <c r="D840" s="10">
        <v>2010</v>
      </c>
      <c r="E840" s="11" t="s">
        <v>7</v>
      </c>
      <c r="F840" s="13" t="s">
        <v>1301</v>
      </c>
    </row>
    <row r="841" spans="1:6" x14ac:dyDescent="0.25">
      <c r="A841" s="9">
        <v>22</v>
      </c>
      <c r="B841" s="10" t="s">
        <v>1302</v>
      </c>
      <c r="C841" s="11" t="s">
        <v>1303</v>
      </c>
      <c r="D841" s="10">
        <v>2010</v>
      </c>
      <c r="E841" s="11" t="s">
        <v>140</v>
      </c>
      <c r="F841" s="13" t="s">
        <v>1304</v>
      </c>
    </row>
    <row r="842" spans="1:6" x14ac:dyDescent="0.25">
      <c r="A842" s="9">
        <v>23</v>
      </c>
      <c r="B842" s="10" t="s">
        <v>1305</v>
      </c>
      <c r="C842" s="11" t="s">
        <v>1306</v>
      </c>
      <c r="D842" s="10">
        <v>2009</v>
      </c>
      <c r="E842" s="11" t="s">
        <v>135</v>
      </c>
      <c r="F842" s="13" t="s">
        <v>1307</v>
      </c>
    </row>
    <row r="843" spans="1:6" x14ac:dyDescent="0.25">
      <c r="A843" s="9">
        <v>24</v>
      </c>
      <c r="B843" s="10" t="s">
        <v>1308</v>
      </c>
      <c r="C843" s="11" t="s">
        <v>1309</v>
      </c>
      <c r="D843" s="10">
        <v>2010</v>
      </c>
      <c r="E843" s="11" t="s">
        <v>7</v>
      </c>
      <c r="F843" s="13" t="s">
        <v>1310</v>
      </c>
    </row>
    <row r="844" spans="1:6" x14ac:dyDescent="0.25">
      <c r="A844" s="9">
        <v>25</v>
      </c>
      <c r="B844" s="10" t="s">
        <v>1311</v>
      </c>
      <c r="C844" s="11" t="s">
        <v>1312</v>
      </c>
      <c r="D844" s="10">
        <v>2010</v>
      </c>
      <c r="E844" s="11" t="s">
        <v>38</v>
      </c>
      <c r="F844" s="13" t="s">
        <v>1313</v>
      </c>
    </row>
    <row r="845" spans="1:6" x14ac:dyDescent="0.25">
      <c r="A845" s="9">
        <v>26</v>
      </c>
      <c r="B845" s="10" t="s">
        <v>1314</v>
      </c>
      <c r="C845" s="11" t="s">
        <v>1315</v>
      </c>
      <c r="D845" s="10">
        <v>2009</v>
      </c>
      <c r="E845" s="11" t="s">
        <v>140</v>
      </c>
      <c r="F845" s="13" t="s">
        <v>1316</v>
      </c>
    </row>
    <row r="846" spans="1:6" x14ac:dyDescent="0.25">
      <c r="A846" s="9">
        <v>27</v>
      </c>
      <c r="B846" s="10" t="s">
        <v>1317</v>
      </c>
      <c r="C846" s="11" t="s">
        <v>1318</v>
      </c>
      <c r="D846" s="10">
        <v>2010</v>
      </c>
      <c r="E846" s="11" t="s">
        <v>96</v>
      </c>
      <c r="F846" s="13" t="s">
        <v>1319</v>
      </c>
    </row>
    <row r="847" spans="1:6" x14ac:dyDescent="0.25">
      <c r="A847" s="9">
        <v>28</v>
      </c>
      <c r="B847" s="10" t="s">
        <v>1320</v>
      </c>
      <c r="C847" s="11" t="s">
        <v>1321</v>
      </c>
      <c r="D847" s="10">
        <v>2010</v>
      </c>
      <c r="E847" s="11" t="s">
        <v>27</v>
      </c>
      <c r="F847" s="13" t="s">
        <v>1322</v>
      </c>
    </row>
    <row r="848" spans="1:6" x14ac:dyDescent="0.25">
      <c r="A848" s="9">
        <v>29</v>
      </c>
      <c r="B848" s="10" t="s">
        <v>1323</v>
      </c>
      <c r="C848" s="11" t="s">
        <v>1324</v>
      </c>
      <c r="D848" s="10">
        <v>2010</v>
      </c>
      <c r="E848" s="11" t="s">
        <v>38</v>
      </c>
      <c r="F848" s="13" t="s">
        <v>1325</v>
      </c>
    </row>
    <row r="849" spans="1:6" x14ac:dyDescent="0.25">
      <c r="A849" s="9">
        <v>30</v>
      </c>
      <c r="B849" s="10" t="s">
        <v>1326</v>
      </c>
      <c r="C849" s="11" t="s">
        <v>1327</v>
      </c>
      <c r="D849" s="10">
        <v>2010</v>
      </c>
      <c r="E849" s="11" t="s">
        <v>38</v>
      </c>
      <c r="F849" s="13" t="s">
        <v>1328</v>
      </c>
    </row>
    <row r="850" spans="1:6" x14ac:dyDescent="0.25">
      <c r="A850" s="9">
        <v>31</v>
      </c>
      <c r="B850" s="10" t="s">
        <v>1329</v>
      </c>
      <c r="C850" s="11" t="s">
        <v>1330</v>
      </c>
      <c r="D850" s="10">
        <v>2009</v>
      </c>
      <c r="E850" s="11" t="s">
        <v>84</v>
      </c>
      <c r="F850" s="13" t="s">
        <v>1331</v>
      </c>
    </row>
    <row r="851" spans="1:6" x14ac:dyDescent="0.25">
      <c r="A851" s="9">
        <v>32</v>
      </c>
      <c r="B851" s="10" t="s">
        <v>1332</v>
      </c>
      <c r="C851" s="11" t="s">
        <v>1333</v>
      </c>
      <c r="D851" s="10">
        <v>2010</v>
      </c>
      <c r="E851" s="11" t="s">
        <v>24</v>
      </c>
      <c r="F851" s="13" t="s">
        <v>1334</v>
      </c>
    </row>
    <row r="852" spans="1:6" x14ac:dyDescent="0.25">
      <c r="A852" s="9" t="s">
        <v>1335</v>
      </c>
      <c r="B852" s="10" t="s">
        <v>1336</v>
      </c>
      <c r="C852" s="11" t="s">
        <v>1337</v>
      </c>
      <c r="D852" s="10">
        <v>2010</v>
      </c>
      <c r="E852" s="11" t="s">
        <v>140</v>
      </c>
      <c r="F852" s="13" t="s">
        <v>97</v>
      </c>
    </row>
    <row r="853" spans="1:6" x14ac:dyDescent="0.25">
      <c r="A853" s="9" t="s">
        <v>1335</v>
      </c>
      <c r="B853" s="10" t="s">
        <v>1338</v>
      </c>
      <c r="C853" s="11" t="s">
        <v>1339</v>
      </c>
      <c r="D853" s="10">
        <v>2009</v>
      </c>
      <c r="E853" s="11" t="s">
        <v>51</v>
      </c>
      <c r="F853" s="13" t="s">
        <v>97</v>
      </c>
    </row>
    <row r="854" spans="1:6" x14ac:dyDescent="0.25">
      <c r="A854" s="9" t="s">
        <v>1335</v>
      </c>
      <c r="B854" s="10" t="s">
        <v>1340</v>
      </c>
      <c r="C854" s="11" t="s">
        <v>1341</v>
      </c>
      <c r="D854" s="10">
        <v>2009</v>
      </c>
      <c r="E854" s="11" t="s">
        <v>140</v>
      </c>
      <c r="F854" s="13" t="s">
        <v>97</v>
      </c>
    </row>
    <row r="855" spans="1:6" x14ac:dyDescent="0.25">
      <c r="A855" s="9" t="s">
        <v>1335</v>
      </c>
      <c r="B855" s="10" t="s">
        <v>1342</v>
      </c>
      <c r="C855" s="11" t="s">
        <v>1343</v>
      </c>
      <c r="D855" s="10">
        <v>2009</v>
      </c>
      <c r="E855" s="11" t="s">
        <v>557</v>
      </c>
      <c r="F855" s="13" t="s">
        <v>97</v>
      </c>
    </row>
    <row r="856" spans="1:6" x14ac:dyDescent="0.25">
      <c r="A856" s="9" t="s">
        <v>1335</v>
      </c>
      <c r="B856" s="10" t="s">
        <v>1344</v>
      </c>
      <c r="C856" s="11" t="s">
        <v>1345</v>
      </c>
      <c r="D856" s="10">
        <v>2009</v>
      </c>
      <c r="E856" s="11" t="s">
        <v>135</v>
      </c>
      <c r="F856" s="13" t="s">
        <v>97</v>
      </c>
    </row>
    <row r="857" spans="1:6" x14ac:dyDescent="0.25">
      <c r="A857" s="9" t="s">
        <v>1335</v>
      </c>
      <c r="B857" s="10" t="s">
        <v>1346</v>
      </c>
      <c r="C857" s="11" t="s">
        <v>1347</v>
      </c>
      <c r="D857" s="10">
        <v>2009</v>
      </c>
      <c r="E857" s="11" t="s">
        <v>608</v>
      </c>
      <c r="F857" s="13" t="s">
        <v>97</v>
      </c>
    </row>
    <row r="858" spans="1:6" x14ac:dyDescent="0.25">
      <c r="A858" s="9" t="s">
        <v>1335</v>
      </c>
      <c r="B858" s="10" t="s">
        <v>1348</v>
      </c>
      <c r="C858" s="11" t="s">
        <v>1349</v>
      </c>
      <c r="D858" s="10">
        <v>2009</v>
      </c>
      <c r="E858" s="11" t="s">
        <v>557</v>
      </c>
      <c r="F858" s="13" t="s">
        <v>97</v>
      </c>
    </row>
    <row r="859" spans="1:6" x14ac:dyDescent="0.25">
      <c r="A859" s="9" t="s">
        <v>1335</v>
      </c>
      <c r="B859" s="10" t="s">
        <v>1350</v>
      </c>
      <c r="C859" s="11" t="s">
        <v>1351</v>
      </c>
      <c r="D859" s="10">
        <v>2009</v>
      </c>
      <c r="E859" s="11" t="s">
        <v>567</v>
      </c>
      <c r="F859" s="13" t="s">
        <v>97</v>
      </c>
    </row>
    <row r="860" spans="1:6" x14ac:dyDescent="0.25">
      <c r="A860" s="9" t="s">
        <v>1335</v>
      </c>
      <c r="B860" s="10" t="s">
        <v>1352</v>
      </c>
      <c r="C860" s="11" t="s">
        <v>1353</v>
      </c>
      <c r="D860" s="10">
        <v>2009</v>
      </c>
      <c r="E860" s="11" t="s">
        <v>567</v>
      </c>
      <c r="F860" s="13" t="s">
        <v>97</v>
      </c>
    </row>
    <row r="861" spans="1:6" x14ac:dyDescent="0.25">
      <c r="A861" s="9" t="s">
        <v>1335</v>
      </c>
      <c r="B861" s="10" t="s">
        <v>1354</v>
      </c>
      <c r="C861" s="11" t="s">
        <v>1355</v>
      </c>
      <c r="D861" s="10">
        <v>2009</v>
      </c>
      <c r="E861" s="11" t="s">
        <v>520</v>
      </c>
      <c r="F861" s="13" t="s">
        <v>97</v>
      </c>
    </row>
    <row r="862" spans="1:6" x14ac:dyDescent="0.25">
      <c r="A862" s="9" t="s">
        <v>1335</v>
      </c>
      <c r="B862" s="10" t="s">
        <v>1356</v>
      </c>
      <c r="C862" s="11" t="s">
        <v>1357</v>
      </c>
      <c r="D862" s="10">
        <v>2009</v>
      </c>
      <c r="E862" s="11" t="s">
        <v>84</v>
      </c>
      <c r="F862" s="13" t="s">
        <v>97</v>
      </c>
    </row>
    <row r="863" spans="1:6" x14ac:dyDescent="0.25">
      <c r="A863" s="9" t="s">
        <v>1335</v>
      </c>
      <c r="B863" s="10" t="s">
        <v>1358</v>
      </c>
      <c r="C863" s="11" t="s">
        <v>1359</v>
      </c>
      <c r="D863" s="10">
        <v>2010</v>
      </c>
      <c r="E863" s="11" t="s">
        <v>51</v>
      </c>
      <c r="F863" s="13" t="s">
        <v>97</v>
      </c>
    </row>
    <row r="864" spans="1:6" x14ac:dyDescent="0.25">
      <c r="A864" s="9" t="s">
        <v>1335</v>
      </c>
      <c r="B864" s="10" t="s">
        <v>1360</v>
      </c>
      <c r="C864" s="11" t="s">
        <v>1361</v>
      </c>
      <c r="D864" s="10">
        <v>2010</v>
      </c>
      <c r="E864" s="11" t="s">
        <v>21</v>
      </c>
      <c r="F864" s="13" t="s">
        <v>97</v>
      </c>
    </row>
    <row r="865" spans="1:6" x14ac:dyDescent="0.25">
      <c r="A865" s="9" t="s">
        <v>1335</v>
      </c>
      <c r="B865" s="10" t="s">
        <v>1362</v>
      </c>
      <c r="C865" s="11" t="s">
        <v>1363</v>
      </c>
      <c r="D865" s="10">
        <v>2010</v>
      </c>
      <c r="E865" s="11" t="s">
        <v>21</v>
      </c>
      <c r="F865" s="13" t="s">
        <v>97</v>
      </c>
    </row>
    <row r="866" spans="1:6" x14ac:dyDescent="0.25">
      <c r="A866" s="9" t="s">
        <v>1335</v>
      </c>
      <c r="B866" s="10" t="s">
        <v>1364</v>
      </c>
      <c r="C866" s="11" t="s">
        <v>1365</v>
      </c>
      <c r="D866" s="10">
        <v>2009</v>
      </c>
      <c r="E866" s="11" t="s">
        <v>51</v>
      </c>
      <c r="F866" s="13" t="s">
        <v>97</v>
      </c>
    </row>
    <row r="867" spans="1:6" x14ac:dyDescent="0.25">
      <c r="A867" s="9" t="s">
        <v>1335</v>
      </c>
      <c r="B867" s="10" t="s">
        <v>1366</v>
      </c>
      <c r="C867" s="11" t="s">
        <v>1367</v>
      </c>
      <c r="D867" s="10">
        <v>2009</v>
      </c>
      <c r="E867" s="11" t="s">
        <v>38</v>
      </c>
      <c r="F867" s="13" t="s">
        <v>97</v>
      </c>
    </row>
    <row r="868" spans="1:6" x14ac:dyDescent="0.25">
      <c r="A868" s="9" t="s">
        <v>1335</v>
      </c>
      <c r="B868" s="10" t="s">
        <v>1368</v>
      </c>
      <c r="C868" s="11" t="s">
        <v>1369</v>
      </c>
      <c r="D868" s="10">
        <v>2009</v>
      </c>
      <c r="E868" s="11" t="s">
        <v>18</v>
      </c>
      <c r="F868" s="13" t="s">
        <v>97</v>
      </c>
    </row>
    <row r="869" spans="1:6" x14ac:dyDescent="0.25">
      <c r="A869" s="9" t="s">
        <v>1335</v>
      </c>
      <c r="B869" s="10" t="s">
        <v>1370</v>
      </c>
      <c r="C869" s="11" t="s">
        <v>1371</v>
      </c>
      <c r="D869" s="10">
        <v>2009</v>
      </c>
      <c r="E869" s="11" t="s">
        <v>108</v>
      </c>
      <c r="F869" s="13" t="s">
        <v>97</v>
      </c>
    </row>
    <row r="870" spans="1:6" x14ac:dyDescent="0.25">
      <c r="A870" s="9" t="s">
        <v>1335</v>
      </c>
      <c r="B870" s="10" t="s">
        <v>1372</v>
      </c>
      <c r="C870" s="11" t="s">
        <v>1373</v>
      </c>
      <c r="D870" s="10">
        <v>2010</v>
      </c>
      <c r="E870" s="11" t="s">
        <v>10</v>
      </c>
      <c r="F870" s="13" t="s">
        <v>97</v>
      </c>
    </row>
    <row r="871" spans="1:6" x14ac:dyDescent="0.25">
      <c r="A871" s="9" t="s">
        <v>1335</v>
      </c>
      <c r="B871" s="10" t="s">
        <v>1374</v>
      </c>
      <c r="C871" s="11" t="s">
        <v>1375</v>
      </c>
      <c r="D871" s="10">
        <v>2009</v>
      </c>
      <c r="E871" s="11" t="s">
        <v>140</v>
      </c>
      <c r="F871" s="13" t="s">
        <v>97</v>
      </c>
    </row>
    <row r="872" spans="1:6" x14ac:dyDescent="0.25">
      <c r="A872" s="9" t="s">
        <v>1335</v>
      </c>
      <c r="B872" s="10" t="s">
        <v>1376</v>
      </c>
      <c r="C872" s="11" t="s">
        <v>1377</v>
      </c>
      <c r="D872" s="10">
        <v>2009</v>
      </c>
      <c r="E872" s="11" t="s">
        <v>731</v>
      </c>
      <c r="F872" s="13" t="s">
        <v>97</v>
      </c>
    </row>
    <row r="873" spans="1:6" x14ac:dyDescent="0.25">
      <c r="A873" s="9" t="s">
        <v>1335</v>
      </c>
      <c r="B873" s="10" t="s">
        <v>1378</v>
      </c>
      <c r="C873" s="11" t="s">
        <v>1379</v>
      </c>
      <c r="D873" s="10">
        <v>2010</v>
      </c>
      <c r="E873" s="11" t="s">
        <v>10</v>
      </c>
      <c r="F873" s="13" t="s">
        <v>97</v>
      </c>
    </row>
    <row r="874" spans="1:6" x14ac:dyDescent="0.25">
      <c r="A874" s="9" t="s">
        <v>1335</v>
      </c>
      <c r="B874" s="10" t="s">
        <v>1380</v>
      </c>
      <c r="C874" s="11" t="s">
        <v>1381</v>
      </c>
      <c r="D874" s="10">
        <v>2009</v>
      </c>
      <c r="E874" s="11" t="s">
        <v>21</v>
      </c>
      <c r="F874" s="13" t="s">
        <v>97</v>
      </c>
    </row>
    <row r="875" spans="1:6" x14ac:dyDescent="0.25">
      <c r="A875" s="9" t="s">
        <v>1335</v>
      </c>
      <c r="B875" s="10" t="s">
        <v>1382</v>
      </c>
      <c r="C875" s="11" t="s">
        <v>1383</v>
      </c>
      <c r="D875" s="10">
        <v>2010</v>
      </c>
      <c r="E875" s="11" t="s">
        <v>7</v>
      </c>
      <c r="F875" s="13" t="s">
        <v>97</v>
      </c>
    </row>
    <row r="876" spans="1:6" x14ac:dyDescent="0.25">
      <c r="A876" s="9" t="s">
        <v>1335</v>
      </c>
      <c r="B876" s="10" t="s">
        <v>1384</v>
      </c>
      <c r="C876" s="11" t="s">
        <v>1385</v>
      </c>
      <c r="D876" s="10">
        <v>2010</v>
      </c>
      <c r="E876" s="11" t="s">
        <v>567</v>
      </c>
      <c r="F876" s="13" t="s">
        <v>97</v>
      </c>
    </row>
    <row r="877" spans="1:6" x14ac:dyDescent="0.25">
      <c r="A877" s="9" t="s">
        <v>1335</v>
      </c>
      <c r="B877" s="10" t="s">
        <v>1386</v>
      </c>
      <c r="C877" s="11" t="s">
        <v>1387</v>
      </c>
      <c r="D877" s="10">
        <v>2009</v>
      </c>
      <c r="E877" s="11" t="s">
        <v>7</v>
      </c>
      <c r="F877" s="13" t="s">
        <v>97</v>
      </c>
    </row>
    <row r="878" spans="1:6" x14ac:dyDescent="0.25">
      <c r="A878" s="9" t="s">
        <v>1335</v>
      </c>
      <c r="B878" s="10" t="s">
        <v>1388</v>
      </c>
      <c r="C878" s="11" t="s">
        <v>1389</v>
      </c>
      <c r="D878" s="10">
        <v>2010</v>
      </c>
      <c r="E878" s="11" t="s">
        <v>557</v>
      </c>
      <c r="F878" s="13" t="s">
        <v>97</v>
      </c>
    </row>
    <row r="879" spans="1:6" x14ac:dyDescent="0.25">
      <c r="A879" s="9" t="s">
        <v>1335</v>
      </c>
      <c r="B879" s="10" t="s">
        <v>1390</v>
      </c>
      <c r="C879" s="11" t="s">
        <v>1385</v>
      </c>
      <c r="D879" s="10">
        <v>2010</v>
      </c>
      <c r="E879" s="11" t="s">
        <v>567</v>
      </c>
      <c r="F879" s="13" t="s">
        <v>97</v>
      </c>
    </row>
    <row r="880" spans="1:6" x14ac:dyDescent="0.25">
      <c r="A880" s="9" t="s">
        <v>1335</v>
      </c>
      <c r="B880" s="10" t="s">
        <v>1391</v>
      </c>
      <c r="C880" s="11" t="s">
        <v>1392</v>
      </c>
      <c r="D880" s="10">
        <v>2010</v>
      </c>
      <c r="E880" s="11" t="s">
        <v>567</v>
      </c>
      <c r="F880" s="13" t="s">
        <v>97</v>
      </c>
    </row>
    <row r="881" spans="1:6" x14ac:dyDescent="0.25">
      <c r="A881" s="9" t="s">
        <v>1335</v>
      </c>
      <c r="B881" s="10" t="s">
        <v>1393</v>
      </c>
      <c r="C881" s="11" t="s">
        <v>1394</v>
      </c>
      <c r="D881" s="10">
        <v>2010</v>
      </c>
      <c r="E881" s="11" t="s">
        <v>108</v>
      </c>
      <c r="F881" s="13" t="s">
        <v>97</v>
      </c>
    </row>
    <row r="882" spans="1:6" x14ac:dyDescent="0.25">
      <c r="A882" s="9" t="s">
        <v>1335</v>
      </c>
      <c r="B882" s="10" t="s">
        <v>1395</v>
      </c>
      <c r="C882" s="11" t="s">
        <v>1396</v>
      </c>
      <c r="D882" s="10">
        <v>2010</v>
      </c>
      <c r="E882" s="11" t="s">
        <v>24</v>
      </c>
      <c r="F882" s="13" t="s">
        <v>97</v>
      </c>
    </row>
    <row r="883" spans="1:6" x14ac:dyDescent="0.25">
      <c r="A883" s="9" t="s">
        <v>1335</v>
      </c>
      <c r="B883" s="10" t="s">
        <v>1397</v>
      </c>
      <c r="C883" s="11" t="s">
        <v>1398</v>
      </c>
      <c r="D883" s="10">
        <v>2009</v>
      </c>
      <c r="E883" s="11" t="s">
        <v>27</v>
      </c>
      <c r="F883" s="13" t="s">
        <v>97</v>
      </c>
    </row>
    <row r="884" spans="1:6" x14ac:dyDescent="0.25">
      <c r="A884" s="9" t="s">
        <v>1335</v>
      </c>
      <c r="B884" s="10" t="s">
        <v>1399</v>
      </c>
      <c r="C884" s="11" t="s">
        <v>1400</v>
      </c>
      <c r="D884" s="10">
        <v>2009</v>
      </c>
      <c r="E884" s="11" t="s">
        <v>38</v>
      </c>
      <c r="F884" s="13" t="s">
        <v>97</v>
      </c>
    </row>
    <row r="885" spans="1:6" x14ac:dyDescent="0.25">
      <c r="A885" s="9" t="s">
        <v>1335</v>
      </c>
      <c r="B885" s="10" t="s">
        <v>1401</v>
      </c>
      <c r="C885" s="11" t="s">
        <v>1402</v>
      </c>
      <c r="D885" s="10">
        <v>2010</v>
      </c>
      <c r="E885" s="11" t="s">
        <v>51</v>
      </c>
      <c r="F885" s="13" t="s">
        <v>97</v>
      </c>
    </row>
    <row r="886" spans="1:6" x14ac:dyDescent="0.25">
      <c r="A886" s="9" t="s">
        <v>1335</v>
      </c>
      <c r="B886" s="10" t="s">
        <v>1403</v>
      </c>
      <c r="C886" s="11" t="s">
        <v>1404</v>
      </c>
      <c r="D886" s="10">
        <v>2010</v>
      </c>
      <c r="E886" s="11" t="s">
        <v>526</v>
      </c>
      <c r="F886" s="13" t="s">
        <v>97</v>
      </c>
    </row>
    <row r="887" spans="1:6" x14ac:dyDescent="0.25">
      <c r="A887" s="9" t="s">
        <v>1335</v>
      </c>
      <c r="B887" s="10" t="s">
        <v>1405</v>
      </c>
      <c r="C887" s="11" t="s">
        <v>1406</v>
      </c>
      <c r="D887" s="10">
        <v>2010</v>
      </c>
      <c r="E887" s="11" t="s">
        <v>731</v>
      </c>
      <c r="F887" s="13" t="s">
        <v>97</v>
      </c>
    </row>
    <row r="888" spans="1:6" x14ac:dyDescent="0.25">
      <c r="A888" s="9" t="s">
        <v>1335</v>
      </c>
      <c r="B888" s="10" t="s">
        <v>1407</v>
      </c>
      <c r="C888" s="11" t="s">
        <v>1408</v>
      </c>
      <c r="D888" s="10">
        <v>2009</v>
      </c>
      <c r="E888" s="11" t="s">
        <v>13</v>
      </c>
      <c r="F888" s="13" t="s">
        <v>97</v>
      </c>
    </row>
    <row r="889" spans="1:6" ht="15.75" thickBot="1" x14ac:dyDescent="0.3"/>
    <row r="890" spans="1:6" ht="16.5" thickBot="1" x14ac:dyDescent="0.3">
      <c r="A890" s="18" t="s">
        <v>1540</v>
      </c>
      <c r="B890" s="19"/>
      <c r="C890" s="20"/>
      <c r="D890" s="15"/>
      <c r="E890" s="15"/>
      <c r="F890" s="16"/>
    </row>
    <row r="892" spans="1:6" x14ac:dyDescent="0.25">
      <c r="A892" s="6" t="s">
        <v>0</v>
      </c>
      <c r="B892" s="7" t="s">
        <v>1</v>
      </c>
      <c r="C892" s="8" t="s">
        <v>2</v>
      </c>
      <c r="D892" s="7" t="s">
        <v>3</v>
      </c>
      <c r="E892" s="8" t="s">
        <v>4</v>
      </c>
      <c r="F892" s="12" t="s">
        <v>5</v>
      </c>
    </row>
    <row r="893" spans="1:6" x14ac:dyDescent="0.25">
      <c r="A893" s="9">
        <v>1</v>
      </c>
      <c r="B893" s="10" t="s">
        <v>1409</v>
      </c>
      <c r="C893" s="11" t="s">
        <v>1410</v>
      </c>
      <c r="D893" s="10">
        <v>2011</v>
      </c>
      <c r="E893" s="11" t="s">
        <v>140</v>
      </c>
      <c r="F893" s="13" t="s">
        <v>1411</v>
      </c>
    </row>
    <row r="894" spans="1:6" x14ac:dyDescent="0.25">
      <c r="A894" s="9">
        <v>2</v>
      </c>
      <c r="B894" s="10" t="s">
        <v>1412</v>
      </c>
      <c r="C894" s="11" t="s">
        <v>951</v>
      </c>
      <c r="D894" s="10">
        <v>2011</v>
      </c>
      <c r="E894" s="11" t="s">
        <v>7</v>
      </c>
      <c r="F894" s="13" t="s">
        <v>1413</v>
      </c>
    </row>
    <row r="895" spans="1:6" x14ac:dyDescent="0.25">
      <c r="A895" s="9">
        <v>3</v>
      </c>
      <c r="B895" s="10" t="s">
        <v>1414</v>
      </c>
      <c r="C895" s="11" t="s">
        <v>1415</v>
      </c>
      <c r="D895" s="10">
        <v>2013</v>
      </c>
      <c r="E895" s="11" t="s">
        <v>96</v>
      </c>
      <c r="F895" s="13" t="s">
        <v>1416</v>
      </c>
    </row>
    <row r="896" spans="1:6" x14ac:dyDescent="0.25">
      <c r="A896" s="9">
        <v>4</v>
      </c>
      <c r="B896" s="10" t="s">
        <v>1417</v>
      </c>
      <c r="C896" s="11" t="s">
        <v>1418</v>
      </c>
      <c r="D896" s="10">
        <v>2011</v>
      </c>
      <c r="E896" s="11" t="s">
        <v>140</v>
      </c>
      <c r="F896" s="13" t="s">
        <v>1419</v>
      </c>
    </row>
    <row r="897" spans="1:6" x14ac:dyDescent="0.25">
      <c r="A897" s="9">
        <v>5</v>
      </c>
      <c r="B897" s="10" t="s">
        <v>1420</v>
      </c>
      <c r="C897" s="11" t="s">
        <v>1421</v>
      </c>
      <c r="D897" s="10">
        <v>2011</v>
      </c>
      <c r="E897" s="11" t="s">
        <v>96</v>
      </c>
      <c r="F897" s="13" t="s">
        <v>1422</v>
      </c>
    </row>
    <row r="898" spans="1:6" x14ac:dyDescent="0.25">
      <c r="A898" s="9">
        <v>6</v>
      </c>
      <c r="B898" s="10" t="s">
        <v>1423</v>
      </c>
      <c r="C898" s="11" t="s">
        <v>1424</v>
      </c>
      <c r="D898" s="10">
        <v>2011</v>
      </c>
      <c r="E898" s="11" t="s">
        <v>7</v>
      </c>
      <c r="F898" s="13" t="s">
        <v>1425</v>
      </c>
    </row>
    <row r="899" spans="1:6" x14ac:dyDescent="0.25">
      <c r="A899" s="9">
        <v>7</v>
      </c>
      <c r="B899" s="10" t="s">
        <v>1426</v>
      </c>
      <c r="C899" s="11" t="s">
        <v>1427</v>
      </c>
      <c r="D899" s="10">
        <v>2012</v>
      </c>
      <c r="E899" s="11" t="s">
        <v>140</v>
      </c>
      <c r="F899" s="13" t="s">
        <v>1428</v>
      </c>
    </row>
    <row r="900" spans="1:6" x14ac:dyDescent="0.25">
      <c r="A900" s="9">
        <v>8</v>
      </c>
      <c r="B900" s="10" t="s">
        <v>1429</v>
      </c>
      <c r="C900" s="11" t="s">
        <v>1430</v>
      </c>
      <c r="D900" s="10">
        <v>2011</v>
      </c>
      <c r="E900" s="11" t="s">
        <v>731</v>
      </c>
      <c r="F900" s="13" t="s">
        <v>1431</v>
      </c>
    </row>
    <row r="901" spans="1:6" x14ac:dyDescent="0.25">
      <c r="A901" s="9" t="s">
        <v>1432</v>
      </c>
      <c r="B901" s="10" t="s">
        <v>1433</v>
      </c>
      <c r="C901" s="11" t="s">
        <v>1434</v>
      </c>
      <c r="D901" s="10">
        <v>2011</v>
      </c>
      <c r="E901" s="11" t="s">
        <v>7</v>
      </c>
      <c r="F901" s="13" t="s">
        <v>97</v>
      </c>
    </row>
    <row r="902" spans="1:6" x14ac:dyDescent="0.25">
      <c r="A902" s="9" t="s">
        <v>1432</v>
      </c>
      <c r="B902" s="10" t="s">
        <v>1435</v>
      </c>
      <c r="C902" s="11" t="s">
        <v>1436</v>
      </c>
      <c r="D902" s="10">
        <v>2011</v>
      </c>
      <c r="E902" s="11" t="s">
        <v>21</v>
      </c>
      <c r="F902" s="13" t="s">
        <v>97</v>
      </c>
    </row>
    <row r="903" spans="1:6" x14ac:dyDescent="0.25">
      <c r="A903" s="9" t="s">
        <v>1432</v>
      </c>
      <c r="B903" s="10" t="s">
        <v>1437</v>
      </c>
      <c r="C903" s="11" t="s">
        <v>1438</v>
      </c>
      <c r="D903" s="10">
        <v>2012</v>
      </c>
      <c r="E903" s="11" t="s">
        <v>27</v>
      </c>
      <c r="F903" s="13" t="s">
        <v>97</v>
      </c>
    </row>
    <row r="904" spans="1:6" x14ac:dyDescent="0.25">
      <c r="A904" s="9" t="s">
        <v>1432</v>
      </c>
      <c r="B904" s="10" t="s">
        <v>1439</v>
      </c>
      <c r="C904" s="11" t="s">
        <v>1440</v>
      </c>
      <c r="D904" s="10">
        <v>2011</v>
      </c>
      <c r="E904" s="11" t="s">
        <v>140</v>
      </c>
      <c r="F904" s="13" t="s">
        <v>97</v>
      </c>
    </row>
    <row r="905" spans="1:6" x14ac:dyDescent="0.25">
      <c r="A905" s="9" t="s">
        <v>1432</v>
      </c>
      <c r="B905" s="10" t="s">
        <v>1441</v>
      </c>
      <c r="C905" s="11" t="s">
        <v>1442</v>
      </c>
      <c r="D905" s="10">
        <v>2011</v>
      </c>
      <c r="E905" s="11" t="s">
        <v>108</v>
      </c>
      <c r="F905" s="13" t="s">
        <v>97</v>
      </c>
    </row>
    <row r="906" spans="1:6" x14ac:dyDescent="0.25">
      <c r="A906" s="9" t="s">
        <v>1432</v>
      </c>
      <c r="B906" s="10" t="s">
        <v>1443</v>
      </c>
      <c r="C906" s="11" t="s">
        <v>1444</v>
      </c>
      <c r="D906" s="10">
        <v>2011</v>
      </c>
      <c r="E906" s="11" t="s">
        <v>731</v>
      </c>
      <c r="F906" s="13" t="s">
        <v>97</v>
      </c>
    </row>
    <row r="907" spans="1:6" x14ac:dyDescent="0.25">
      <c r="A907" s="9" t="s">
        <v>1432</v>
      </c>
      <c r="B907" s="10" t="s">
        <v>1445</v>
      </c>
      <c r="C907" s="11" t="s">
        <v>1446</v>
      </c>
      <c r="D907" s="10">
        <v>2012</v>
      </c>
      <c r="E907" s="11" t="s">
        <v>731</v>
      </c>
      <c r="F907" s="13" t="s">
        <v>97</v>
      </c>
    </row>
    <row r="908" spans="1:6" x14ac:dyDescent="0.25">
      <c r="A908" s="9" t="s">
        <v>1432</v>
      </c>
      <c r="B908" s="10" t="s">
        <v>1447</v>
      </c>
      <c r="C908" s="11" t="s">
        <v>1448</v>
      </c>
      <c r="D908" s="10">
        <v>2011</v>
      </c>
      <c r="E908" s="11" t="s">
        <v>21</v>
      </c>
      <c r="F908" s="13" t="s">
        <v>97</v>
      </c>
    </row>
    <row r="909" spans="1:6" x14ac:dyDescent="0.25">
      <c r="A909" s="9" t="s">
        <v>1432</v>
      </c>
      <c r="B909" s="10" t="s">
        <v>1449</v>
      </c>
      <c r="C909" s="11" t="s">
        <v>1450</v>
      </c>
      <c r="D909" s="10">
        <v>2012</v>
      </c>
      <c r="E909" s="11" t="s">
        <v>7</v>
      </c>
      <c r="F909" s="13" t="s">
        <v>97</v>
      </c>
    </row>
    <row r="910" spans="1:6" x14ac:dyDescent="0.25">
      <c r="A910" s="9" t="s">
        <v>1432</v>
      </c>
      <c r="B910" s="10" t="s">
        <v>1451</v>
      </c>
      <c r="C910" s="11" t="s">
        <v>1452</v>
      </c>
      <c r="D910" s="10">
        <v>2013</v>
      </c>
      <c r="E910" s="11" t="s">
        <v>96</v>
      </c>
      <c r="F910" s="13" t="s">
        <v>97</v>
      </c>
    </row>
    <row r="911" spans="1:6" x14ac:dyDescent="0.25">
      <c r="A911" s="9" t="s">
        <v>1432</v>
      </c>
      <c r="B911" s="10" t="s">
        <v>1453</v>
      </c>
      <c r="C911" s="11" t="s">
        <v>1454</v>
      </c>
      <c r="D911" s="10">
        <v>2012</v>
      </c>
      <c r="E911" s="11" t="s">
        <v>7</v>
      </c>
      <c r="F911" s="13" t="s">
        <v>97</v>
      </c>
    </row>
    <row r="912" spans="1:6" x14ac:dyDescent="0.25">
      <c r="A912" s="9" t="s">
        <v>1432</v>
      </c>
      <c r="B912" s="10" t="s">
        <v>1455</v>
      </c>
      <c r="C912" s="11" t="s">
        <v>1456</v>
      </c>
      <c r="D912" s="10">
        <v>2012</v>
      </c>
      <c r="E912" s="11" t="s">
        <v>7</v>
      </c>
      <c r="F912" s="13" t="s">
        <v>97</v>
      </c>
    </row>
    <row r="913" spans="1:6" x14ac:dyDescent="0.25">
      <c r="A913" s="9" t="s">
        <v>1432</v>
      </c>
      <c r="B913" s="10" t="s">
        <v>1457</v>
      </c>
      <c r="C913" s="11" t="s">
        <v>1458</v>
      </c>
      <c r="D913" s="10">
        <v>2011</v>
      </c>
      <c r="E913" s="11" t="s">
        <v>18</v>
      </c>
      <c r="F913" s="13" t="s">
        <v>97</v>
      </c>
    </row>
    <row r="914" spans="1:6" x14ac:dyDescent="0.25">
      <c r="A914" s="9" t="s">
        <v>1432</v>
      </c>
      <c r="B914" s="10" t="s">
        <v>1459</v>
      </c>
      <c r="C914" s="11" t="s">
        <v>1460</v>
      </c>
      <c r="D914" s="10">
        <v>2013</v>
      </c>
      <c r="E914" s="11" t="s">
        <v>18</v>
      </c>
      <c r="F914" s="13" t="s">
        <v>97</v>
      </c>
    </row>
    <row r="915" spans="1:6" x14ac:dyDescent="0.25">
      <c r="A915" s="9" t="s">
        <v>1432</v>
      </c>
      <c r="B915" s="10" t="s">
        <v>1461</v>
      </c>
      <c r="C915" s="11" t="s">
        <v>1462</v>
      </c>
      <c r="D915" s="10">
        <v>2011</v>
      </c>
      <c r="E915" s="11" t="s">
        <v>21</v>
      </c>
      <c r="F915" s="13" t="s">
        <v>97</v>
      </c>
    </row>
    <row r="916" spans="1:6" x14ac:dyDescent="0.25">
      <c r="A916" s="9" t="s">
        <v>1432</v>
      </c>
      <c r="B916" s="10" t="s">
        <v>1463</v>
      </c>
      <c r="C916" s="11" t="s">
        <v>1464</v>
      </c>
      <c r="D916" s="10">
        <v>2011</v>
      </c>
      <c r="E916" s="11" t="s">
        <v>21</v>
      </c>
      <c r="F916" s="13" t="s">
        <v>97</v>
      </c>
    </row>
    <row r="917" spans="1:6" x14ac:dyDescent="0.25">
      <c r="A917" s="9" t="s">
        <v>1432</v>
      </c>
      <c r="B917" s="10" t="s">
        <v>1465</v>
      </c>
      <c r="C917" s="11" t="s">
        <v>1466</v>
      </c>
      <c r="D917" s="10">
        <v>2012</v>
      </c>
      <c r="E917" s="11" t="s">
        <v>87</v>
      </c>
      <c r="F917" s="13" t="s">
        <v>97</v>
      </c>
    </row>
    <row r="918" spans="1:6" x14ac:dyDescent="0.25">
      <c r="A918" s="9" t="s">
        <v>1432</v>
      </c>
      <c r="B918" s="10" t="s">
        <v>1467</v>
      </c>
      <c r="C918" s="11" t="s">
        <v>1468</v>
      </c>
      <c r="D918" s="10">
        <v>2011</v>
      </c>
      <c r="E918" s="11" t="s">
        <v>108</v>
      </c>
      <c r="F918" s="13" t="s">
        <v>97</v>
      </c>
    </row>
    <row r="919" spans="1:6" x14ac:dyDescent="0.25">
      <c r="A919" s="9" t="s">
        <v>1432</v>
      </c>
      <c r="B919" s="10" t="s">
        <v>1469</v>
      </c>
      <c r="C919" s="11" t="s">
        <v>1470</v>
      </c>
      <c r="D919" s="10">
        <v>2011</v>
      </c>
      <c r="E919" s="11" t="s">
        <v>84</v>
      </c>
      <c r="F919" s="13" t="s">
        <v>97</v>
      </c>
    </row>
    <row r="920" spans="1:6" x14ac:dyDescent="0.25">
      <c r="A920" s="9" t="s">
        <v>1432</v>
      </c>
      <c r="B920" s="10" t="s">
        <v>1471</v>
      </c>
      <c r="C920" s="11" t="s">
        <v>1472</v>
      </c>
      <c r="D920" s="10">
        <v>2011</v>
      </c>
      <c r="E920" s="11" t="s">
        <v>38</v>
      </c>
      <c r="F920" s="13" t="s">
        <v>97</v>
      </c>
    </row>
    <row r="921" spans="1:6" x14ac:dyDescent="0.25">
      <c r="A921" s="9" t="s">
        <v>1432</v>
      </c>
      <c r="B921" s="10" t="s">
        <v>1473</v>
      </c>
      <c r="C921" s="11" t="s">
        <v>1474</v>
      </c>
      <c r="D921" s="10">
        <v>2011</v>
      </c>
      <c r="E921" s="11" t="s">
        <v>210</v>
      </c>
      <c r="F921" s="13" t="s">
        <v>97</v>
      </c>
    </row>
    <row r="922" spans="1:6" x14ac:dyDescent="0.25">
      <c r="A922" s="9" t="s">
        <v>1432</v>
      </c>
      <c r="B922" s="10" t="s">
        <v>1475</v>
      </c>
      <c r="C922" s="11" t="s">
        <v>1476</v>
      </c>
      <c r="D922" s="10">
        <v>2011</v>
      </c>
      <c r="E922" s="11" t="s">
        <v>13</v>
      </c>
      <c r="F922" s="13" t="s">
        <v>97</v>
      </c>
    </row>
    <row r="923" spans="1:6" x14ac:dyDescent="0.25">
      <c r="A923" s="9" t="s">
        <v>1432</v>
      </c>
      <c r="B923" s="10" t="s">
        <v>1477</v>
      </c>
      <c r="C923" s="11" t="s">
        <v>1478</v>
      </c>
      <c r="D923" s="10">
        <v>2011</v>
      </c>
      <c r="E923" s="11" t="s">
        <v>108</v>
      </c>
      <c r="F923" s="13" t="s">
        <v>97</v>
      </c>
    </row>
    <row r="924" spans="1:6" x14ac:dyDescent="0.25">
      <c r="A924" s="9" t="s">
        <v>1432</v>
      </c>
      <c r="B924" s="10" t="s">
        <v>1479</v>
      </c>
      <c r="C924" s="11" t="s">
        <v>1480</v>
      </c>
      <c r="D924" s="10">
        <v>2013</v>
      </c>
      <c r="E924" s="11" t="s">
        <v>51</v>
      </c>
      <c r="F924" s="13" t="s">
        <v>97</v>
      </c>
    </row>
    <row r="925" spans="1:6" x14ac:dyDescent="0.25">
      <c r="A925" s="9" t="s">
        <v>1432</v>
      </c>
      <c r="B925" s="10" t="s">
        <v>1481</v>
      </c>
      <c r="C925" s="11" t="s">
        <v>1482</v>
      </c>
      <c r="D925" s="10">
        <v>2011</v>
      </c>
      <c r="E925" s="11" t="s">
        <v>96</v>
      </c>
      <c r="F925" s="13" t="s">
        <v>97</v>
      </c>
    </row>
    <row r="926" spans="1:6" x14ac:dyDescent="0.25">
      <c r="A926" s="9" t="s">
        <v>1432</v>
      </c>
      <c r="B926" s="10" t="s">
        <v>1483</v>
      </c>
      <c r="C926" s="11" t="s">
        <v>1484</v>
      </c>
      <c r="D926" s="10">
        <v>2011</v>
      </c>
      <c r="E926" s="11" t="s">
        <v>135</v>
      </c>
      <c r="F926" s="13" t="s">
        <v>97</v>
      </c>
    </row>
    <row r="927" spans="1:6" x14ac:dyDescent="0.25">
      <c r="A927" s="9" t="s">
        <v>1432</v>
      </c>
      <c r="B927" s="10" t="s">
        <v>1485</v>
      </c>
      <c r="C927" s="11" t="s">
        <v>1486</v>
      </c>
      <c r="D927" s="10">
        <v>2011</v>
      </c>
      <c r="E927" s="11" t="s">
        <v>21</v>
      </c>
      <c r="F927" s="13" t="s">
        <v>97</v>
      </c>
    </row>
    <row r="928" spans="1:6" x14ac:dyDescent="0.25">
      <c r="A928" s="9" t="s">
        <v>1432</v>
      </c>
      <c r="B928" s="10" t="s">
        <v>1487</v>
      </c>
      <c r="C928" s="11" t="s">
        <v>1488</v>
      </c>
      <c r="D928" s="10">
        <v>2011</v>
      </c>
      <c r="E928" s="11" t="s">
        <v>21</v>
      </c>
      <c r="F928" s="13" t="s">
        <v>97</v>
      </c>
    </row>
    <row r="929" spans="1:6" x14ac:dyDescent="0.25">
      <c r="A929" s="9" t="s">
        <v>1432</v>
      </c>
      <c r="B929" s="10" t="s">
        <v>1489</v>
      </c>
      <c r="C929" s="11" t="s">
        <v>1490</v>
      </c>
      <c r="D929" s="10">
        <v>2013</v>
      </c>
      <c r="E929" s="11" t="s">
        <v>96</v>
      </c>
      <c r="F929" s="13" t="s">
        <v>97</v>
      </c>
    </row>
    <row r="930" spans="1:6" x14ac:dyDescent="0.25">
      <c r="A930" s="9" t="s">
        <v>1432</v>
      </c>
      <c r="B930" s="10" t="s">
        <v>1491</v>
      </c>
      <c r="C930" s="11" t="s">
        <v>132</v>
      </c>
      <c r="D930" s="10">
        <v>2013</v>
      </c>
      <c r="E930" s="11" t="s">
        <v>96</v>
      </c>
      <c r="F930" s="13" t="s">
        <v>97</v>
      </c>
    </row>
    <row r="931" spans="1:6" x14ac:dyDescent="0.25">
      <c r="A931" s="9" t="s">
        <v>1432</v>
      </c>
      <c r="B931" s="10" t="s">
        <v>1492</v>
      </c>
      <c r="C931" s="11" t="s">
        <v>1493</v>
      </c>
      <c r="D931" s="10">
        <v>2012</v>
      </c>
      <c r="E931" s="11" t="s">
        <v>10</v>
      </c>
      <c r="F931" s="13" t="s">
        <v>97</v>
      </c>
    </row>
    <row r="932" spans="1:6" x14ac:dyDescent="0.25">
      <c r="A932" s="9" t="s">
        <v>1432</v>
      </c>
      <c r="B932" s="10" t="s">
        <v>1494</v>
      </c>
      <c r="C932" s="11" t="s">
        <v>1495</v>
      </c>
      <c r="D932" s="10">
        <v>2012</v>
      </c>
      <c r="E932" s="11" t="s">
        <v>140</v>
      </c>
      <c r="F932" s="13" t="s">
        <v>97</v>
      </c>
    </row>
    <row r="933" spans="1:6" x14ac:dyDescent="0.25">
      <c r="A933" s="9" t="s">
        <v>1432</v>
      </c>
      <c r="B933" s="10" t="s">
        <v>1496</v>
      </c>
      <c r="C933" s="11" t="s">
        <v>1497</v>
      </c>
      <c r="D933" s="10">
        <v>2012</v>
      </c>
      <c r="E933" s="11" t="s">
        <v>140</v>
      </c>
      <c r="F933" s="13" t="s">
        <v>97</v>
      </c>
    </row>
    <row r="934" spans="1:6" x14ac:dyDescent="0.25">
      <c r="A934" s="9" t="s">
        <v>1432</v>
      </c>
      <c r="B934" s="10" t="s">
        <v>1498</v>
      </c>
      <c r="C934" s="11" t="s">
        <v>1499</v>
      </c>
      <c r="D934" s="10">
        <v>2013</v>
      </c>
      <c r="E934" s="11" t="s">
        <v>13</v>
      </c>
      <c r="F934" s="13" t="s">
        <v>97</v>
      </c>
    </row>
    <row r="935" spans="1:6" x14ac:dyDescent="0.25">
      <c r="A935" s="9" t="s">
        <v>1432</v>
      </c>
      <c r="B935" s="10" t="s">
        <v>1500</v>
      </c>
      <c r="C935" s="11" t="s">
        <v>1501</v>
      </c>
      <c r="D935" s="10">
        <v>2013</v>
      </c>
      <c r="E935" s="11" t="s">
        <v>27</v>
      </c>
      <c r="F935" s="13" t="s">
        <v>97</v>
      </c>
    </row>
    <row r="936" spans="1:6" x14ac:dyDescent="0.25">
      <c r="A936" s="9" t="s">
        <v>1432</v>
      </c>
      <c r="B936" s="10" t="s">
        <v>1502</v>
      </c>
      <c r="C936" s="11" t="s">
        <v>1503</v>
      </c>
      <c r="D936" s="10">
        <v>2013</v>
      </c>
      <c r="E936" s="11" t="s">
        <v>27</v>
      </c>
      <c r="F936" s="13" t="s">
        <v>97</v>
      </c>
    </row>
    <row r="937" spans="1:6" x14ac:dyDescent="0.25">
      <c r="A937" s="9" t="s">
        <v>1432</v>
      </c>
      <c r="B937" s="10" t="s">
        <v>1504</v>
      </c>
      <c r="C937" s="11" t="s">
        <v>1505</v>
      </c>
      <c r="D937" s="10">
        <v>2013</v>
      </c>
      <c r="E937" s="11" t="s">
        <v>27</v>
      </c>
      <c r="F937" s="13" t="s">
        <v>97</v>
      </c>
    </row>
    <row r="938" spans="1:6" x14ac:dyDescent="0.25">
      <c r="A938" s="9" t="s">
        <v>1432</v>
      </c>
      <c r="B938" s="10" t="s">
        <v>1506</v>
      </c>
      <c r="C938" s="11" t="s">
        <v>1507</v>
      </c>
      <c r="D938" s="10">
        <v>2013</v>
      </c>
      <c r="E938" s="11" t="s">
        <v>21</v>
      </c>
      <c r="F938" s="13" t="s">
        <v>97</v>
      </c>
    </row>
    <row r="939" spans="1:6" x14ac:dyDescent="0.25">
      <c r="A939" s="9" t="s">
        <v>1432</v>
      </c>
      <c r="B939" s="10" t="s">
        <v>1508</v>
      </c>
      <c r="C939" s="11" t="s">
        <v>1509</v>
      </c>
      <c r="D939" s="10">
        <v>2013</v>
      </c>
      <c r="E939" s="11" t="s">
        <v>38</v>
      </c>
      <c r="F939" s="13" t="s">
        <v>97</v>
      </c>
    </row>
    <row r="940" spans="1:6" x14ac:dyDescent="0.25">
      <c r="A940" s="9" t="s">
        <v>1432</v>
      </c>
      <c r="B940" s="10" t="s">
        <v>1510</v>
      </c>
      <c r="C940" s="11" t="s">
        <v>1511</v>
      </c>
      <c r="D940" s="10">
        <v>2011</v>
      </c>
      <c r="E940" s="11" t="s">
        <v>526</v>
      </c>
      <c r="F940" s="13" t="s">
        <v>97</v>
      </c>
    </row>
    <row r="941" spans="1:6" x14ac:dyDescent="0.25">
      <c r="A941" s="9" t="s">
        <v>1432</v>
      </c>
      <c r="B941" s="10" t="s">
        <v>1512</v>
      </c>
      <c r="C941" s="11" t="s">
        <v>1513</v>
      </c>
      <c r="D941" s="10">
        <v>2011</v>
      </c>
      <c r="E941" s="11" t="s">
        <v>526</v>
      </c>
      <c r="F941" s="13" t="s">
        <v>97</v>
      </c>
    </row>
    <row r="942" spans="1:6" x14ac:dyDescent="0.25">
      <c r="A942" s="9" t="s">
        <v>1432</v>
      </c>
      <c r="B942" s="10" t="s">
        <v>1514</v>
      </c>
      <c r="C942" s="11" t="s">
        <v>1515</v>
      </c>
      <c r="D942" s="10">
        <v>2013</v>
      </c>
      <c r="E942" s="11" t="s">
        <v>21</v>
      </c>
      <c r="F942" s="13" t="s">
        <v>97</v>
      </c>
    </row>
    <row r="943" spans="1:6" x14ac:dyDescent="0.25">
      <c r="A943" s="9" t="s">
        <v>1432</v>
      </c>
      <c r="B943" s="10" t="s">
        <v>1516</v>
      </c>
      <c r="C943" s="11" t="s">
        <v>1517</v>
      </c>
      <c r="D943" s="10">
        <v>2014</v>
      </c>
      <c r="E943" s="11" t="s">
        <v>108</v>
      </c>
      <c r="F943" s="13" t="s">
        <v>97</v>
      </c>
    </row>
    <row r="944" spans="1:6" x14ac:dyDescent="0.25">
      <c r="A944" s="9" t="s">
        <v>1432</v>
      </c>
      <c r="B944" s="10" t="s">
        <v>1518</v>
      </c>
      <c r="C944" s="11" t="s">
        <v>1519</v>
      </c>
      <c r="D944" s="10">
        <v>2013</v>
      </c>
      <c r="E944" s="11" t="s">
        <v>731</v>
      </c>
      <c r="F944" s="13" t="s">
        <v>97</v>
      </c>
    </row>
    <row r="945" spans="1:6" x14ac:dyDescent="0.25">
      <c r="A945" s="9" t="s">
        <v>1432</v>
      </c>
      <c r="B945" s="10" t="s">
        <v>1520</v>
      </c>
      <c r="C945" s="11" t="s">
        <v>1521</v>
      </c>
      <c r="D945" s="10">
        <v>2012</v>
      </c>
      <c r="E945" s="11" t="s">
        <v>10</v>
      </c>
      <c r="F945" s="13" t="s">
        <v>97</v>
      </c>
    </row>
    <row r="946" spans="1:6" x14ac:dyDescent="0.25">
      <c r="A946" s="9" t="s">
        <v>1432</v>
      </c>
      <c r="B946" s="10" t="s">
        <v>1522</v>
      </c>
      <c r="C946" s="11" t="s">
        <v>1523</v>
      </c>
      <c r="D946" s="10">
        <v>2014</v>
      </c>
      <c r="E946" s="11" t="s">
        <v>108</v>
      </c>
      <c r="F946" s="13" t="s">
        <v>97</v>
      </c>
    </row>
    <row r="947" spans="1:6" x14ac:dyDescent="0.25">
      <c r="A947" s="9" t="s">
        <v>1432</v>
      </c>
      <c r="B947" s="10" t="s">
        <v>1524</v>
      </c>
      <c r="C947" s="11" t="s">
        <v>1525</v>
      </c>
      <c r="D947" s="10">
        <v>2011</v>
      </c>
      <c r="E947" s="11" t="s">
        <v>27</v>
      </c>
      <c r="F947" s="13" t="s">
        <v>97</v>
      </c>
    </row>
    <row r="948" spans="1:6" x14ac:dyDescent="0.25">
      <c r="A948" s="9" t="s">
        <v>1432</v>
      </c>
      <c r="B948" s="10" t="s">
        <v>1526</v>
      </c>
      <c r="C948" s="11" t="s">
        <v>1527</v>
      </c>
      <c r="D948" s="10">
        <v>2013</v>
      </c>
      <c r="E948" s="11" t="s">
        <v>784</v>
      </c>
      <c r="F948" s="13" t="s">
        <v>97</v>
      </c>
    </row>
    <row r="949" spans="1:6" x14ac:dyDescent="0.25">
      <c r="A949" s="9" t="s">
        <v>1432</v>
      </c>
      <c r="B949" s="10" t="s">
        <v>1528</v>
      </c>
      <c r="C949" s="11" t="s">
        <v>1529</v>
      </c>
      <c r="D949" s="10">
        <v>2013</v>
      </c>
      <c r="E949" s="11" t="s">
        <v>784</v>
      </c>
      <c r="F949" s="13" t="s">
        <v>97</v>
      </c>
    </row>
    <row r="950" spans="1:6" x14ac:dyDescent="0.25">
      <c r="A950" s="9" t="s">
        <v>1432</v>
      </c>
      <c r="B950" s="10" t="s">
        <v>1530</v>
      </c>
      <c r="C950" s="11" t="s">
        <v>1531</v>
      </c>
      <c r="D950" s="10">
        <v>2014</v>
      </c>
      <c r="E950" s="11" t="s">
        <v>784</v>
      </c>
      <c r="F950" s="13" t="s">
        <v>97</v>
      </c>
    </row>
    <row r="951" spans="1:6" x14ac:dyDescent="0.25">
      <c r="A951" s="9" t="s">
        <v>1432</v>
      </c>
      <c r="B951" s="10" t="s">
        <v>1532</v>
      </c>
      <c r="C951" s="11" t="s">
        <v>1533</v>
      </c>
      <c r="D951" s="10">
        <v>2014</v>
      </c>
      <c r="E951" s="11" t="s">
        <v>784</v>
      </c>
      <c r="F951" s="13" t="s">
        <v>97</v>
      </c>
    </row>
    <row r="952" spans="1:6" x14ac:dyDescent="0.25">
      <c r="A952" s="9" t="s">
        <v>1432</v>
      </c>
      <c r="B952" s="10" t="s">
        <v>1534</v>
      </c>
      <c r="C952" s="11" t="s">
        <v>1535</v>
      </c>
      <c r="D952" s="10">
        <v>2012</v>
      </c>
      <c r="E952" s="11" t="s">
        <v>38</v>
      </c>
      <c r="F952" s="13" t="s">
        <v>97</v>
      </c>
    </row>
  </sheetData>
  <mergeCells count="6">
    <mergeCell ref="A890:C890"/>
    <mergeCell ref="A2:C2"/>
    <mergeCell ref="A543:C543"/>
    <mergeCell ref="A639:C639"/>
    <mergeCell ref="A719:C719"/>
    <mergeCell ref="A817:C8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22D7-8F4E-432A-8B90-2F49250D3FF8}">
  <dimension ref="A1:F736"/>
  <sheetViews>
    <sheetView workbookViewId="0">
      <selection sqref="A1:XFD737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5.75" thickBot="1" x14ac:dyDescent="0.3">
      <c r="A1"/>
      <c r="B1"/>
      <c r="C1"/>
      <c r="D1"/>
      <c r="E1"/>
      <c r="F1"/>
    </row>
    <row r="2" spans="1:6" ht="16.5" thickBot="1" x14ac:dyDescent="0.3">
      <c r="A2" s="18" t="s">
        <v>1542</v>
      </c>
      <c r="B2" s="19"/>
      <c r="C2" s="20"/>
      <c r="D2"/>
      <c r="E2"/>
      <c r="F2"/>
    </row>
    <row r="4" spans="1:6" x14ac:dyDescent="0.25">
      <c r="A4" s="6" t="s">
        <v>0</v>
      </c>
      <c r="B4" s="7" t="s">
        <v>1</v>
      </c>
      <c r="C4" s="8" t="s">
        <v>2</v>
      </c>
      <c r="D4" s="7" t="s">
        <v>3</v>
      </c>
      <c r="E4" s="8" t="s">
        <v>4</v>
      </c>
      <c r="F4" s="12" t="s">
        <v>5</v>
      </c>
    </row>
    <row r="5" spans="1:6" x14ac:dyDescent="0.25">
      <c r="A5" s="9">
        <v>1</v>
      </c>
      <c r="B5" s="10" t="s">
        <v>1543</v>
      </c>
      <c r="C5" s="11" t="s">
        <v>1544</v>
      </c>
      <c r="D5" s="10">
        <v>1995</v>
      </c>
      <c r="E5" s="11" t="s">
        <v>27</v>
      </c>
      <c r="F5" s="13" t="s">
        <v>1545</v>
      </c>
    </row>
    <row r="6" spans="1:6" x14ac:dyDescent="0.25">
      <c r="A6" s="9">
        <v>2</v>
      </c>
      <c r="B6" s="10" t="s">
        <v>1546</v>
      </c>
      <c r="C6" s="11" t="s">
        <v>1547</v>
      </c>
      <c r="D6" s="10">
        <v>1995</v>
      </c>
      <c r="E6" s="11" t="s">
        <v>7</v>
      </c>
      <c r="F6" s="13" t="s">
        <v>1548</v>
      </c>
    </row>
    <row r="7" spans="1:6" x14ac:dyDescent="0.25">
      <c r="A7" s="9">
        <v>3</v>
      </c>
      <c r="B7" s="10" t="s">
        <v>1549</v>
      </c>
      <c r="C7" s="11" t="s">
        <v>1550</v>
      </c>
      <c r="D7" s="10">
        <v>1999</v>
      </c>
      <c r="E7" s="11" t="s">
        <v>27</v>
      </c>
      <c r="F7" s="13" t="s">
        <v>1551</v>
      </c>
    </row>
    <row r="8" spans="1:6" x14ac:dyDescent="0.25">
      <c r="A8" s="9">
        <v>4</v>
      </c>
      <c r="B8" s="10" t="s">
        <v>1552</v>
      </c>
      <c r="C8" s="11" t="s">
        <v>1553</v>
      </c>
      <c r="D8" s="10">
        <v>1996</v>
      </c>
      <c r="E8" s="11" t="s">
        <v>27</v>
      </c>
      <c r="F8" s="13" t="s">
        <v>1554</v>
      </c>
    </row>
    <row r="9" spans="1:6" x14ac:dyDescent="0.25">
      <c r="A9" s="9">
        <v>5</v>
      </c>
      <c r="B9" s="10" t="s">
        <v>1555</v>
      </c>
      <c r="C9" s="11" t="s">
        <v>1556</v>
      </c>
      <c r="D9" s="10">
        <v>1999</v>
      </c>
      <c r="E9" s="11" t="s">
        <v>13</v>
      </c>
      <c r="F9" s="13" t="s">
        <v>1557</v>
      </c>
    </row>
    <row r="10" spans="1:6" x14ac:dyDescent="0.25">
      <c r="A10" s="9">
        <v>6</v>
      </c>
      <c r="B10" s="10" t="s">
        <v>1558</v>
      </c>
      <c r="C10" s="11" t="s">
        <v>1559</v>
      </c>
      <c r="D10" s="10">
        <v>2002</v>
      </c>
      <c r="E10" s="11" t="s">
        <v>21</v>
      </c>
      <c r="F10" s="13" t="s">
        <v>1560</v>
      </c>
    </row>
    <row r="11" spans="1:6" x14ac:dyDescent="0.25">
      <c r="A11" s="9">
        <v>7</v>
      </c>
      <c r="B11" s="10" t="s">
        <v>1561</v>
      </c>
      <c r="C11" s="11" t="s">
        <v>1562</v>
      </c>
      <c r="D11" s="10">
        <v>2002</v>
      </c>
      <c r="E11" s="11" t="s">
        <v>27</v>
      </c>
      <c r="F11" s="13" t="s">
        <v>1563</v>
      </c>
    </row>
    <row r="12" spans="1:6" x14ac:dyDescent="0.25">
      <c r="A12" s="9">
        <v>8</v>
      </c>
      <c r="B12" s="10" t="s">
        <v>1564</v>
      </c>
      <c r="C12" s="11" t="s">
        <v>1565</v>
      </c>
      <c r="D12" s="10">
        <v>1997</v>
      </c>
      <c r="E12" s="11" t="s">
        <v>38</v>
      </c>
      <c r="F12" s="13" t="s">
        <v>1566</v>
      </c>
    </row>
    <row r="13" spans="1:6" x14ac:dyDescent="0.25">
      <c r="A13" s="9">
        <v>9</v>
      </c>
      <c r="B13" s="10" t="s">
        <v>1567</v>
      </c>
      <c r="C13" s="11" t="s">
        <v>1568</v>
      </c>
      <c r="D13" s="10">
        <v>1975</v>
      </c>
      <c r="E13" s="11" t="s">
        <v>7</v>
      </c>
      <c r="F13" s="13" t="s">
        <v>1569</v>
      </c>
    </row>
    <row r="14" spans="1:6" x14ac:dyDescent="0.25">
      <c r="A14" s="9">
        <v>10</v>
      </c>
      <c r="B14" s="10" t="s">
        <v>1570</v>
      </c>
      <c r="C14" s="11" t="s">
        <v>1571</v>
      </c>
      <c r="D14" s="10">
        <v>1998</v>
      </c>
      <c r="E14" s="11" t="s">
        <v>27</v>
      </c>
      <c r="F14" s="13" t="s">
        <v>1572</v>
      </c>
    </row>
    <row r="15" spans="1:6" x14ac:dyDescent="0.25">
      <c r="A15" s="9">
        <v>11</v>
      </c>
      <c r="B15" s="10" t="s">
        <v>1573</v>
      </c>
      <c r="C15" s="11" t="s">
        <v>1574</v>
      </c>
      <c r="D15" s="10">
        <v>2000</v>
      </c>
      <c r="E15" s="11" t="s">
        <v>87</v>
      </c>
      <c r="F15" s="13" t="s">
        <v>1575</v>
      </c>
    </row>
    <row r="16" spans="1:6" x14ac:dyDescent="0.25">
      <c r="A16" s="9" t="s">
        <v>1576</v>
      </c>
      <c r="B16" s="10" t="s">
        <v>1577</v>
      </c>
      <c r="C16" s="11" t="s">
        <v>1578</v>
      </c>
      <c r="D16" s="10">
        <v>1992</v>
      </c>
      <c r="E16" s="11" t="s">
        <v>96</v>
      </c>
      <c r="F16" s="13" t="s">
        <v>97</v>
      </c>
    </row>
    <row r="17" spans="1:6" x14ac:dyDescent="0.25">
      <c r="A17" s="9" t="s">
        <v>1576</v>
      </c>
      <c r="B17" s="10" t="s">
        <v>1579</v>
      </c>
      <c r="C17" s="11" t="s">
        <v>1580</v>
      </c>
      <c r="D17" s="10">
        <v>1992</v>
      </c>
      <c r="E17" s="11" t="s">
        <v>10</v>
      </c>
      <c r="F17" s="13" t="s">
        <v>97</v>
      </c>
    </row>
    <row r="18" spans="1:6" x14ac:dyDescent="0.25">
      <c r="A18" s="9" t="s">
        <v>1576</v>
      </c>
      <c r="B18" s="10" t="s">
        <v>1581</v>
      </c>
      <c r="C18" s="11" t="s">
        <v>1582</v>
      </c>
      <c r="D18" s="10">
        <v>1992</v>
      </c>
      <c r="E18" s="11" t="s">
        <v>10</v>
      </c>
      <c r="F18" s="13" t="s">
        <v>97</v>
      </c>
    </row>
    <row r="19" spans="1:6" x14ac:dyDescent="0.25">
      <c r="A19" s="9" t="s">
        <v>1576</v>
      </c>
      <c r="B19" s="10" t="s">
        <v>1583</v>
      </c>
      <c r="C19" s="11" t="s">
        <v>1584</v>
      </c>
      <c r="D19" s="10">
        <v>1992</v>
      </c>
      <c r="E19" s="11" t="s">
        <v>106</v>
      </c>
      <c r="F19" s="13" t="s">
        <v>97</v>
      </c>
    </row>
    <row r="20" spans="1:6" x14ac:dyDescent="0.25">
      <c r="A20" s="9" t="s">
        <v>1576</v>
      </c>
      <c r="B20" s="10" t="s">
        <v>1585</v>
      </c>
      <c r="C20" s="11" t="s">
        <v>1586</v>
      </c>
      <c r="D20" s="10">
        <v>1992</v>
      </c>
      <c r="E20" s="11" t="s">
        <v>27</v>
      </c>
      <c r="F20" s="13" t="s">
        <v>97</v>
      </c>
    </row>
    <row r="21" spans="1:6" x14ac:dyDescent="0.25">
      <c r="A21" s="9" t="s">
        <v>1576</v>
      </c>
      <c r="B21" s="10" t="s">
        <v>1587</v>
      </c>
      <c r="C21" s="11" t="s">
        <v>1588</v>
      </c>
      <c r="D21" s="10">
        <v>1992</v>
      </c>
      <c r="E21" s="11" t="s">
        <v>104</v>
      </c>
      <c r="F21" s="13" t="s">
        <v>97</v>
      </c>
    </row>
    <row r="22" spans="1:6" x14ac:dyDescent="0.25">
      <c r="A22" s="9" t="s">
        <v>1576</v>
      </c>
      <c r="B22" s="10" t="s">
        <v>1589</v>
      </c>
      <c r="C22" s="11" t="s">
        <v>1590</v>
      </c>
      <c r="D22" s="10">
        <v>1992</v>
      </c>
      <c r="E22" s="11" t="s">
        <v>13</v>
      </c>
      <c r="F22" s="13" t="s">
        <v>97</v>
      </c>
    </row>
    <row r="23" spans="1:6" x14ac:dyDescent="0.25">
      <c r="A23" s="9" t="s">
        <v>1576</v>
      </c>
      <c r="B23" s="10" t="s">
        <v>1591</v>
      </c>
      <c r="C23" s="11" t="s">
        <v>1592</v>
      </c>
      <c r="D23" s="10">
        <v>1992</v>
      </c>
      <c r="E23" s="11" t="s">
        <v>106</v>
      </c>
      <c r="F23" s="13" t="s">
        <v>97</v>
      </c>
    </row>
    <row r="24" spans="1:6" x14ac:dyDescent="0.25">
      <c r="A24" s="9" t="s">
        <v>1576</v>
      </c>
      <c r="B24" s="10" t="s">
        <v>1593</v>
      </c>
      <c r="C24" s="11" t="s">
        <v>1594</v>
      </c>
      <c r="D24" s="10">
        <v>1993</v>
      </c>
      <c r="E24" s="11" t="s">
        <v>96</v>
      </c>
      <c r="F24" s="13" t="s">
        <v>97</v>
      </c>
    </row>
    <row r="25" spans="1:6" x14ac:dyDescent="0.25">
      <c r="A25" s="9" t="s">
        <v>1576</v>
      </c>
      <c r="B25" s="10" t="s">
        <v>1595</v>
      </c>
      <c r="C25" s="11" t="s">
        <v>1596</v>
      </c>
      <c r="D25" s="10">
        <v>1994</v>
      </c>
      <c r="E25" s="11" t="s">
        <v>27</v>
      </c>
      <c r="F25" s="13" t="s">
        <v>97</v>
      </c>
    </row>
    <row r="26" spans="1:6" x14ac:dyDescent="0.25">
      <c r="A26" s="9" t="s">
        <v>1576</v>
      </c>
      <c r="B26" s="10" t="s">
        <v>1597</v>
      </c>
      <c r="C26" s="11" t="s">
        <v>1598</v>
      </c>
      <c r="D26" s="10">
        <v>1995</v>
      </c>
      <c r="E26" s="11" t="s">
        <v>104</v>
      </c>
      <c r="F26" s="13" t="s">
        <v>97</v>
      </c>
    </row>
    <row r="27" spans="1:6" x14ac:dyDescent="0.25">
      <c r="A27" s="9" t="s">
        <v>1576</v>
      </c>
      <c r="B27" s="10" t="s">
        <v>1599</v>
      </c>
      <c r="C27" s="11" t="s">
        <v>1600</v>
      </c>
      <c r="D27" s="10">
        <v>1992</v>
      </c>
      <c r="E27" s="11" t="s">
        <v>10</v>
      </c>
      <c r="F27" s="13" t="s">
        <v>97</v>
      </c>
    </row>
    <row r="28" spans="1:6" x14ac:dyDescent="0.25">
      <c r="A28" s="9" t="s">
        <v>1576</v>
      </c>
      <c r="B28" s="10" t="s">
        <v>1601</v>
      </c>
      <c r="C28" s="11" t="s">
        <v>1602</v>
      </c>
      <c r="D28" s="10">
        <v>1994</v>
      </c>
      <c r="E28" s="11" t="s">
        <v>10</v>
      </c>
      <c r="F28" s="13" t="s">
        <v>97</v>
      </c>
    </row>
    <row r="29" spans="1:6" x14ac:dyDescent="0.25">
      <c r="A29" s="9" t="s">
        <v>1576</v>
      </c>
      <c r="B29" s="10" t="s">
        <v>1603</v>
      </c>
      <c r="C29" s="11" t="s">
        <v>1604</v>
      </c>
      <c r="D29" s="10">
        <v>1992</v>
      </c>
      <c r="E29" s="11" t="s">
        <v>96</v>
      </c>
      <c r="F29" s="13" t="s">
        <v>97</v>
      </c>
    </row>
    <row r="30" spans="1:6" x14ac:dyDescent="0.25">
      <c r="A30" s="9" t="s">
        <v>1576</v>
      </c>
      <c r="B30" s="10" t="s">
        <v>1605</v>
      </c>
      <c r="C30" s="11" t="s">
        <v>1606</v>
      </c>
      <c r="D30" s="10">
        <v>1994</v>
      </c>
      <c r="E30" s="11" t="s">
        <v>10</v>
      </c>
      <c r="F30" s="13" t="s">
        <v>97</v>
      </c>
    </row>
    <row r="31" spans="1:6" x14ac:dyDescent="0.25">
      <c r="A31" s="9" t="s">
        <v>1576</v>
      </c>
      <c r="B31" s="10" t="s">
        <v>1607</v>
      </c>
      <c r="C31" s="11" t="s">
        <v>1608</v>
      </c>
      <c r="D31" s="10">
        <v>1995</v>
      </c>
      <c r="E31" s="11" t="s">
        <v>106</v>
      </c>
      <c r="F31" s="13" t="s">
        <v>97</v>
      </c>
    </row>
    <row r="32" spans="1:6" x14ac:dyDescent="0.25">
      <c r="A32" s="9" t="s">
        <v>1576</v>
      </c>
      <c r="B32" s="10" t="s">
        <v>1609</v>
      </c>
      <c r="C32" s="11" t="s">
        <v>1610</v>
      </c>
      <c r="D32" s="10">
        <v>1992</v>
      </c>
      <c r="E32" s="11" t="s">
        <v>96</v>
      </c>
      <c r="F32" s="13" t="s">
        <v>97</v>
      </c>
    </row>
    <row r="33" spans="1:6" x14ac:dyDescent="0.25">
      <c r="A33" s="9" t="s">
        <v>1576</v>
      </c>
      <c r="B33" s="10" t="s">
        <v>1611</v>
      </c>
      <c r="C33" s="11" t="s">
        <v>1612</v>
      </c>
      <c r="D33" s="10">
        <v>1995</v>
      </c>
      <c r="E33" s="11" t="s">
        <v>140</v>
      </c>
      <c r="F33" s="13" t="s">
        <v>97</v>
      </c>
    </row>
    <row r="34" spans="1:6" x14ac:dyDescent="0.25">
      <c r="A34" s="9" t="s">
        <v>1576</v>
      </c>
      <c r="B34" s="10" t="s">
        <v>1613</v>
      </c>
      <c r="C34" s="11" t="s">
        <v>1614</v>
      </c>
      <c r="D34" s="10">
        <v>1996</v>
      </c>
      <c r="E34" s="11" t="s">
        <v>38</v>
      </c>
      <c r="F34" s="13" t="s">
        <v>97</v>
      </c>
    </row>
    <row r="35" spans="1:6" x14ac:dyDescent="0.25">
      <c r="A35" s="9" t="s">
        <v>1576</v>
      </c>
      <c r="B35" s="10" t="s">
        <v>1615</v>
      </c>
      <c r="C35" s="11" t="s">
        <v>1616</v>
      </c>
      <c r="D35" s="10">
        <v>1996</v>
      </c>
      <c r="E35" s="11" t="s">
        <v>106</v>
      </c>
      <c r="F35" s="13" t="s">
        <v>97</v>
      </c>
    </row>
    <row r="36" spans="1:6" x14ac:dyDescent="0.25">
      <c r="A36" s="9" t="s">
        <v>1576</v>
      </c>
      <c r="B36" s="10" t="s">
        <v>1617</v>
      </c>
      <c r="C36" s="11" t="s">
        <v>1618</v>
      </c>
      <c r="D36" s="10">
        <v>1993</v>
      </c>
      <c r="E36" s="11" t="s">
        <v>10</v>
      </c>
      <c r="F36" s="13" t="s">
        <v>97</v>
      </c>
    </row>
    <row r="37" spans="1:6" x14ac:dyDescent="0.25">
      <c r="A37" s="9" t="s">
        <v>1576</v>
      </c>
      <c r="B37" s="10" t="s">
        <v>1619</v>
      </c>
      <c r="C37" s="11" t="s">
        <v>1620</v>
      </c>
      <c r="D37" s="10">
        <v>1992</v>
      </c>
      <c r="E37" s="11" t="s">
        <v>96</v>
      </c>
      <c r="F37" s="13" t="s">
        <v>97</v>
      </c>
    </row>
    <row r="38" spans="1:6" x14ac:dyDescent="0.25">
      <c r="A38" s="9" t="s">
        <v>1576</v>
      </c>
      <c r="B38" s="10" t="s">
        <v>1621</v>
      </c>
      <c r="C38" s="11" t="s">
        <v>1622</v>
      </c>
      <c r="D38" s="10">
        <v>1995</v>
      </c>
      <c r="E38" s="11" t="s">
        <v>10</v>
      </c>
      <c r="F38" s="13" t="s">
        <v>97</v>
      </c>
    </row>
    <row r="39" spans="1:6" x14ac:dyDescent="0.25">
      <c r="A39" s="9" t="s">
        <v>1576</v>
      </c>
      <c r="B39" s="10" t="s">
        <v>1623</v>
      </c>
      <c r="C39" s="11" t="s">
        <v>1624</v>
      </c>
      <c r="D39" s="10">
        <v>1995</v>
      </c>
      <c r="E39" s="11" t="s">
        <v>10</v>
      </c>
      <c r="F39" s="13" t="s">
        <v>97</v>
      </c>
    </row>
    <row r="40" spans="1:6" x14ac:dyDescent="0.25">
      <c r="A40" s="9" t="s">
        <v>1576</v>
      </c>
      <c r="B40" s="10" t="s">
        <v>1625</v>
      </c>
      <c r="C40" s="11" t="s">
        <v>1626</v>
      </c>
      <c r="D40" s="10">
        <v>1996</v>
      </c>
      <c r="E40" s="11" t="s">
        <v>10</v>
      </c>
      <c r="F40" s="13" t="s">
        <v>97</v>
      </c>
    </row>
    <row r="41" spans="1:6" x14ac:dyDescent="0.25">
      <c r="A41" s="9" t="s">
        <v>1576</v>
      </c>
      <c r="B41" s="10" t="s">
        <v>1627</v>
      </c>
      <c r="C41" s="11" t="s">
        <v>1628</v>
      </c>
      <c r="D41" s="10">
        <v>1996</v>
      </c>
      <c r="E41" s="11" t="s">
        <v>21</v>
      </c>
      <c r="F41" s="13" t="s">
        <v>97</v>
      </c>
    </row>
    <row r="42" spans="1:6" x14ac:dyDescent="0.25">
      <c r="A42" s="9" t="s">
        <v>1576</v>
      </c>
      <c r="B42" s="10" t="s">
        <v>1629</v>
      </c>
      <c r="C42" s="11" t="s">
        <v>1630</v>
      </c>
      <c r="D42" s="10">
        <v>1998</v>
      </c>
      <c r="E42" s="11" t="s">
        <v>10</v>
      </c>
      <c r="F42" s="13" t="s">
        <v>97</v>
      </c>
    </row>
    <row r="43" spans="1:6" x14ac:dyDescent="0.25">
      <c r="A43" s="9" t="s">
        <v>1576</v>
      </c>
      <c r="B43" s="10" t="s">
        <v>1631</v>
      </c>
      <c r="C43" s="11" t="s">
        <v>1632</v>
      </c>
      <c r="D43" s="10">
        <v>1990</v>
      </c>
      <c r="E43" s="11" t="s">
        <v>108</v>
      </c>
      <c r="F43" s="13" t="s">
        <v>97</v>
      </c>
    </row>
    <row r="44" spans="1:6" x14ac:dyDescent="0.25">
      <c r="A44" s="9" t="s">
        <v>1576</v>
      </c>
      <c r="B44" s="10" t="s">
        <v>1633</v>
      </c>
      <c r="C44" s="11" t="s">
        <v>1634</v>
      </c>
      <c r="D44" s="10">
        <v>1990</v>
      </c>
      <c r="E44" s="11" t="s">
        <v>27</v>
      </c>
      <c r="F44" s="13" t="s">
        <v>97</v>
      </c>
    </row>
    <row r="45" spans="1:6" x14ac:dyDescent="0.25">
      <c r="A45" s="9" t="s">
        <v>1576</v>
      </c>
      <c r="B45" s="10" t="s">
        <v>1635</v>
      </c>
      <c r="C45" s="11" t="s">
        <v>1636</v>
      </c>
      <c r="D45" s="10">
        <v>1991</v>
      </c>
      <c r="E45" s="11" t="s">
        <v>13</v>
      </c>
      <c r="F45" s="13" t="s">
        <v>97</v>
      </c>
    </row>
    <row r="46" spans="1:6" x14ac:dyDescent="0.25">
      <c r="A46" s="9" t="s">
        <v>1576</v>
      </c>
      <c r="B46" s="10" t="s">
        <v>1637</v>
      </c>
      <c r="C46" s="11" t="s">
        <v>1638</v>
      </c>
      <c r="D46" s="10">
        <v>1991</v>
      </c>
      <c r="E46" s="11" t="s">
        <v>13</v>
      </c>
      <c r="F46" s="13" t="s">
        <v>97</v>
      </c>
    </row>
    <row r="47" spans="1:6" x14ac:dyDescent="0.25">
      <c r="A47" s="9" t="s">
        <v>1576</v>
      </c>
      <c r="B47" s="10" t="s">
        <v>1639</v>
      </c>
      <c r="C47" s="11" t="s">
        <v>1640</v>
      </c>
      <c r="D47" s="10">
        <v>1991</v>
      </c>
      <c r="E47" s="11" t="s">
        <v>13</v>
      </c>
      <c r="F47" s="13" t="s">
        <v>97</v>
      </c>
    </row>
    <row r="48" spans="1:6" x14ac:dyDescent="0.25">
      <c r="A48" s="9" t="s">
        <v>1576</v>
      </c>
      <c r="B48" s="10" t="s">
        <v>1641</v>
      </c>
      <c r="C48" s="11" t="s">
        <v>1642</v>
      </c>
      <c r="D48" s="10">
        <v>1991</v>
      </c>
      <c r="E48" s="11" t="s">
        <v>10</v>
      </c>
      <c r="F48" s="13" t="s">
        <v>97</v>
      </c>
    </row>
    <row r="49" spans="1:6" x14ac:dyDescent="0.25">
      <c r="A49" s="9" t="s">
        <v>1576</v>
      </c>
      <c r="B49" s="10" t="s">
        <v>1643</v>
      </c>
      <c r="C49" s="11" t="s">
        <v>1644</v>
      </c>
      <c r="D49" s="10">
        <v>1990</v>
      </c>
      <c r="E49" s="11" t="s">
        <v>27</v>
      </c>
      <c r="F49" s="13" t="s">
        <v>97</v>
      </c>
    </row>
    <row r="50" spans="1:6" x14ac:dyDescent="0.25">
      <c r="A50" s="9" t="s">
        <v>1576</v>
      </c>
      <c r="B50" s="10" t="s">
        <v>1645</v>
      </c>
      <c r="C50" s="11" t="s">
        <v>1646</v>
      </c>
      <c r="D50" s="10">
        <v>1991</v>
      </c>
      <c r="E50" s="11" t="s">
        <v>21</v>
      </c>
      <c r="F50" s="13" t="s">
        <v>97</v>
      </c>
    </row>
    <row r="51" spans="1:6" x14ac:dyDescent="0.25">
      <c r="A51" s="9" t="s">
        <v>1576</v>
      </c>
      <c r="B51" s="10" t="s">
        <v>1647</v>
      </c>
      <c r="C51" s="11" t="s">
        <v>1648</v>
      </c>
      <c r="D51" s="10">
        <v>1990</v>
      </c>
      <c r="E51" s="11" t="s">
        <v>21</v>
      </c>
      <c r="F51" s="13" t="s">
        <v>97</v>
      </c>
    </row>
    <row r="52" spans="1:6" x14ac:dyDescent="0.25">
      <c r="A52" s="9" t="s">
        <v>1576</v>
      </c>
      <c r="B52" s="10" t="s">
        <v>1649</v>
      </c>
      <c r="C52" s="11" t="s">
        <v>1650</v>
      </c>
      <c r="D52" s="10">
        <v>1988</v>
      </c>
      <c r="E52" s="11" t="s">
        <v>21</v>
      </c>
      <c r="F52" s="13" t="s">
        <v>97</v>
      </c>
    </row>
    <row r="53" spans="1:6" x14ac:dyDescent="0.25">
      <c r="A53" s="9" t="s">
        <v>1576</v>
      </c>
      <c r="B53" s="10" t="s">
        <v>1651</v>
      </c>
      <c r="C53" s="11" t="s">
        <v>1652</v>
      </c>
      <c r="D53" s="10">
        <v>1988</v>
      </c>
      <c r="E53" s="11" t="s">
        <v>96</v>
      </c>
      <c r="F53" s="13" t="s">
        <v>97</v>
      </c>
    </row>
    <row r="54" spans="1:6" x14ac:dyDescent="0.25">
      <c r="A54" s="9" t="s">
        <v>1576</v>
      </c>
      <c r="B54" s="10" t="s">
        <v>1653</v>
      </c>
      <c r="C54" s="11" t="s">
        <v>1654</v>
      </c>
      <c r="D54" s="10">
        <v>1989</v>
      </c>
      <c r="E54" s="11" t="s">
        <v>10</v>
      </c>
      <c r="F54" s="13" t="s">
        <v>97</v>
      </c>
    </row>
    <row r="55" spans="1:6" x14ac:dyDescent="0.25">
      <c r="A55" s="9" t="s">
        <v>1576</v>
      </c>
      <c r="B55" s="10" t="s">
        <v>1655</v>
      </c>
      <c r="C55" s="11" t="s">
        <v>1656</v>
      </c>
      <c r="D55" s="10">
        <v>1989</v>
      </c>
      <c r="E55" s="11" t="s">
        <v>27</v>
      </c>
      <c r="F55" s="13" t="s">
        <v>97</v>
      </c>
    </row>
    <row r="56" spans="1:6" x14ac:dyDescent="0.25">
      <c r="A56" s="9" t="s">
        <v>1576</v>
      </c>
      <c r="B56" s="10" t="s">
        <v>1657</v>
      </c>
      <c r="C56" s="11" t="s">
        <v>1658</v>
      </c>
      <c r="D56" s="10">
        <v>1989</v>
      </c>
      <c r="E56" s="11" t="s">
        <v>27</v>
      </c>
      <c r="F56" s="13" t="s">
        <v>97</v>
      </c>
    </row>
    <row r="57" spans="1:6" x14ac:dyDescent="0.25">
      <c r="A57" s="9" t="s">
        <v>1576</v>
      </c>
      <c r="B57" s="10" t="s">
        <v>1659</v>
      </c>
      <c r="C57" s="11" t="s">
        <v>1660</v>
      </c>
      <c r="D57" s="10">
        <v>1989</v>
      </c>
      <c r="E57" s="11" t="s">
        <v>96</v>
      </c>
      <c r="F57" s="13" t="s">
        <v>97</v>
      </c>
    </row>
    <row r="58" spans="1:6" x14ac:dyDescent="0.25">
      <c r="A58" s="9" t="s">
        <v>1576</v>
      </c>
      <c r="B58" s="10" t="s">
        <v>1661</v>
      </c>
      <c r="C58" s="11" t="s">
        <v>1662</v>
      </c>
      <c r="D58" s="10">
        <v>1989</v>
      </c>
      <c r="E58" s="11" t="s">
        <v>108</v>
      </c>
      <c r="F58" s="13" t="s">
        <v>97</v>
      </c>
    </row>
    <row r="59" spans="1:6" x14ac:dyDescent="0.25">
      <c r="A59" s="9" t="s">
        <v>1576</v>
      </c>
      <c r="B59" s="10" t="s">
        <v>1663</v>
      </c>
      <c r="C59" s="11" t="s">
        <v>1664</v>
      </c>
      <c r="D59" s="10">
        <v>1989</v>
      </c>
      <c r="E59" s="11" t="s">
        <v>27</v>
      </c>
      <c r="F59" s="13" t="s">
        <v>97</v>
      </c>
    </row>
    <row r="60" spans="1:6" x14ac:dyDescent="0.25">
      <c r="A60" s="9" t="s">
        <v>1576</v>
      </c>
      <c r="B60" s="10" t="s">
        <v>1665</v>
      </c>
      <c r="C60" s="11" t="s">
        <v>1666</v>
      </c>
      <c r="D60" s="10">
        <v>1989</v>
      </c>
      <c r="E60" s="11" t="s">
        <v>13</v>
      </c>
      <c r="F60" s="13" t="s">
        <v>97</v>
      </c>
    </row>
    <row r="61" spans="1:6" x14ac:dyDescent="0.25">
      <c r="A61" s="9" t="s">
        <v>1576</v>
      </c>
      <c r="B61" s="10" t="s">
        <v>1667</v>
      </c>
      <c r="C61" s="11" t="s">
        <v>1668</v>
      </c>
      <c r="D61" s="10">
        <v>1989</v>
      </c>
      <c r="E61" s="11" t="s">
        <v>183</v>
      </c>
      <c r="F61" s="13" t="s">
        <v>97</v>
      </c>
    </row>
    <row r="62" spans="1:6" x14ac:dyDescent="0.25">
      <c r="A62" s="9" t="s">
        <v>1576</v>
      </c>
      <c r="B62" s="10" t="s">
        <v>1669</v>
      </c>
      <c r="C62" s="11" t="s">
        <v>1670</v>
      </c>
      <c r="D62" s="10">
        <v>1986</v>
      </c>
      <c r="E62" s="11" t="s">
        <v>140</v>
      </c>
      <c r="F62" s="13" t="s">
        <v>97</v>
      </c>
    </row>
    <row r="63" spans="1:6" x14ac:dyDescent="0.25">
      <c r="A63" s="9" t="s">
        <v>1576</v>
      </c>
      <c r="B63" s="10" t="s">
        <v>1671</v>
      </c>
      <c r="C63" s="11" t="s">
        <v>1672</v>
      </c>
      <c r="D63" s="10">
        <v>1987</v>
      </c>
      <c r="E63" s="11" t="s">
        <v>96</v>
      </c>
      <c r="F63" s="13" t="s">
        <v>97</v>
      </c>
    </row>
    <row r="64" spans="1:6" x14ac:dyDescent="0.25">
      <c r="A64" s="9" t="s">
        <v>1576</v>
      </c>
      <c r="B64" s="10" t="s">
        <v>1673</v>
      </c>
      <c r="C64" s="11" t="s">
        <v>1674</v>
      </c>
      <c r="D64" s="10">
        <v>1985</v>
      </c>
      <c r="E64" s="11" t="s">
        <v>27</v>
      </c>
      <c r="F64" s="13" t="s">
        <v>97</v>
      </c>
    </row>
    <row r="65" spans="1:6" x14ac:dyDescent="0.25">
      <c r="A65" s="9" t="s">
        <v>1576</v>
      </c>
      <c r="B65" s="10" t="s">
        <v>1675</v>
      </c>
      <c r="C65" s="11" t="s">
        <v>1676</v>
      </c>
      <c r="D65" s="10">
        <v>1984</v>
      </c>
      <c r="E65" s="11" t="s">
        <v>96</v>
      </c>
      <c r="F65" s="13" t="s">
        <v>97</v>
      </c>
    </row>
    <row r="66" spans="1:6" x14ac:dyDescent="0.25">
      <c r="A66" s="9" t="s">
        <v>1576</v>
      </c>
      <c r="B66" s="10" t="s">
        <v>1677</v>
      </c>
      <c r="C66" s="11" t="s">
        <v>1678</v>
      </c>
      <c r="D66" s="10">
        <v>1979</v>
      </c>
      <c r="E66" s="11" t="s">
        <v>356</v>
      </c>
      <c r="F66" s="13" t="s">
        <v>97</v>
      </c>
    </row>
    <row r="67" spans="1:6" x14ac:dyDescent="0.25">
      <c r="A67" s="9" t="s">
        <v>1576</v>
      </c>
      <c r="B67" s="10" t="s">
        <v>1679</v>
      </c>
      <c r="C67" s="11" t="s">
        <v>1680</v>
      </c>
      <c r="D67" s="10">
        <v>1983</v>
      </c>
      <c r="E67" s="11" t="s">
        <v>7</v>
      </c>
      <c r="F67" s="13" t="s">
        <v>97</v>
      </c>
    </row>
    <row r="68" spans="1:6" x14ac:dyDescent="0.25">
      <c r="A68" s="9" t="s">
        <v>1576</v>
      </c>
      <c r="B68" s="10" t="s">
        <v>1681</v>
      </c>
      <c r="C68" s="11" t="s">
        <v>1682</v>
      </c>
      <c r="D68" s="10">
        <v>1977</v>
      </c>
      <c r="E68" s="11" t="s">
        <v>1683</v>
      </c>
      <c r="F68" s="13" t="s">
        <v>97</v>
      </c>
    </row>
    <row r="69" spans="1:6" x14ac:dyDescent="0.25">
      <c r="A69" s="9" t="s">
        <v>1576</v>
      </c>
      <c r="B69" s="10" t="s">
        <v>1684</v>
      </c>
      <c r="C69" s="11" t="s">
        <v>1685</v>
      </c>
      <c r="D69" s="10">
        <v>1975</v>
      </c>
      <c r="E69" s="11" t="s">
        <v>7</v>
      </c>
      <c r="F69" s="13" t="s">
        <v>97</v>
      </c>
    </row>
    <row r="70" spans="1:6" x14ac:dyDescent="0.25">
      <c r="A70" s="9" t="s">
        <v>1576</v>
      </c>
      <c r="B70" s="10" t="s">
        <v>1686</v>
      </c>
      <c r="C70" s="11" t="s">
        <v>1687</v>
      </c>
      <c r="D70" s="10">
        <v>1979</v>
      </c>
      <c r="E70" s="11" t="s">
        <v>518</v>
      </c>
      <c r="F70" s="13" t="s">
        <v>97</v>
      </c>
    </row>
    <row r="71" spans="1:6" x14ac:dyDescent="0.25">
      <c r="A71" s="9" t="s">
        <v>1576</v>
      </c>
      <c r="B71" s="10" t="s">
        <v>1688</v>
      </c>
      <c r="C71" s="11" t="s">
        <v>1689</v>
      </c>
      <c r="D71" s="10">
        <v>1971</v>
      </c>
      <c r="E71" s="11" t="s">
        <v>1690</v>
      </c>
      <c r="F71" s="13" t="s">
        <v>97</v>
      </c>
    </row>
    <row r="72" spans="1:6" x14ac:dyDescent="0.25">
      <c r="A72" s="9" t="s">
        <v>1576</v>
      </c>
      <c r="B72" s="10" t="s">
        <v>1691</v>
      </c>
      <c r="C72" s="11" t="s">
        <v>1692</v>
      </c>
      <c r="D72" s="10">
        <v>1980</v>
      </c>
      <c r="E72" s="11" t="s">
        <v>1693</v>
      </c>
      <c r="F72" s="13" t="s">
        <v>97</v>
      </c>
    </row>
    <row r="73" spans="1:6" x14ac:dyDescent="0.25">
      <c r="A73" s="9" t="s">
        <v>1576</v>
      </c>
      <c r="B73" s="10" t="s">
        <v>1694</v>
      </c>
      <c r="C73" s="11" t="s">
        <v>1695</v>
      </c>
      <c r="D73" s="10">
        <v>1982</v>
      </c>
      <c r="E73" s="11" t="s">
        <v>106</v>
      </c>
      <c r="F73" s="13" t="s">
        <v>97</v>
      </c>
    </row>
    <row r="74" spans="1:6" x14ac:dyDescent="0.25">
      <c r="A74" s="9" t="s">
        <v>1576</v>
      </c>
      <c r="B74" s="10" t="s">
        <v>1696</v>
      </c>
      <c r="C74" s="11" t="s">
        <v>1697</v>
      </c>
      <c r="D74" s="10">
        <v>1992</v>
      </c>
      <c r="E74" s="11" t="s">
        <v>96</v>
      </c>
      <c r="F74" s="13" t="s">
        <v>97</v>
      </c>
    </row>
    <row r="75" spans="1:6" x14ac:dyDescent="0.25">
      <c r="A75" s="9" t="s">
        <v>1576</v>
      </c>
      <c r="B75" s="10" t="s">
        <v>1698</v>
      </c>
      <c r="C75" s="11" t="s">
        <v>1699</v>
      </c>
      <c r="D75" s="10">
        <v>1996</v>
      </c>
      <c r="E75" s="11" t="s">
        <v>7</v>
      </c>
      <c r="F75" s="13" t="s">
        <v>97</v>
      </c>
    </row>
    <row r="76" spans="1:6" x14ac:dyDescent="0.25">
      <c r="A76" s="9" t="s">
        <v>1576</v>
      </c>
      <c r="B76" s="10" t="s">
        <v>1700</v>
      </c>
      <c r="C76" s="11" t="s">
        <v>1701</v>
      </c>
      <c r="D76" s="10">
        <v>1996</v>
      </c>
      <c r="E76" s="11" t="s">
        <v>210</v>
      </c>
      <c r="F76" s="13" t="s">
        <v>97</v>
      </c>
    </row>
    <row r="77" spans="1:6" x14ac:dyDescent="0.25">
      <c r="A77" s="9" t="s">
        <v>1576</v>
      </c>
      <c r="B77" s="10" t="s">
        <v>1702</v>
      </c>
      <c r="C77" s="11" t="s">
        <v>1703</v>
      </c>
      <c r="D77" s="10">
        <v>1994</v>
      </c>
      <c r="E77" s="11" t="s">
        <v>27</v>
      </c>
      <c r="F77" s="13" t="s">
        <v>97</v>
      </c>
    </row>
    <row r="78" spans="1:6" x14ac:dyDescent="0.25">
      <c r="A78" s="9" t="s">
        <v>1576</v>
      </c>
      <c r="B78" s="10" t="s">
        <v>1704</v>
      </c>
      <c r="C78" s="11" t="s">
        <v>1705</v>
      </c>
      <c r="D78" s="10">
        <v>1995</v>
      </c>
      <c r="E78" s="11" t="s">
        <v>104</v>
      </c>
      <c r="F78" s="13" t="s">
        <v>97</v>
      </c>
    </row>
    <row r="79" spans="1:6" x14ac:dyDescent="0.25">
      <c r="A79" s="9" t="s">
        <v>1576</v>
      </c>
      <c r="B79" s="10" t="s">
        <v>1706</v>
      </c>
      <c r="C79" s="11" t="s">
        <v>1707</v>
      </c>
      <c r="D79" s="10">
        <v>1997</v>
      </c>
      <c r="E79" s="11" t="s">
        <v>7</v>
      </c>
      <c r="F79" s="13" t="s">
        <v>97</v>
      </c>
    </row>
    <row r="80" spans="1:6" x14ac:dyDescent="0.25">
      <c r="A80" s="9" t="s">
        <v>1576</v>
      </c>
      <c r="B80" s="10" t="s">
        <v>1708</v>
      </c>
      <c r="C80" s="11" t="s">
        <v>1709</v>
      </c>
      <c r="D80" s="10">
        <v>1996</v>
      </c>
      <c r="E80" s="11" t="s">
        <v>210</v>
      </c>
      <c r="F80" s="13" t="s">
        <v>97</v>
      </c>
    </row>
    <row r="81" spans="1:6" x14ac:dyDescent="0.25">
      <c r="A81" s="9" t="s">
        <v>1576</v>
      </c>
      <c r="B81" s="10" t="s">
        <v>1710</v>
      </c>
      <c r="C81" s="11" t="s">
        <v>1711</v>
      </c>
      <c r="D81" s="10">
        <v>1996</v>
      </c>
      <c r="E81" s="11" t="s">
        <v>10</v>
      </c>
      <c r="F81" s="13" t="s">
        <v>97</v>
      </c>
    </row>
    <row r="82" spans="1:6" x14ac:dyDescent="0.25">
      <c r="A82" s="9" t="s">
        <v>1576</v>
      </c>
      <c r="B82" s="10" t="s">
        <v>1712</v>
      </c>
      <c r="C82" s="11" t="s">
        <v>1713</v>
      </c>
      <c r="D82" s="10">
        <v>1995</v>
      </c>
      <c r="E82" s="11" t="s">
        <v>10</v>
      </c>
      <c r="F82" s="13" t="s">
        <v>97</v>
      </c>
    </row>
    <row r="83" spans="1:6" x14ac:dyDescent="0.25">
      <c r="A83" s="9" t="s">
        <v>1576</v>
      </c>
      <c r="B83" s="10" t="s">
        <v>1714</v>
      </c>
      <c r="C83" s="11" t="s">
        <v>1715</v>
      </c>
      <c r="D83" s="10">
        <v>1996</v>
      </c>
      <c r="E83" s="11" t="s">
        <v>10</v>
      </c>
      <c r="F83" s="13" t="s">
        <v>97</v>
      </c>
    </row>
    <row r="84" spans="1:6" x14ac:dyDescent="0.25">
      <c r="A84" s="9" t="s">
        <v>1576</v>
      </c>
      <c r="B84" s="10" t="s">
        <v>1716</v>
      </c>
      <c r="C84" s="11" t="s">
        <v>1717</v>
      </c>
      <c r="D84" s="10">
        <v>1998</v>
      </c>
      <c r="E84" s="11" t="s">
        <v>10</v>
      </c>
      <c r="F84" s="13" t="s">
        <v>97</v>
      </c>
    </row>
    <row r="85" spans="1:6" x14ac:dyDescent="0.25">
      <c r="A85" s="9" t="s">
        <v>1576</v>
      </c>
      <c r="B85" s="10" t="s">
        <v>1718</v>
      </c>
      <c r="C85" s="11" t="s">
        <v>1719</v>
      </c>
      <c r="D85" s="10">
        <v>1996</v>
      </c>
      <c r="E85" s="11" t="s">
        <v>106</v>
      </c>
      <c r="F85" s="13" t="s">
        <v>97</v>
      </c>
    </row>
    <row r="86" spans="1:6" x14ac:dyDescent="0.25">
      <c r="A86" s="9" t="s">
        <v>1576</v>
      </c>
      <c r="B86" s="10" t="s">
        <v>1720</v>
      </c>
      <c r="C86" s="11" t="s">
        <v>1721</v>
      </c>
      <c r="D86" s="10">
        <v>1997</v>
      </c>
      <c r="E86" s="11" t="s">
        <v>108</v>
      </c>
      <c r="F86" s="13" t="s">
        <v>97</v>
      </c>
    </row>
    <row r="87" spans="1:6" x14ac:dyDescent="0.25">
      <c r="A87" s="9" t="s">
        <v>1576</v>
      </c>
      <c r="B87" s="10" t="s">
        <v>1722</v>
      </c>
      <c r="C87" s="11" t="s">
        <v>1723</v>
      </c>
      <c r="D87" s="10">
        <v>1997</v>
      </c>
      <c r="E87" s="11" t="s">
        <v>108</v>
      </c>
      <c r="F87" s="13" t="s">
        <v>97</v>
      </c>
    </row>
    <row r="88" spans="1:6" x14ac:dyDescent="0.25">
      <c r="A88" s="9" t="s">
        <v>1576</v>
      </c>
      <c r="B88" s="10" t="s">
        <v>1724</v>
      </c>
      <c r="C88" s="11" t="s">
        <v>1725</v>
      </c>
      <c r="D88" s="10">
        <v>1995</v>
      </c>
      <c r="E88" s="11" t="s">
        <v>108</v>
      </c>
      <c r="F88" s="13" t="s">
        <v>97</v>
      </c>
    </row>
    <row r="89" spans="1:6" x14ac:dyDescent="0.25">
      <c r="A89" s="9" t="s">
        <v>1576</v>
      </c>
      <c r="B89" s="10" t="s">
        <v>1726</v>
      </c>
      <c r="C89" s="11" t="s">
        <v>1727</v>
      </c>
      <c r="D89" s="10">
        <v>2000</v>
      </c>
      <c r="E89" s="11" t="s">
        <v>27</v>
      </c>
      <c r="F89" s="13" t="s">
        <v>97</v>
      </c>
    </row>
    <row r="90" spans="1:6" x14ac:dyDescent="0.25">
      <c r="A90" s="9" t="s">
        <v>1576</v>
      </c>
      <c r="B90" s="10" t="s">
        <v>1728</v>
      </c>
      <c r="C90" s="11" t="s">
        <v>1729</v>
      </c>
      <c r="D90" s="10">
        <v>1999</v>
      </c>
      <c r="E90" s="11" t="s">
        <v>27</v>
      </c>
      <c r="F90" s="13" t="s">
        <v>97</v>
      </c>
    </row>
    <row r="91" spans="1:6" x14ac:dyDescent="0.25">
      <c r="A91" s="9" t="s">
        <v>1576</v>
      </c>
      <c r="B91" s="10" t="s">
        <v>1730</v>
      </c>
      <c r="C91" s="11" t="s">
        <v>1731</v>
      </c>
      <c r="D91" s="10">
        <v>1999</v>
      </c>
      <c r="E91" s="11" t="s">
        <v>27</v>
      </c>
      <c r="F91" s="13" t="s">
        <v>97</v>
      </c>
    </row>
    <row r="92" spans="1:6" x14ac:dyDescent="0.25">
      <c r="A92" s="9" t="s">
        <v>1576</v>
      </c>
      <c r="B92" s="10" t="s">
        <v>1732</v>
      </c>
      <c r="C92" s="11" t="s">
        <v>1733</v>
      </c>
      <c r="D92" s="10">
        <v>1997</v>
      </c>
      <c r="E92" s="11" t="s">
        <v>27</v>
      </c>
      <c r="F92" s="13" t="s">
        <v>97</v>
      </c>
    </row>
    <row r="93" spans="1:6" x14ac:dyDescent="0.25">
      <c r="A93" s="9" t="s">
        <v>1576</v>
      </c>
      <c r="B93" s="10" t="s">
        <v>1734</v>
      </c>
      <c r="C93" s="11" t="s">
        <v>1735</v>
      </c>
      <c r="D93" s="10">
        <v>1996</v>
      </c>
      <c r="E93" s="11" t="s">
        <v>27</v>
      </c>
      <c r="F93" s="13" t="s">
        <v>97</v>
      </c>
    </row>
    <row r="94" spans="1:6" x14ac:dyDescent="0.25">
      <c r="A94" s="9" t="s">
        <v>1576</v>
      </c>
      <c r="B94" s="10" t="s">
        <v>1736</v>
      </c>
      <c r="C94" s="11" t="s">
        <v>1737</v>
      </c>
      <c r="D94" s="10">
        <v>1998</v>
      </c>
      <c r="E94" s="11" t="s">
        <v>27</v>
      </c>
      <c r="F94" s="13" t="s">
        <v>97</v>
      </c>
    </row>
    <row r="95" spans="1:6" x14ac:dyDescent="0.25">
      <c r="A95" s="9" t="s">
        <v>1576</v>
      </c>
      <c r="B95" s="10" t="s">
        <v>1738</v>
      </c>
      <c r="C95" s="11" t="s">
        <v>1739</v>
      </c>
      <c r="D95" s="10">
        <v>1997</v>
      </c>
      <c r="E95" s="11" t="s">
        <v>27</v>
      </c>
      <c r="F95" s="13" t="s">
        <v>97</v>
      </c>
    </row>
    <row r="96" spans="1:6" x14ac:dyDescent="0.25">
      <c r="A96" s="9" t="s">
        <v>1576</v>
      </c>
      <c r="B96" s="10" t="s">
        <v>1740</v>
      </c>
      <c r="C96" s="11" t="s">
        <v>1741</v>
      </c>
      <c r="D96" s="10">
        <v>2001</v>
      </c>
      <c r="E96" s="11" t="s">
        <v>27</v>
      </c>
      <c r="F96" s="13" t="s">
        <v>97</v>
      </c>
    </row>
    <row r="97" spans="1:6" x14ac:dyDescent="0.25">
      <c r="A97" s="9" t="s">
        <v>1576</v>
      </c>
      <c r="B97" s="10" t="s">
        <v>1742</v>
      </c>
      <c r="C97" s="11" t="s">
        <v>1743</v>
      </c>
      <c r="D97" s="10">
        <v>1995</v>
      </c>
      <c r="E97" s="11" t="s">
        <v>108</v>
      </c>
      <c r="F97" s="13" t="s">
        <v>97</v>
      </c>
    </row>
    <row r="98" spans="1:6" x14ac:dyDescent="0.25">
      <c r="A98" s="9" t="s">
        <v>1576</v>
      </c>
      <c r="B98" s="10" t="s">
        <v>1744</v>
      </c>
      <c r="C98" s="11" t="s">
        <v>1745</v>
      </c>
      <c r="D98" s="10">
        <v>1991</v>
      </c>
      <c r="E98" s="11" t="s">
        <v>27</v>
      </c>
      <c r="F98" s="13" t="s">
        <v>97</v>
      </c>
    </row>
    <row r="99" spans="1:6" x14ac:dyDescent="0.25">
      <c r="A99" s="9" t="s">
        <v>1576</v>
      </c>
      <c r="B99" s="10" t="s">
        <v>1746</v>
      </c>
      <c r="C99" s="11" t="s">
        <v>1747</v>
      </c>
      <c r="D99" s="10">
        <v>1994</v>
      </c>
      <c r="E99" s="11" t="s">
        <v>27</v>
      </c>
      <c r="F99" s="13" t="s">
        <v>97</v>
      </c>
    </row>
    <row r="100" spans="1:6" x14ac:dyDescent="0.25">
      <c r="A100" s="9" t="s">
        <v>1576</v>
      </c>
      <c r="B100" s="10" t="s">
        <v>1748</v>
      </c>
      <c r="C100" s="11" t="s">
        <v>1749</v>
      </c>
      <c r="D100" s="10">
        <v>1993</v>
      </c>
      <c r="E100" s="11" t="s">
        <v>27</v>
      </c>
      <c r="F100" s="13" t="s">
        <v>97</v>
      </c>
    </row>
    <row r="101" spans="1:6" x14ac:dyDescent="0.25">
      <c r="A101" s="9" t="s">
        <v>1576</v>
      </c>
      <c r="B101" s="10" t="s">
        <v>1750</v>
      </c>
      <c r="C101" s="11" t="s">
        <v>1751</v>
      </c>
      <c r="D101" s="10">
        <v>1995</v>
      </c>
      <c r="E101" s="11" t="s">
        <v>10</v>
      </c>
      <c r="F101" s="13" t="s">
        <v>97</v>
      </c>
    </row>
    <row r="102" spans="1:6" x14ac:dyDescent="0.25">
      <c r="A102" s="9" t="s">
        <v>1576</v>
      </c>
      <c r="B102" s="10" t="s">
        <v>1752</v>
      </c>
      <c r="C102" s="11" t="s">
        <v>1753</v>
      </c>
      <c r="D102" s="10">
        <v>1995</v>
      </c>
      <c r="E102" s="11" t="s">
        <v>10</v>
      </c>
      <c r="F102" s="13" t="s">
        <v>97</v>
      </c>
    </row>
    <row r="103" spans="1:6" x14ac:dyDescent="0.25">
      <c r="A103" s="9" t="s">
        <v>1576</v>
      </c>
      <c r="B103" s="10" t="s">
        <v>1754</v>
      </c>
      <c r="C103" s="11" t="s">
        <v>1755</v>
      </c>
      <c r="D103" s="10">
        <v>1996</v>
      </c>
      <c r="E103" s="11" t="s">
        <v>10</v>
      </c>
      <c r="F103" s="13" t="s">
        <v>97</v>
      </c>
    </row>
    <row r="104" spans="1:6" x14ac:dyDescent="0.25">
      <c r="A104" s="9" t="s">
        <v>1576</v>
      </c>
      <c r="B104" s="10" t="s">
        <v>1756</v>
      </c>
      <c r="C104" s="11" t="s">
        <v>1757</v>
      </c>
      <c r="D104" s="10">
        <v>1995</v>
      </c>
      <c r="E104" s="11" t="s">
        <v>10</v>
      </c>
      <c r="F104" s="13" t="s">
        <v>97</v>
      </c>
    </row>
    <row r="105" spans="1:6" x14ac:dyDescent="0.25">
      <c r="A105" s="9" t="s">
        <v>1576</v>
      </c>
      <c r="B105" s="10" t="s">
        <v>1758</v>
      </c>
      <c r="C105" s="11" t="s">
        <v>1759</v>
      </c>
      <c r="D105" s="10">
        <v>1999</v>
      </c>
      <c r="E105" s="11" t="s">
        <v>7</v>
      </c>
      <c r="F105" s="13" t="s">
        <v>97</v>
      </c>
    </row>
    <row r="106" spans="1:6" x14ac:dyDescent="0.25">
      <c r="A106" s="9" t="s">
        <v>1576</v>
      </c>
      <c r="B106" s="10" t="s">
        <v>1760</v>
      </c>
      <c r="C106" s="11" t="s">
        <v>1761</v>
      </c>
      <c r="D106" s="10">
        <v>1992</v>
      </c>
      <c r="E106" s="11" t="s">
        <v>96</v>
      </c>
      <c r="F106" s="13" t="s">
        <v>97</v>
      </c>
    </row>
    <row r="107" spans="1:6" x14ac:dyDescent="0.25">
      <c r="A107" s="9" t="s">
        <v>1576</v>
      </c>
      <c r="B107" s="10" t="s">
        <v>1762</v>
      </c>
      <c r="C107" s="11" t="s">
        <v>1763</v>
      </c>
      <c r="D107" s="10">
        <v>1989</v>
      </c>
      <c r="E107" s="11" t="s">
        <v>210</v>
      </c>
      <c r="F107" s="13" t="s">
        <v>97</v>
      </c>
    </row>
    <row r="108" spans="1:6" x14ac:dyDescent="0.25">
      <c r="A108" s="9" t="s">
        <v>1576</v>
      </c>
      <c r="B108" s="10" t="s">
        <v>1764</v>
      </c>
      <c r="C108" s="11" t="s">
        <v>1765</v>
      </c>
      <c r="D108" s="10">
        <v>1994</v>
      </c>
      <c r="E108" s="11" t="s">
        <v>10</v>
      </c>
      <c r="F108" s="13" t="s">
        <v>97</v>
      </c>
    </row>
    <row r="109" spans="1:6" x14ac:dyDescent="0.25">
      <c r="A109" s="9" t="s">
        <v>1576</v>
      </c>
      <c r="B109" s="10" t="s">
        <v>1766</v>
      </c>
      <c r="C109" s="11" t="s">
        <v>1767</v>
      </c>
      <c r="D109" s="10">
        <v>1998</v>
      </c>
      <c r="E109" s="11" t="s">
        <v>27</v>
      </c>
      <c r="F109" s="13" t="s">
        <v>97</v>
      </c>
    </row>
    <row r="110" spans="1:6" x14ac:dyDescent="0.25">
      <c r="A110" s="9" t="s">
        <v>1576</v>
      </c>
      <c r="B110" s="10" t="s">
        <v>1768</v>
      </c>
      <c r="C110" s="11" t="s">
        <v>1769</v>
      </c>
      <c r="D110" s="10">
        <v>1996</v>
      </c>
      <c r="E110" s="11" t="s">
        <v>10</v>
      </c>
      <c r="F110" s="13" t="s">
        <v>97</v>
      </c>
    </row>
    <row r="111" spans="1:6" x14ac:dyDescent="0.25">
      <c r="A111" s="9" t="s">
        <v>1576</v>
      </c>
      <c r="B111" s="10" t="s">
        <v>1770</v>
      </c>
      <c r="C111" s="11" t="s">
        <v>1771</v>
      </c>
      <c r="D111" s="10">
        <v>1995</v>
      </c>
      <c r="E111" s="11" t="s">
        <v>10</v>
      </c>
      <c r="F111" s="13" t="s">
        <v>97</v>
      </c>
    </row>
    <row r="112" spans="1:6" x14ac:dyDescent="0.25">
      <c r="A112" s="9" t="s">
        <v>1576</v>
      </c>
      <c r="B112" s="10" t="s">
        <v>1772</v>
      </c>
      <c r="C112" s="11" t="s">
        <v>1773</v>
      </c>
      <c r="D112" s="10">
        <v>1994</v>
      </c>
      <c r="E112" s="11" t="s">
        <v>10</v>
      </c>
      <c r="F112" s="13" t="s">
        <v>97</v>
      </c>
    </row>
    <row r="113" spans="1:6" x14ac:dyDescent="0.25">
      <c r="A113" s="9" t="s">
        <v>1576</v>
      </c>
      <c r="B113" s="10" t="s">
        <v>1774</v>
      </c>
      <c r="C113" s="11" t="s">
        <v>1775</v>
      </c>
      <c r="D113" s="10">
        <v>1996</v>
      </c>
      <c r="E113" s="11" t="s">
        <v>10</v>
      </c>
      <c r="F113" s="13" t="s">
        <v>97</v>
      </c>
    </row>
    <row r="114" spans="1:6" x14ac:dyDescent="0.25">
      <c r="A114" s="9" t="s">
        <v>1576</v>
      </c>
      <c r="B114" s="10" t="s">
        <v>1776</v>
      </c>
      <c r="C114" s="11" t="s">
        <v>1777</v>
      </c>
      <c r="D114" s="10">
        <v>1997</v>
      </c>
      <c r="E114" s="11" t="s">
        <v>10</v>
      </c>
      <c r="F114" s="13" t="s">
        <v>97</v>
      </c>
    </row>
    <row r="115" spans="1:6" x14ac:dyDescent="0.25">
      <c r="A115" s="9" t="s">
        <v>1576</v>
      </c>
      <c r="B115" s="10" t="s">
        <v>1778</v>
      </c>
      <c r="C115" s="11" t="s">
        <v>1779</v>
      </c>
      <c r="D115" s="10">
        <v>1995</v>
      </c>
      <c r="E115" s="11" t="s">
        <v>10</v>
      </c>
      <c r="F115" s="13" t="s">
        <v>97</v>
      </c>
    </row>
    <row r="116" spans="1:6" x14ac:dyDescent="0.25">
      <c r="A116" s="9" t="s">
        <v>1576</v>
      </c>
      <c r="B116" s="10" t="s">
        <v>1780</v>
      </c>
      <c r="C116" s="11" t="s">
        <v>1781</v>
      </c>
      <c r="D116" s="10">
        <v>1996</v>
      </c>
      <c r="E116" s="11" t="s">
        <v>18</v>
      </c>
      <c r="F116" s="13" t="s">
        <v>97</v>
      </c>
    </row>
    <row r="117" spans="1:6" x14ac:dyDescent="0.25">
      <c r="A117" s="9" t="s">
        <v>1576</v>
      </c>
      <c r="B117" s="10" t="s">
        <v>1782</v>
      </c>
      <c r="C117" s="11" t="s">
        <v>1783</v>
      </c>
      <c r="D117" s="10">
        <v>1995</v>
      </c>
      <c r="E117" s="11" t="s">
        <v>10</v>
      </c>
      <c r="F117" s="13" t="s">
        <v>97</v>
      </c>
    </row>
    <row r="118" spans="1:6" x14ac:dyDescent="0.25">
      <c r="A118" s="9" t="s">
        <v>1576</v>
      </c>
      <c r="B118" s="10" t="s">
        <v>1784</v>
      </c>
      <c r="C118" s="11" t="s">
        <v>1785</v>
      </c>
      <c r="D118" s="10">
        <v>1993</v>
      </c>
      <c r="E118" s="11" t="s">
        <v>135</v>
      </c>
      <c r="F118" s="13" t="s">
        <v>97</v>
      </c>
    </row>
    <row r="119" spans="1:6" x14ac:dyDescent="0.25">
      <c r="A119" s="9" t="s">
        <v>1576</v>
      </c>
      <c r="B119" s="10" t="s">
        <v>1786</v>
      </c>
      <c r="C119" s="11" t="s">
        <v>1787</v>
      </c>
      <c r="D119" s="10">
        <v>1993</v>
      </c>
      <c r="E119" s="11" t="s">
        <v>96</v>
      </c>
      <c r="F119" s="13" t="s">
        <v>97</v>
      </c>
    </row>
    <row r="120" spans="1:6" x14ac:dyDescent="0.25">
      <c r="A120" s="9" t="s">
        <v>1576</v>
      </c>
      <c r="B120" s="10" t="s">
        <v>1788</v>
      </c>
      <c r="C120" s="11" t="s">
        <v>1789</v>
      </c>
      <c r="D120" s="10">
        <v>1997</v>
      </c>
      <c r="E120" s="11" t="s">
        <v>27</v>
      </c>
      <c r="F120" s="13" t="s">
        <v>97</v>
      </c>
    </row>
    <row r="121" spans="1:6" x14ac:dyDescent="0.25">
      <c r="A121" s="9" t="s">
        <v>1576</v>
      </c>
      <c r="B121" s="10" t="s">
        <v>1790</v>
      </c>
      <c r="C121" s="11" t="s">
        <v>1791</v>
      </c>
      <c r="D121" s="10">
        <v>1997</v>
      </c>
      <c r="E121" s="11" t="s">
        <v>10</v>
      </c>
      <c r="F121" s="13" t="s">
        <v>97</v>
      </c>
    </row>
    <row r="122" spans="1:6" x14ac:dyDescent="0.25">
      <c r="A122" s="9" t="s">
        <v>1576</v>
      </c>
      <c r="B122" s="10" t="s">
        <v>1792</v>
      </c>
      <c r="C122" s="11" t="s">
        <v>1793</v>
      </c>
      <c r="D122" s="10">
        <v>1998</v>
      </c>
      <c r="E122" s="11" t="s">
        <v>10</v>
      </c>
      <c r="F122" s="13" t="s">
        <v>97</v>
      </c>
    </row>
    <row r="123" spans="1:6" x14ac:dyDescent="0.25">
      <c r="A123" s="9" t="s">
        <v>1576</v>
      </c>
      <c r="B123" s="10" t="s">
        <v>1794</v>
      </c>
      <c r="C123" s="11" t="s">
        <v>1795</v>
      </c>
      <c r="D123" s="10">
        <v>1997</v>
      </c>
      <c r="E123" s="11" t="s">
        <v>108</v>
      </c>
      <c r="F123" s="13" t="s">
        <v>97</v>
      </c>
    </row>
    <row r="124" spans="1:6" x14ac:dyDescent="0.25">
      <c r="A124" s="9" t="s">
        <v>1576</v>
      </c>
      <c r="B124" s="10" t="s">
        <v>1796</v>
      </c>
      <c r="C124" s="11" t="s">
        <v>1797</v>
      </c>
      <c r="D124" s="10">
        <v>1998</v>
      </c>
      <c r="E124" s="11" t="s">
        <v>108</v>
      </c>
      <c r="F124" s="13" t="s">
        <v>97</v>
      </c>
    </row>
    <row r="125" spans="1:6" x14ac:dyDescent="0.25">
      <c r="A125" s="9" t="s">
        <v>1576</v>
      </c>
      <c r="B125" s="10" t="s">
        <v>1798</v>
      </c>
      <c r="C125" s="11" t="s">
        <v>1799</v>
      </c>
      <c r="D125" s="10">
        <v>1985</v>
      </c>
      <c r="E125" s="11" t="s">
        <v>183</v>
      </c>
      <c r="F125" s="13" t="s">
        <v>97</v>
      </c>
    </row>
    <row r="126" spans="1:6" x14ac:dyDescent="0.25">
      <c r="A126" s="9" t="s">
        <v>1576</v>
      </c>
      <c r="B126" s="10" t="s">
        <v>1800</v>
      </c>
      <c r="C126" s="11" t="s">
        <v>1801</v>
      </c>
      <c r="D126" s="10">
        <v>1996</v>
      </c>
      <c r="E126" s="11" t="s">
        <v>7</v>
      </c>
      <c r="F126" s="13" t="s">
        <v>97</v>
      </c>
    </row>
    <row r="127" spans="1:6" x14ac:dyDescent="0.25">
      <c r="A127" s="9" t="s">
        <v>1576</v>
      </c>
      <c r="B127" s="10" t="s">
        <v>1802</v>
      </c>
      <c r="C127" s="11" t="s">
        <v>1803</v>
      </c>
      <c r="D127" s="10">
        <v>1995</v>
      </c>
      <c r="E127" s="11" t="s">
        <v>18</v>
      </c>
      <c r="F127" s="13" t="s">
        <v>97</v>
      </c>
    </row>
    <row r="128" spans="1:6" x14ac:dyDescent="0.25">
      <c r="A128" s="9" t="s">
        <v>1576</v>
      </c>
      <c r="B128" s="10" t="s">
        <v>1804</v>
      </c>
      <c r="C128" s="11" t="s">
        <v>1805</v>
      </c>
      <c r="D128" s="10">
        <v>1997</v>
      </c>
      <c r="E128" s="11" t="s">
        <v>7</v>
      </c>
      <c r="F128" s="13" t="s">
        <v>97</v>
      </c>
    </row>
    <row r="129" spans="1:6" x14ac:dyDescent="0.25">
      <c r="A129" s="9" t="s">
        <v>1576</v>
      </c>
      <c r="B129" s="10" t="s">
        <v>1806</v>
      </c>
      <c r="C129" s="11" t="s">
        <v>1807</v>
      </c>
      <c r="D129" s="10">
        <v>1996</v>
      </c>
      <c r="E129" s="11" t="s">
        <v>210</v>
      </c>
      <c r="F129" s="13" t="s">
        <v>97</v>
      </c>
    </row>
    <row r="130" spans="1:6" x14ac:dyDescent="0.25">
      <c r="A130" s="9" t="s">
        <v>1576</v>
      </c>
      <c r="B130" s="10" t="s">
        <v>1808</v>
      </c>
      <c r="C130" s="11" t="s">
        <v>1809</v>
      </c>
      <c r="D130" s="10">
        <v>1996</v>
      </c>
      <c r="E130" s="11" t="s">
        <v>7</v>
      </c>
      <c r="F130" s="13" t="s">
        <v>97</v>
      </c>
    </row>
    <row r="131" spans="1:6" x14ac:dyDescent="0.25">
      <c r="A131" s="9" t="s">
        <v>1576</v>
      </c>
      <c r="B131" s="10" t="s">
        <v>1810</v>
      </c>
      <c r="C131" s="11" t="s">
        <v>1811</v>
      </c>
      <c r="D131" s="10">
        <v>1996</v>
      </c>
      <c r="E131" s="11" t="s">
        <v>96</v>
      </c>
      <c r="F131" s="13" t="s">
        <v>97</v>
      </c>
    </row>
    <row r="132" spans="1:6" x14ac:dyDescent="0.25">
      <c r="A132" s="9" t="s">
        <v>1576</v>
      </c>
      <c r="B132" s="10" t="s">
        <v>1812</v>
      </c>
      <c r="C132" s="11" t="s">
        <v>1813</v>
      </c>
      <c r="D132" s="10">
        <v>2000</v>
      </c>
      <c r="E132" s="11" t="s">
        <v>27</v>
      </c>
      <c r="F132" s="13" t="s">
        <v>97</v>
      </c>
    </row>
    <row r="133" spans="1:6" x14ac:dyDescent="0.25">
      <c r="A133" s="9" t="s">
        <v>1576</v>
      </c>
      <c r="B133" s="10" t="s">
        <v>1814</v>
      </c>
      <c r="C133" s="11" t="s">
        <v>1815</v>
      </c>
      <c r="D133" s="10">
        <v>1994</v>
      </c>
      <c r="E133" s="11" t="s">
        <v>96</v>
      </c>
      <c r="F133" s="13" t="s">
        <v>97</v>
      </c>
    </row>
    <row r="134" spans="1:6" x14ac:dyDescent="0.25">
      <c r="A134" s="9" t="s">
        <v>1576</v>
      </c>
      <c r="B134" s="10" t="s">
        <v>1816</v>
      </c>
      <c r="C134" s="11" t="s">
        <v>1817</v>
      </c>
      <c r="D134" s="10">
        <v>1966</v>
      </c>
      <c r="E134" s="11" t="s">
        <v>10</v>
      </c>
      <c r="F134" s="13" t="s">
        <v>97</v>
      </c>
    </row>
    <row r="135" spans="1:6" x14ac:dyDescent="0.25">
      <c r="A135" s="9" t="s">
        <v>1576</v>
      </c>
      <c r="B135" s="10" t="s">
        <v>1818</v>
      </c>
      <c r="C135" s="11" t="s">
        <v>1819</v>
      </c>
      <c r="D135" s="10">
        <v>1998</v>
      </c>
      <c r="E135" s="11" t="s">
        <v>27</v>
      </c>
      <c r="F135" s="13" t="s">
        <v>97</v>
      </c>
    </row>
    <row r="136" spans="1:6" x14ac:dyDescent="0.25">
      <c r="A136" s="9" t="s">
        <v>1576</v>
      </c>
      <c r="B136" s="10" t="s">
        <v>1820</v>
      </c>
      <c r="C136" s="11" t="s">
        <v>1821</v>
      </c>
      <c r="D136" s="10">
        <v>1994</v>
      </c>
      <c r="E136" s="11" t="s">
        <v>27</v>
      </c>
      <c r="F136" s="13" t="s">
        <v>97</v>
      </c>
    </row>
    <row r="137" spans="1:6" x14ac:dyDescent="0.25">
      <c r="A137" s="9" t="s">
        <v>1576</v>
      </c>
      <c r="B137" s="10" t="s">
        <v>1822</v>
      </c>
      <c r="C137" s="11" t="s">
        <v>1823</v>
      </c>
      <c r="D137" s="10">
        <v>1996</v>
      </c>
      <c r="E137" s="11" t="s">
        <v>96</v>
      </c>
      <c r="F137" s="13" t="s">
        <v>97</v>
      </c>
    </row>
    <row r="138" spans="1:6" x14ac:dyDescent="0.25">
      <c r="A138" s="9" t="s">
        <v>1576</v>
      </c>
      <c r="B138" s="10" t="s">
        <v>1824</v>
      </c>
      <c r="C138" s="11" t="s">
        <v>1825</v>
      </c>
      <c r="D138" s="10">
        <v>1998</v>
      </c>
      <c r="E138" s="11" t="s">
        <v>27</v>
      </c>
      <c r="F138" s="13" t="s">
        <v>97</v>
      </c>
    </row>
    <row r="139" spans="1:6" x14ac:dyDescent="0.25">
      <c r="A139" s="9" t="s">
        <v>1576</v>
      </c>
      <c r="B139" s="10" t="s">
        <v>1826</v>
      </c>
      <c r="C139" s="11" t="s">
        <v>1827</v>
      </c>
      <c r="D139" s="10">
        <v>1999</v>
      </c>
      <c r="E139" s="11" t="s">
        <v>27</v>
      </c>
      <c r="F139" s="13" t="s">
        <v>97</v>
      </c>
    </row>
    <row r="140" spans="1:6" x14ac:dyDescent="0.25">
      <c r="A140" s="9" t="s">
        <v>1576</v>
      </c>
      <c r="B140" s="10" t="s">
        <v>1828</v>
      </c>
      <c r="C140" s="11" t="s">
        <v>1829</v>
      </c>
      <c r="D140" s="10">
        <v>1995</v>
      </c>
      <c r="E140" s="11" t="s">
        <v>10</v>
      </c>
      <c r="F140" s="13" t="s">
        <v>97</v>
      </c>
    </row>
    <row r="141" spans="1:6" x14ac:dyDescent="0.25">
      <c r="A141" s="9" t="s">
        <v>1576</v>
      </c>
      <c r="B141" s="10" t="s">
        <v>1830</v>
      </c>
      <c r="C141" s="11" t="s">
        <v>1831</v>
      </c>
      <c r="D141" s="10">
        <v>1996</v>
      </c>
      <c r="E141" s="11" t="s">
        <v>10</v>
      </c>
      <c r="F141" s="13" t="s">
        <v>97</v>
      </c>
    </row>
    <row r="142" spans="1:6" x14ac:dyDescent="0.25">
      <c r="A142" s="9" t="s">
        <v>1576</v>
      </c>
      <c r="B142" s="10" t="s">
        <v>1832</v>
      </c>
      <c r="C142" s="11" t="s">
        <v>1833</v>
      </c>
      <c r="D142" s="10">
        <v>1999</v>
      </c>
      <c r="E142" s="11" t="s">
        <v>96</v>
      </c>
      <c r="F142" s="13" t="s">
        <v>97</v>
      </c>
    </row>
    <row r="143" spans="1:6" x14ac:dyDescent="0.25">
      <c r="A143" s="9" t="s">
        <v>1576</v>
      </c>
      <c r="B143" s="10" t="s">
        <v>1834</v>
      </c>
      <c r="C143" s="11" t="s">
        <v>1835</v>
      </c>
      <c r="D143" s="10">
        <v>1999</v>
      </c>
      <c r="E143" s="11" t="s">
        <v>7</v>
      </c>
      <c r="F143" s="13" t="s">
        <v>97</v>
      </c>
    </row>
    <row r="144" spans="1:6" x14ac:dyDescent="0.25">
      <c r="A144" s="9" t="s">
        <v>1576</v>
      </c>
      <c r="B144" s="10" t="s">
        <v>1836</v>
      </c>
      <c r="C144" s="11" t="s">
        <v>1837</v>
      </c>
      <c r="D144" s="10">
        <v>1997</v>
      </c>
      <c r="E144" s="11" t="s">
        <v>135</v>
      </c>
      <c r="F144" s="13" t="s">
        <v>97</v>
      </c>
    </row>
    <row r="145" spans="1:6" x14ac:dyDescent="0.25">
      <c r="A145" s="9" t="s">
        <v>1576</v>
      </c>
      <c r="B145" s="10" t="s">
        <v>1838</v>
      </c>
      <c r="C145" s="11" t="s">
        <v>1839</v>
      </c>
      <c r="D145" s="10">
        <v>1997</v>
      </c>
      <c r="E145" s="11" t="s">
        <v>135</v>
      </c>
      <c r="F145" s="13" t="s">
        <v>97</v>
      </c>
    </row>
    <row r="146" spans="1:6" x14ac:dyDescent="0.25">
      <c r="A146" s="9" t="s">
        <v>1576</v>
      </c>
      <c r="B146" s="10" t="s">
        <v>1840</v>
      </c>
      <c r="C146" s="11" t="s">
        <v>1841</v>
      </c>
      <c r="D146" s="10">
        <v>1996</v>
      </c>
      <c r="E146" s="11" t="s">
        <v>13</v>
      </c>
      <c r="F146" s="13" t="s">
        <v>97</v>
      </c>
    </row>
    <row r="147" spans="1:6" x14ac:dyDescent="0.25">
      <c r="A147" s="9" t="s">
        <v>1576</v>
      </c>
      <c r="B147" s="10" t="s">
        <v>1842</v>
      </c>
      <c r="C147" s="11" t="s">
        <v>1843</v>
      </c>
      <c r="D147" s="10">
        <v>1996</v>
      </c>
      <c r="E147" s="11" t="s">
        <v>13</v>
      </c>
      <c r="F147" s="13" t="s">
        <v>97</v>
      </c>
    </row>
    <row r="148" spans="1:6" x14ac:dyDescent="0.25">
      <c r="A148" s="9" t="s">
        <v>1576</v>
      </c>
      <c r="B148" s="10" t="s">
        <v>1844</v>
      </c>
      <c r="C148" s="11" t="s">
        <v>1845</v>
      </c>
      <c r="D148" s="10">
        <v>1998</v>
      </c>
      <c r="E148" s="11" t="s">
        <v>13</v>
      </c>
      <c r="F148" s="13" t="s">
        <v>97</v>
      </c>
    </row>
    <row r="149" spans="1:6" x14ac:dyDescent="0.25">
      <c r="A149" s="9" t="s">
        <v>1576</v>
      </c>
      <c r="B149" s="10" t="s">
        <v>1846</v>
      </c>
      <c r="C149" s="11" t="s">
        <v>1847</v>
      </c>
      <c r="D149" s="10">
        <v>1999</v>
      </c>
      <c r="E149" s="11" t="s">
        <v>13</v>
      </c>
      <c r="F149" s="13" t="s">
        <v>97</v>
      </c>
    </row>
    <row r="150" spans="1:6" x14ac:dyDescent="0.25">
      <c r="A150" s="9" t="s">
        <v>1576</v>
      </c>
      <c r="B150" s="10" t="s">
        <v>1848</v>
      </c>
      <c r="C150" s="11" t="s">
        <v>1849</v>
      </c>
      <c r="D150" s="10">
        <v>1996</v>
      </c>
      <c r="E150" s="11" t="s">
        <v>140</v>
      </c>
      <c r="F150" s="13" t="s">
        <v>97</v>
      </c>
    </row>
    <row r="151" spans="1:6" x14ac:dyDescent="0.25">
      <c r="A151" s="9" t="s">
        <v>1576</v>
      </c>
      <c r="B151" s="10" t="s">
        <v>1850</v>
      </c>
      <c r="C151" s="11" t="s">
        <v>1851</v>
      </c>
      <c r="D151" s="10">
        <v>1998</v>
      </c>
      <c r="E151" s="11" t="s">
        <v>13</v>
      </c>
      <c r="F151" s="13" t="s">
        <v>97</v>
      </c>
    </row>
    <row r="152" spans="1:6" x14ac:dyDescent="0.25">
      <c r="A152" s="9" t="s">
        <v>1576</v>
      </c>
      <c r="B152" s="10" t="s">
        <v>1852</v>
      </c>
      <c r="C152" s="11" t="s">
        <v>1853</v>
      </c>
      <c r="D152" s="10">
        <v>1996</v>
      </c>
      <c r="E152" s="11" t="s">
        <v>135</v>
      </c>
      <c r="F152" s="13" t="s">
        <v>97</v>
      </c>
    </row>
    <row r="153" spans="1:6" x14ac:dyDescent="0.25">
      <c r="A153" s="9" t="s">
        <v>1576</v>
      </c>
      <c r="B153" s="10" t="s">
        <v>1854</v>
      </c>
      <c r="C153" s="11" t="s">
        <v>1855</v>
      </c>
      <c r="D153" s="10">
        <v>1997</v>
      </c>
      <c r="E153" s="11" t="s">
        <v>18</v>
      </c>
      <c r="F153" s="13" t="s">
        <v>97</v>
      </c>
    </row>
    <row r="154" spans="1:6" x14ac:dyDescent="0.25">
      <c r="A154" s="9" t="s">
        <v>1576</v>
      </c>
      <c r="B154" s="10" t="s">
        <v>1856</v>
      </c>
      <c r="C154" s="11" t="s">
        <v>1857</v>
      </c>
      <c r="D154" s="10">
        <v>1995</v>
      </c>
      <c r="E154" s="11" t="s">
        <v>18</v>
      </c>
      <c r="F154" s="13" t="s">
        <v>97</v>
      </c>
    </row>
    <row r="155" spans="1:6" x14ac:dyDescent="0.25">
      <c r="A155" s="9" t="s">
        <v>1576</v>
      </c>
      <c r="B155" s="10" t="s">
        <v>1858</v>
      </c>
      <c r="C155" s="11" t="s">
        <v>1859</v>
      </c>
      <c r="D155" s="10">
        <v>1998</v>
      </c>
      <c r="E155" s="11" t="s">
        <v>210</v>
      </c>
      <c r="F155" s="13" t="s">
        <v>97</v>
      </c>
    </row>
    <row r="156" spans="1:6" x14ac:dyDescent="0.25">
      <c r="A156" s="9" t="s">
        <v>1576</v>
      </c>
      <c r="B156" s="10" t="s">
        <v>1860</v>
      </c>
      <c r="C156" s="11" t="s">
        <v>1861</v>
      </c>
      <c r="D156" s="10">
        <v>1998</v>
      </c>
      <c r="E156" s="11" t="s">
        <v>210</v>
      </c>
      <c r="F156" s="13" t="s">
        <v>97</v>
      </c>
    </row>
    <row r="157" spans="1:6" x14ac:dyDescent="0.25">
      <c r="A157" s="9" t="s">
        <v>1576</v>
      </c>
      <c r="B157" s="10" t="s">
        <v>1862</v>
      </c>
      <c r="C157" s="11" t="s">
        <v>1863</v>
      </c>
      <c r="D157" s="10">
        <v>1996</v>
      </c>
      <c r="E157" s="11" t="s">
        <v>13</v>
      </c>
      <c r="F157" s="13" t="s">
        <v>97</v>
      </c>
    </row>
    <row r="158" spans="1:6" x14ac:dyDescent="0.25">
      <c r="A158" s="9" t="s">
        <v>1576</v>
      </c>
      <c r="B158" s="10" t="s">
        <v>1864</v>
      </c>
      <c r="C158" s="11" t="s">
        <v>1865</v>
      </c>
      <c r="D158" s="10">
        <v>1996</v>
      </c>
      <c r="E158" s="11" t="s">
        <v>13</v>
      </c>
      <c r="F158" s="13" t="s">
        <v>97</v>
      </c>
    </row>
    <row r="159" spans="1:6" x14ac:dyDescent="0.25">
      <c r="A159" s="9" t="s">
        <v>1576</v>
      </c>
      <c r="B159" s="10" t="s">
        <v>1866</v>
      </c>
      <c r="C159" s="11" t="s">
        <v>1867</v>
      </c>
      <c r="D159" s="10">
        <v>1999</v>
      </c>
      <c r="E159" s="11" t="s">
        <v>13</v>
      </c>
      <c r="F159" s="13" t="s">
        <v>97</v>
      </c>
    </row>
    <row r="160" spans="1:6" x14ac:dyDescent="0.25">
      <c r="A160" s="9" t="s">
        <v>1576</v>
      </c>
      <c r="B160" s="10" t="s">
        <v>1868</v>
      </c>
      <c r="C160" s="11" t="s">
        <v>1869</v>
      </c>
      <c r="D160" s="10">
        <v>1998</v>
      </c>
      <c r="E160" s="11" t="s">
        <v>96</v>
      </c>
      <c r="F160" s="13" t="s">
        <v>97</v>
      </c>
    </row>
    <row r="161" spans="1:6" x14ac:dyDescent="0.25">
      <c r="A161" s="9" t="s">
        <v>1576</v>
      </c>
      <c r="B161" s="10" t="s">
        <v>1870</v>
      </c>
      <c r="C161" s="11" t="s">
        <v>1871</v>
      </c>
      <c r="D161" s="10">
        <v>1998</v>
      </c>
      <c r="E161" s="11" t="s">
        <v>96</v>
      </c>
      <c r="F161" s="13" t="s">
        <v>97</v>
      </c>
    </row>
    <row r="162" spans="1:6" x14ac:dyDescent="0.25">
      <c r="A162" s="9" t="s">
        <v>1576</v>
      </c>
      <c r="B162" s="10" t="s">
        <v>1872</v>
      </c>
      <c r="C162" s="11" t="s">
        <v>1873</v>
      </c>
      <c r="D162" s="10">
        <v>1998</v>
      </c>
      <c r="E162" s="11" t="s">
        <v>96</v>
      </c>
      <c r="F162" s="13" t="s">
        <v>97</v>
      </c>
    </row>
    <row r="163" spans="1:6" x14ac:dyDescent="0.25">
      <c r="A163" s="9" t="s">
        <v>1576</v>
      </c>
      <c r="B163" s="10" t="s">
        <v>1874</v>
      </c>
      <c r="C163" s="11" t="s">
        <v>1875</v>
      </c>
      <c r="D163" s="10">
        <v>1998</v>
      </c>
      <c r="E163" s="11" t="s">
        <v>27</v>
      </c>
      <c r="F163" s="13" t="s">
        <v>97</v>
      </c>
    </row>
    <row r="164" spans="1:6" x14ac:dyDescent="0.25">
      <c r="A164" s="9" t="s">
        <v>1576</v>
      </c>
      <c r="B164" s="10" t="s">
        <v>1876</v>
      </c>
      <c r="C164" s="11" t="s">
        <v>1877</v>
      </c>
      <c r="D164" s="10">
        <v>1998</v>
      </c>
      <c r="E164" s="11" t="s">
        <v>518</v>
      </c>
      <c r="F164" s="13" t="s">
        <v>97</v>
      </c>
    </row>
    <row r="165" spans="1:6" x14ac:dyDescent="0.25">
      <c r="A165" s="9" t="s">
        <v>1576</v>
      </c>
      <c r="B165" s="10" t="s">
        <v>1878</v>
      </c>
      <c r="C165" s="11" t="s">
        <v>1879</v>
      </c>
      <c r="D165" s="10">
        <v>1997</v>
      </c>
      <c r="E165" s="11" t="s">
        <v>27</v>
      </c>
      <c r="F165" s="13" t="s">
        <v>97</v>
      </c>
    </row>
    <row r="166" spans="1:6" x14ac:dyDescent="0.25">
      <c r="A166" s="9" t="s">
        <v>1576</v>
      </c>
      <c r="B166" s="10" t="s">
        <v>1880</v>
      </c>
      <c r="C166" s="11" t="s">
        <v>1881</v>
      </c>
      <c r="D166" s="10">
        <v>1997</v>
      </c>
      <c r="E166" s="11" t="s">
        <v>27</v>
      </c>
      <c r="F166" s="13" t="s">
        <v>97</v>
      </c>
    </row>
    <row r="167" spans="1:6" x14ac:dyDescent="0.25">
      <c r="A167" s="9" t="s">
        <v>1576</v>
      </c>
      <c r="B167" s="10" t="s">
        <v>1882</v>
      </c>
      <c r="C167" s="11" t="s">
        <v>1883</v>
      </c>
      <c r="D167" s="10">
        <v>1998</v>
      </c>
      <c r="E167" s="11" t="s">
        <v>27</v>
      </c>
      <c r="F167" s="13" t="s">
        <v>97</v>
      </c>
    </row>
    <row r="168" spans="1:6" x14ac:dyDescent="0.25">
      <c r="A168" s="9" t="s">
        <v>1576</v>
      </c>
      <c r="B168" s="10" t="s">
        <v>1884</v>
      </c>
      <c r="C168" s="11" t="s">
        <v>1885</v>
      </c>
      <c r="D168" s="10">
        <v>1978</v>
      </c>
      <c r="E168" s="11" t="s">
        <v>135</v>
      </c>
      <c r="F168" s="13" t="s">
        <v>97</v>
      </c>
    </row>
    <row r="169" spans="1:6" x14ac:dyDescent="0.25">
      <c r="A169" s="9" t="s">
        <v>1576</v>
      </c>
      <c r="B169" s="10" t="s">
        <v>1886</v>
      </c>
      <c r="C169" s="11" t="s">
        <v>1887</v>
      </c>
      <c r="D169" s="10">
        <v>1999</v>
      </c>
      <c r="E169" s="11" t="s">
        <v>135</v>
      </c>
      <c r="F169" s="13" t="s">
        <v>97</v>
      </c>
    </row>
    <row r="170" spans="1:6" x14ac:dyDescent="0.25">
      <c r="A170" s="9" t="s">
        <v>1576</v>
      </c>
      <c r="B170" s="10" t="s">
        <v>1888</v>
      </c>
      <c r="C170" s="11" t="s">
        <v>1889</v>
      </c>
      <c r="D170" s="10">
        <v>1998</v>
      </c>
      <c r="E170" s="11" t="s">
        <v>135</v>
      </c>
      <c r="F170" s="13" t="s">
        <v>97</v>
      </c>
    </row>
    <row r="171" spans="1:6" x14ac:dyDescent="0.25">
      <c r="A171" s="9" t="s">
        <v>1576</v>
      </c>
      <c r="B171" s="10" t="s">
        <v>1890</v>
      </c>
      <c r="C171" s="11" t="s">
        <v>1891</v>
      </c>
      <c r="D171" s="10">
        <v>1998</v>
      </c>
      <c r="E171" s="11" t="s">
        <v>135</v>
      </c>
      <c r="F171" s="13" t="s">
        <v>97</v>
      </c>
    </row>
    <row r="172" spans="1:6" x14ac:dyDescent="0.25">
      <c r="A172" s="9" t="s">
        <v>1576</v>
      </c>
      <c r="B172" s="10" t="s">
        <v>1892</v>
      </c>
      <c r="C172" s="11" t="s">
        <v>1893</v>
      </c>
      <c r="D172" s="10">
        <v>1997</v>
      </c>
      <c r="E172" s="11" t="s">
        <v>7</v>
      </c>
      <c r="F172" s="13" t="s">
        <v>97</v>
      </c>
    </row>
    <row r="173" spans="1:6" x14ac:dyDescent="0.25">
      <c r="A173" s="9" t="s">
        <v>1576</v>
      </c>
      <c r="B173" s="10" t="s">
        <v>1894</v>
      </c>
      <c r="C173" s="11" t="s">
        <v>1895</v>
      </c>
      <c r="D173" s="10">
        <v>1998</v>
      </c>
      <c r="E173" s="11" t="s">
        <v>210</v>
      </c>
      <c r="F173" s="13" t="s">
        <v>97</v>
      </c>
    </row>
    <row r="174" spans="1:6" x14ac:dyDescent="0.25">
      <c r="A174" s="9" t="s">
        <v>1576</v>
      </c>
      <c r="B174" s="10" t="s">
        <v>1896</v>
      </c>
      <c r="C174" s="11" t="s">
        <v>1897</v>
      </c>
      <c r="D174" s="10">
        <v>1997</v>
      </c>
      <c r="E174" s="11" t="s">
        <v>18</v>
      </c>
      <c r="F174" s="13" t="s">
        <v>97</v>
      </c>
    </row>
    <row r="175" spans="1:6" x14ac:dyDescent="0.25">
      <c r="A175" s="9" t="s">
        <v>1576</v>
      </c>
      <c r="B175" s="10" t="s">
        <v>1898</v>
      </c>
      <c r="C175" s="11" t="s">
        <v>1899</v>
      </c>
      <c r="D175" s="10">
        <v>1997</v>
      </c>
      <c r="E175" s="11" t="s">
        <v>18</v>
      </c>
      <c r="F175" s="13" t="s">
        <v>97</v>
      </c>
    </row>
    <row r="176" spans="1:6" x14ac:dyDescent="0.25">
      <c r="A176" s="9" t="s">
        <v>1576</v>
      </c>
      <c r="B176" s="10" t="s">
        <v>1900</v>
      </c>
      <c r="C176" s="11" t="s">
        <v>1901</v>
      </c>
      <c r="D176" s="10">
        <v>1996</v>
      </c>
      <c r="E176" s="11" t="s">
        <v>96</v>
      </c>
      <c r="F176" s="13" t="s">
        <v>97</v>
      </c>
    </row>
    <row r="177" spans="1:6" x14ac:dyDescent="0.25">
      <c r="A177" s="9" t="s">
        <v>1576</v>
      </c>
      <c r="B177" s="10" t="s">
        <v>1902</v>
      </c>
      <c r="C177" s="11" t="s">
        <v>1903</v>
      </c>
      <c r="D177" s="10">
        <v>1995</v>
      </c>
      <c r="E177" s="11" t="s">
        <v>108</v>
      </c>
      <c r="F177" s="13" t="s">
        <v>97</v>
      </c>
    </row>
    <row r="178" spans="1:6" x14ac:dyDescent="0.25">
      <c r="A178" s="9" t="s">
        <v>1576</v>
      </c>
      <c r="B178" s="10" t="s">
        <v>1904</v>
      </c>
      <c r="C178" s="11" t="s">
        <v>1905</v>
      </c>
      <c r="D178" s="10">
        <v>2000</v>
      </c>
      <c r="E178" s="11" t="s">
        <v>10</v>
      </c>
      <c r="F178" s="13" t="s">
        <v>97</v>
      </c>
    </row>
    <row r="179" spans="1:6" x14ac:dyDescent="0.25">
      <c r="A179" s="9" t="s">
        <v>1576</v>
      </c>
      <c r="B179" s="10" t="s">
        <v>1906</v>
      </c>
      <c r="C179" s="11" t="s">
        <v>1907</v>
      </c>
      <c r="D179" s="10">
        <v>2000</v>
      </c>
      <c r="E179" s="11" t="s">
        <v>7</v>
      </c>
      <c r="F179" s="13" t="s">
        <v>97</v>
      </c>
    </row>
    <row r="180" spans="1:6" x14ac:dyDescent="0.25">
      <c r="A180" s="9" t="s">
        <v>1576</v>
      </c>
      <c r="B180" s="10" t="s">
        <v>1908</v>
      </c>
      <c r="C180" s="11" t="s">
        <v>1909</v>
      </c>
      <c r="D180" s="10">
        <v>2000</v>
      </c>
      <c r="E180" s="11" t="s">
        <v>135</v>
      </c>
      <c r="F180" s="13" t="s">
        <v>97</v>
      </c>
    </row>
    <row r="181" spans="1:6" x14ac:dyDescent="0.25">
      <c r="A181" s="9" t="s">
        <v>1576</v>
      </c>
      <c r="B181" s="10" t="s">
        <v>1910</v>
      </c>
      <c r="C181" s="11" t="s">
        <v>1911</v>
      </c>
      <c r="D181" s="10">
        <v>2000</v>
      </c>
      <c r="E181" s="11" t="s">
        <v>210</v>
      </c>
      <c r="F181" s="13" t="s">
        <v>97</v>
      </c>
    </row>
    <row r="182" spans="1:6" x14ac:dyDescent="0.25">
      <c r="A182" s="9" t="s">
        <v>1576</v>
      </c>
      <c r="B182" s="10" t="s">
        <v>1912</v>
      </c>
      <c r="C182" s="11" t="s">
        <v>1913</v>
      </c>
      <c r="D182" s="10">
        <v>2000</v>
      </c>
      <c r="E182" s="11" t="s">
        <v>7</v>
      </c>
      <c r="F182" s="13" t="s">
        <v>97</v>
      </c>
    </row>
    <row r="183" spans="1:6" x14ac:dyDescent="0.25">
      <c r="A183" s="9" t="s">
        <v>1576</v>
      </c>
      <c r="B183" s="10" t="s">
        <v>1914</v>
      </c>
      <c r="C183" s="11" t="s">
        <v>1915</v>
      </c>
      <c r="D183" s="10">
        <v>2000</v>
      </c>
      <c r="E183" s="11" t="s">
        <v>210</v>
      </c>
      <c r="F183" s="13" t="s">
        <v>97</v>
      </c>
    </row>
    <row r="184" spans="1:6" x14ac:dyDescent="0.25">
      <c r="A184" s="9" t="s">
        <v>1576</v>
      </c>
      <c r="B184" s="10" t="s">
        <v>1916</v>
      </c>
      <c r="C184" s="11" t="s">
        <v>1917</v>
      </c>
      <c r="D184" s="10">
        <v>2000</v>
      </c>
      <c r="E184" s="11" t="s">
        <v>7</v>
      </c>
      <c r="F184" s="13" t="s">
        <v>97</v>
      </c>
    </row>
    <row r="185" spans="1:6" x14ac:dyDescent="0.25">
      <c r="A185" s="9" t="s">
        <v>1576</v>
      </c>
      <c r="B185" s="10" t="s">
        <v>1918</v>
      </c>
      <c r="C185" s="11" t="s">
        <v>1919</v>
      </c>
      <c r="D185" s="10">
        <v>1998</v>
      </c>
      <c r="E185" s="11" t="s">
        <v>7</v>
      </c>
      <c r="F185" s="13" t="s">
        <v>97</v>
      </c>
    </row>
    <row r="186" spans="1:6" x14ac:dyDescent="0.25">
      <c r="A186" s="9" t="s">
        <v>1576</v>
      </c>
      <c r="B186" s="10" t="s">
        <v>1920</v>
      </c>
      <c r="C186" s="11" t="s">
        <v>1921</v>
      </c>
      <c r="D186" s="10">
        <v>2000</v>
      </c>
      <c r="E186" s="11" t="s">
        <v>7</v>
      </c>
      <c r="F186" s="13" t="s">
        <v>97</v>
      </c>
    </row>
    <row r="187" spans="1:6" x14ac:dyDescent="0.25">
      <c r="A187" s="9" t="s">
        <v>1576</v>
      </c>
      <c r="B187" s="10" t="s">
        <v>1922</v>
      </c>
      <c r="C187" s="11" t="s">
        <v>1923</v>
      </c>
      <c r="D187" s="10">
        <v>2002</v>
      </c>
      <c r="E187" s="11" t="s">
        <v>140</v>
      </c>
      <c r="F187" s="13" t="s">
        <v>97</v>
      </c>
    </row>
    <row r="188" spans="1:6" x14ac:dyDescent="0.25">
      <c r="A188" s="9" t="s">
        <v>1576</v>
      </c>
      <c r="B188" s="10" t="s">
        <v>1924</v>
      </c>
      <c r="C188" s="11" t="s">
        <v>1925</v>
      </c>
      <c r="D188" s="10">
        <v>1996</v>
      </c>
      <c r="E188" s="11" t="s">
        <v>7</v>
      </c>
      <c r="F188" s="13" t="s">
        <v>97</v>
      </c>
    </row>
    <row r="189" spans="1:6" x14ac:dyDescent="0.25">
      <c r="A189" s="9" t="s">
        <v>1576</v>
      </c>
      <c r="B189" s="10" t="s">
        <v>1926</v>
      </c>
      <c r="C189" s="11" t="s">
        <v>1927</v>
      </c>
      <c r="D189" s="10">
        <v>1990</v>
      </c>
      <c r="E189" s="11" t="s">
        <v>140</v>
      </c>
      <c r="F189" s="13" t="s">
        <v>97</v>
      </c>
    </row>
    <row r="190" spans="1:6" x14ac:dyDescent="0.25">
      <c r="A190" s="9" t="s">
        <v>1576</v>
      </c>
      <c r="B190" s="10" t="s">
        <v>1928</v>
      </c>
      <c r="C190" s="11" t="s">
        <v>1929</v>
      </c>
      <c r="D190" s="10">
        <v>2001</v>
      </c>
      <c r="E190" s="11" t="s">
        <v>140</v>
      </c>
      <c r="F190" s="13" t="s">
        <v>97</v>
      </c>
    </row>
    <row r="191" spans="1:6" x14ac:dyDescent="0.25">
      <c r="A191" s="9" t="s">
        <v>1576</v>
      </c>
      <c r="B191" s="10" t="s">
        <v>1930</v>
      </c>
      <c r="C191" s="11" t="s">
        <v>1931</v>
      </c>
      <c r="D191" s="10">
        <v>2000</v>
      </c>
      <c r="E191" s="11" t="s">
        <v>140</v>
      </c>
      <c r="F191" s="13" t="s">
        <v>97</v>
      </c>
    </row>
    <row r="192" spans="1:6" x14ac:dyDescent="0.25">
      <c r="A192" s="9" t="s">
        <v>1576</v>
      </c>
      <c r="B192" s="10" t="s">
        <v>1932</v>
      </c>
      <c r="C192" s="11" t="s">
        <v>1933</v>
      </c>
      <c r="D192" s="10">
        <v>1998</v>
      </c>
      <c r="E192" s="11" t="s">
        <v>10</v>
      </c>
      <c r="F192" s="13" t="s">
        <v>97</v>
      </c>
    </row>
    <row r="193" spans="1:6" x14ac:dyDescent="0.25">
      <c r="A193" s="9" t="s">
        <v>1576</v>
      </c>
      <c r="B193" s="10" t="s">
        <v>1934</v>
      </c>
      <c r="C193" s="11" t="s">
        <v>1935</v>
      </c>
      <c r="D193" s="10">
        <v>1999</v>
      </c>
      <c r="E193" s="11" t="s">
        <v>104</v>
      </c>
      <c r="F193" s="13" t="s">
        <v>97</v>
      </c>
    </row>
    <row r="194" spans="1:6" x14ac:dyDescent="0.25">
      <c r="A194" s="9" t="s">
        <v>1576</v>
      </c>
      <c r="B194" s="10" t="s">
        <v>1936</v>
      </c>
      <c r="C194" s="11" t="s">
        <v>1937</v>
      </c>
      <c r="D194" s="10">
        <v>1999</v>
      </c>
      <c r="E194" s="11" t="s">
        <v>104</v>
      </c>
      <c r="F194" s="13" t="s">
        <v>97</v>
      </c>
    </row>
    <row r="195" spans="1:6" x14ac:dyDescent="0.25">
      <c r="A195" s="9" t="s">
        <v>1576</v>
      </c>
      <c r="B195" s="10" t="s">
        <v>1938</v>
      </c>
      <c r="C195" s="11" t="s">
        <v>1939</v>
      </c>
      <c r="D195" s="10">
        <v>1999</v>
      </c>
      <c r="E195" s="11" t="s">
        <v>104</v>
      </c>
      <c r="F195" s="13" t="s">
        <v>97</v>
      </c>
    </row>
    <row r="196" spans="1:6" x14ac:dyDescent="0.25">
      <c r="A196" s="9" t="s">
        <v>1576</v>
      </c>
      <c r="B196" s="10" t="s">
        <v>1940</v>
      </c>
      <c r="C196" s="11" t="s">
        <v>1941</v>
      </c>
      <c r="D196" s="10">
        <v>1999</v>
      </c>
      <c r="E196" s="11" t="s">
        <v>104</v>
      </c>
      <c r="F196" s="13" t="s">
        <v>97</v>
      </c>
    </row>
    <row r="197" spans="1:6" x14ac:dyDescent="0.25">
      <c r="A197" s="9" t="s">
        <v>1576</v>
      </c>
      <c r="B197" s="10" t="s">
        <v>1942</v>
      </c>
      <c r="C197" s="11" t="s">
        <v>1943</v>
      </c>
      <c r="D197" s="10">
        <v>1999</v>
      </c>
      <c r="E197" s="11" t="s">
        <v>140</v>
      </c>
      <c r="F197" s="13" t="s">
        <v>97</v>
      </c>
    </row>
    <row r="198" spans="1:6" x14ac:dyDescent="0.25">
      <c r="A198" s="9" t="s">
        <v>1576</v>
      </c>
      <c r="B198" s="10" t="s">
        <v>1944</v>
      </c>
      <c r="C198" s="11" t="s">
        <v>1945</v>
      </c>
      <c r="D198" s="10">
        <v>2002</v>
      </c>
      <c r="E198" s="11" t="s">
        <v>140</v>
      </c>
      <c r="F198" s="13" t="s">
        <v>97</v>
      </c>
    </row>
    <row r="199" spans="1:6" x14ac:dyDescent="0.25">
      <c r="A199" s="9" t="s">
        <v>1576</v>
      </c>
      <c r="B199" s="10" t="s">
        <v>1946</v>
      </c>
      <c r="C199" s="11" t="s">
        <v>1947</v>
      </c>
      <c r="D199" s="10">
        <v>1999</v>
      </c>
      <c r="E199" s="11" t="s">
        <v>7</v>
      </c>
      <c r="F199" s="13" t="s">
        <v>97</v>
      </c>
    </row>
    <row r="200" spans="1:6" x14ac:dyDescent="0.25">
      <c r="A200" s="9" t="s">
        <v>1576</v>
      </c>
      <c r="B200" s="10" t="s">
        <v>1948</v>
      </c>
      <c r="C200" s="11" t="s">
        <v>1949</v>
      </c>
      <c r="D200" s="10">
        <v>1999</v>
      </c>
      <c r="E200" s="11" t="s">
        <v>7</v>
      </c>
      <c r="F200" s="13" t="s">
        <v>97</v>
      </c>
    </row>
    <row r="201" spans="1:6" x14ac:dyDescent="0.25">
      <c r="A201" s="9" t="s">
        <v>1576</v>
      </c>
      <c r="B201" s="10" t="s">
        <v>1950</v>
      </c>
      <c r="C201" s="11" t="s">
        <v>1951</v>
      </c>
      <c r="D201" s="10">
        <v>1998</v>
      </c>
      <c r="E201" s="11" t="s">
        <v>7</v>
      </c>
      <c r="F201" s="13" t="s">
        <v>97</v>
      </c>
    </row>
    <row r="202" spans="1:6" x14ac:dyDescent="0.25">
      <c r="A202" s="9" t="s">
        <v>1576</v>
      </c>
      <c r="B202" s="10" t="s">
        <v>1952</v>
      </c>
      <c r="C202" s="11" t="s">
        <v>1953</v>
      </c>
      <c r="D202" s="10">
        <v>1998</v>
      </c>
      <c r="E202" s="11" t="s">
        <v>7</v>
      </c>
      <c r="F202" s="13" t="s">
        <v>97</v>
      </c>
    </row>
    <row r="203" spans="1:6" x14ac:dyDescent="0.25">
      <c r="A203" s="9" t="s">
        <v>1576</v>
      </c>
      <c r="B203" s="10" t="s">
        <v>1954</v>
      </c>
      <c r="C203" s="11" t="s">
        <v>1955</v>
      </c>
      <c r="D203" s="10">
        <v>1999</v>
      </c>
      <c r="E203" s="11" t="s">
        <v>108</v>
      </c>
      <c r="F203" s="13" t="s">
        <v>97</v>
      </c>
    </row>
    <row r="204" spans="1:6" x14ac:dyDescent="0.25">
      <c r="A204" s="9" t="s">
        <v>1576</v>
      </c>
      <c r="B204" s="10" t="s">
        <v>1956</v>
      </c>
      <c r="C204" s="11" t="s">
        <v>1957</v>
      </c>
      <c r="D204" s="10">
        <v>1997</v>
      </c>
      <c r="E204" s="11" t="s">
        <v>96</v>
      </c>
      <c r="F204" s="13" t="s">
        <v>97</v>
      </c>
    </row>
    <row r="205" spans="1:6" x14ac:dyDescent="0.25">
      <c r="A205" s="9" t="s">
        <v>1576</v>
      </c>
      <c r="B205" s="10" t="s">
        <v>1958</v>
      </c>
      <c r="C205" s="11" t="s">
        <v>1959</v>
      </c>
      <c r="D205" s="10">
        <v>2001</v>
      </c>
      <c r="E205" s="11" t="s">
        <v>140</v>
      </c>
      <c r="F205" s="13" t="s">
        <v>97</v>
      </c>
    </row>
    <row r="206" spans="1:6" x14ac:dyDescent="0.25">
      <c r="A206" s="9" t="s">
        <v>1576</v>
      </c>
      <c r="B206" s="10" t="s">
        <v>1960</v>
      </c>
      <c r="C206" s="11" t="s">
        <v>1961</v>
      </c>
      <c r="D206" s="10">
        <v>2000</v>
      </c>
      <c r="E206" s="11" t="s">
        <v>140</v>
      </c>
      <c r="F206" s="13" t="s">
        <v>97</v>
      </c>
    </row>
    <row r="207" spans="1:6" x14ac:dyDescent="0.25">
      <c r="A207" s="9" t="s">
        <v>1576</v>
      </c>
      <c r="B207" s="10" t="s">
        <v>1962</v>
      </c>
      <c r="C207" s="11" t="s">
        <v>1963</v>
      </c>
      <c r="D207" s="10">
        <v>1999</v>
      </c>
      <c r="E207" s="11" t="s">
        <v>27</v>
      </c>
      <c r="F207" s="13" t="s">
        <v>97</v>
      </c>
    </row>
    <row r="208" spans="1:6" x14ac:dyDescent="0.25">
      <c r="A208" s="9" t="s">
        <v>1576</v>
      </c>
      <c r="B208" s="10" t="s">
        <v>1964</v>
      </c>
      <c r="C208" s="11" t="s">
        <v>1965</v>
      </c>
      <c r="D208" s="10">
        <v>2000</v>
      </c>
      <c r="E208" s="11" t="s">
        <v>13</v>
      </c>
      <c r="F208" s="13" t="s">
        <v>97</v>
      </c>
    </row>
    <row r="209" spans="1:6" x14ac:dyDescent="0.25">
      <c r="A209" s="9" t="s">
        <v>1576</v>
      </c>
      <c r="B209" s="10" t="s">
        <v>1966</v>
      </c>
      <c r="C209" s="11" t="s">
        <v>1967</v>
      </c>
      <c r="D209" s="10">
        <v>2001</v>
      </c>
      <c r="E209" s="11" t="s">
        <v>13</v>
      </c>
      <c r="F209" s="13" t="s">
        <v>97</v>
      </c>
    </row>
    <row r="210" spans="1:6" x14ac:dyDescent="0.25">
      <c r="A210" s="9" t="s">
        <v>1576</v>
      </c>
      <c r="B210" s="10" t="s">
        <v>1968</v>
      </c>
      <c r="C210" s="11" t="s">
        <v>1969</v>
      </c>
      <c r="D210" s="10">
        <v>2002</v>
      </c>
      <c r="E210" s="11" t="s">
        <v>13</v>
      </c>
      <c r="F210" s="13" t="s">
        <v>97</v>
      </c>
    </row>
    <row r="211" spans="1:6" x14ac:dyDescent="0.25">
      <c r="A211" s="9" t="s">
        <v>1576</v>
      </c>
      <c r="B211" s="10" t="s">
        <v>1970</v>
      </c>
      <c r="C211" s="11" t="s">
        <v>1971</v>
      </c>
      <c r="D211" s="10">
        <v>2000</v>
      </c>
      <c r="E211" s="11" t="s">
        <v>13</v>
      </c>
      <c r="F211" s="13" t="s">
        <v>97</v>
      </c>
    </row>
    <row r="212" spans="1:6" x14ac:dyDescent="0.25">
      <c r="A212" s="9" t="s">
        <v>1576</v>
      </c>
      <c r="B212" s="10" t="s">
        <v>1972</v>
      </c>
      <c r="C212" s="11" t="s">
        <v>1973</v>
      </c>
      <c r="D212" s="10">
        <v>2002</v>
      </c>
      <c r="E212" s="11" t="s">
        <v>13</v>
      </c>
      <c r="F212" s="13" t="s">
        <v>97</v>
      </c>
    </row>
    <row r="213" spans="1:6" x14ac:dyDescent="0.25">
      <c r="A213" s="9" t="s">
        <v>1576</v>
      </c>
      <c r="B213" s="10" t="s">
        <v>1974</v>
      </c>
      <c r="C213" s="11" t="s">
        <v>1975</v>
      </c>
      <c r="D213" s="10">
        <v>2001</v>
      </c>
      <c r="E213" s="11" t="s">
        <v>21</v>
      </c>
      <c r="F213" s="13" t="s">
        <v>97</v>
      </c>
    </row>
    <row r="214" spans="1:6" x14ac:dyDescent="0.25">
      <c r="A214" s="9" t="s">
        <v>1576</v>
      </c>
      <c r="B214" s="10" t="s">
        <v>1976</v>
      </c>
      <c r="C214" s="11" t="s">
        <v>1977</v>
      </c>
      <c r="D214" s="10">
        <v>2002</v>
      </c>
      <c r="E214" s="11" t="s">
        <v>140</v>
      </c>
      <c r="F214" s="13" t="s">
        <v>97</v>
      </c>
    </row>
    <row r="215" spans="1:6" x14ac:dyDescent="0.25">
      <c r="A215" s="9" t="s">
        <v>1576</v>
      </c>
      <c r="B215" s="10" t="s">
        <v>1978</v>
      </c>
      <c r="C215" s="11" t="s">
        <v>1979</v>
      </c>
      <c r="D215" s="10">
        <v>1996</v>
      </c>
      <c r="E215" s="11" t="s">
        <v>140</v>
      </c>
      <c r="F215" s="13" t="s">
        <v>97</v>
      </c>
    </row>
    <row r="216" spans="1:6" x14ac:dyDescent="0.25">
      <c r="A216" s="9" t="s">
        <v>1576</v>
      </c>
      <c r="B216" s="10" t="s">
        <v>1980</v>
      </c>
      <c r="C216" s="11" t="s">
        <v>1981</v>
      </c>
      <c r="D216" s="10">
        <v>2000</v>
      </c>
      <c r="E216" s="11" t="s">
        <v>108</v>
      </c>
      <c r="F216" s="13" t="s">
        <v>97</v>
      </c>
    </row>
    <row r="217" spans="1:6" x14ac:dyDescent="0.25">
      <c r="A217" s="9" t="s">
        <v>1576</v>
      </c>
      <c r="B217" s="10" t="s">
        <v>1982</v>
      </c>
      <c r="C217" s="11" t="s">
        <v>1983</v>
      </c>
      <c r="D217" s="10">
        <v>2000</v>
      </c>
      <c r="E217" s="11" t="s">
        <v>135</v>
      </c>
      <c r="F217" s="13" t="s">
        <v>97</v>
      </c>
    </row>
    <row r="218" spans="1:6" x14ac:dyDescent="0.25">
      <c r="A218" s="9" t="s">
        <v>1576</v>
      </c>
      <c r="B218" s="10" t="s">
        <v>1984</v>
      </c>
      <c r="C218" s="11" t="s">
        <v>1985</v>
      </c>
      <c r="D218" s="10">
        <v>2002</v>
      </c>
      <c r="E218" s="11" t="s">
        <v>108</v>
      </c>
      <c r="F218" s="13" t="s">
        <v>97</v>
      </c>
    </row>
    <row r="219" spans="1:6" x14ac:dyDescent="0.25">
      <c r="A219" s="9" t="s">
        <v>1576</v>
      </c>
      <c r="B219" s="10" t="s">
        <v>1986</v>
      </c>
      <c r="C219" s="11" t="s">
        <v>1987</v>
      </c>
      <c r="D219" s="10">
        <v>1999</v>
      </c>
      <c r="E219" s="11" t="s">
        <v>140</v>
      </c>
      <c r="F219" s="13" t="s">
        <v>97</v>
      </c>
    </row>
    <row r="220" spans="1:6" x14ac:dyDescent="0.25">
      <c r="A220" s="9" t="s">
        <v>1576</v>
      </c>
      <c r="B220" s="10" t="s">
        <v>1988</v>
      </c>
      <c r="C220" s="11" t="s">
        <v>1989</v>
      </c>
      <c r="D220" s="10">
        <v>1993</v>
      </c>
      <c r="E220" s="11" t="s">
        <v>10</v>
      </c>
      <c r="F220" s="13" t="s">
        <v>97</v>
      </c>
    </row>
    <row r="221" spans="1:6" x14ac:dyDescent="0.25">
      <c r="A221" s="9" t="s">
        <v>1576</v>
      </c>
      <c r="B221" s="10" t="s">
        <v>1990</v>
      </c>
      <c r="C221" s="11" t="s">
        <v>1991</v>
      </c>
      <c r="D221" s="10">
        <v>2000</v>
      </c>
      <c r="E221" s="11" t="s">
        <v>7</v>
      </c>
      <c r="F221" s="13" t="s">
        <v>97</v>
      </c>
    </row>
    <row r="222" spans="1:6" x14ac:dyDescent="0.25">
      <c r="A222" s="9" t="s">
        <v>1576</v>
      </c>
      <c r="B222" s="10" t="s">
        <v>1992</v>
      </c>
      <c r="C222" s="11" t="s">
        <v>1993</v>
      </c>
      <c r="D222" s="10">
        <v>2000</v>
      </c>
      <c r="E222" s="11" t="s">
        <v>21</v>
      </c>
      <c r="F222" s="13" t="s">
        <v>97</v>
      </c>
    </row>
    <row r="223" spans="1:6" x14ac:dyDescent="0.25">
      <c r="A223" s="9" t="s">
        <v>1576</v>
      </c>
      <c r="B223" s="10" t="s">
        <v>1994</v>
      </c>
      <c r="C223" s="11" t="s">
        <v>1995</v>
      </c>
      <c r="D223" s="10">
        <v>2000</v>
      </c>
      <c r="E223" s="11" t="s">
        <v>21</v>
      </c>
      <c r="F223" s="13" t="s">
        <v>97</v>
      </c>
    </row>
    <row r="224" spans="1:6" x14ac:dyDescent="0.25">
      <c r="A224" s="9" t="s">
        <v>1576</v>
      </c>
      <c r="B224" s="10" t="s">
        <v>1996</v>
      </c>
      <c r="C224" s="11" t="s">
        <v>1997</v>
      </c>
      <c r="D224" s="10">
        <v>1997</v>
      </c>
      <c r="E224" s="11" t="s">
        <v>21</v>
      </c>
      <c r="F224" s="13" t="s">
        <v>97</v>
      </c>
    </row>
    <row r="225" spans="1:6" x14ac:dyDescent="0.25">
      <c r="A225" s="9" t="s">
        <v>1576</v>
      </c>
      <c r="B225" s="10" t="s">
        <v>1998</v>
      </c>
      <c r="C225" s="11" t="s">
        <v>1999</v>
      </c>
      <c r="D225" s="10">
        <v>1996</v>
      </c>
      <c r="E225" s="11" t="s">
        <v>21</v>
      </c>
      <c r="F225" s="13" t="s">
        <v>97</v>
      </c>
    </row>
    <row r="226" spans="1:6" x14ac:dyDescent="0.25">
      <c r="A226" s="9" t="s">
        <v>1576</v>
      </c>
      <c r="B226" s="10" t="s">
        <v>2000</v>
      </c>
      <c r="C226" s="11" t="s">
        <v>2001</v>
      </c>
      <c r="D226" s="10">
        <v>2000</v>
      </c>
      <c r="E226" s="11" t="s">
        <v>210</v>
      </c>
      <c r="F226" s="13" t="s">
        <v>97</v>
      </c>
    </row>
    <row r="227" spans="1:6" x14ac:dyDescent="0.25">
      <c r="A227" s="9" t="s">
        <v>1576</v>
      </c>
      <c r="B227" s="10" t="s">
        <v>2002</v>
      </c>
      <c r="C227" s="11" t="s">
        <v>2003</v>
      </c>
      <c r="D227" s="10">
        <v>2001</v>
      </c>
      <c r="E227" s="11" t="s">
        <v>140</v>
      </c>
      <c r="F227" s="13" t="s">
        <v>97</v>
      </c>
    </row>
    <row r="228" spans="1:6" x14ac:dyDescent="0.25">
      <c r="A228" s="9" t="s">
        <v>1576</v>
      </c>
      <c r="B228" s="10" t="s">
        <v>2004</v>
      </c>
      <c r="C228" s="11" t="s">
        <v>2005</v>
      </c>
      <c r="D228" s="10">
        <v>2000</v>
      </c>
      <c r="E228" s="11" t="s">
        <v>7</v>
      </c>
      <c r="F228" s="13" t="s">
        <v>97</v>
      </c>
    </row>
    <row r="229" spans="1:6" x14ac:dyDescent="0.25">
      <c r="A229" s="9" t="s">
        <v>1576</v>
      </c>
      <c r="B229" s="10" t="s">
        <v>2006</v>
      </c>
      <c r="C229" s="11" t="s">
        <v>2007</v>
      </c>
      <c r="D229" s="10">
        <v>2002</v>
      </c>
      <c r="E229" s="11" t="s">
        <v>51</v>
      </c>
      <c r="F229" s="13" t="s">
        <v>97</v>
      </c>
    </row>
    <row r="230" spans="1:6" x14ac:dyDescent="0.25">
      <c r="A230" s="9" t="s">
        <v>1576</v>
      </c>
      <c r="B230" s="10" t="s">
        <v>2008</v>
      </c>
      <c r="C230" s="11" t="s">
        <v>2009</v>
      </c>
      <c r="D230" s="10">
        <v>1999</v>
      </c>
      <c r="E230" s="11" t="s">
        <v>140</v>
      </c>
      <c r="F230" s="13" t="s">
        <v>97</v>
      </c>
    </row>
    <row r="231" spans="1:6" x14ac:dyDescent="0.25">
      <c r="A231" s="9" t="s">
        <v>1576</v>
      </c>
      <c r="B231" s="10" t="s">
        <v>2010</v>
      </c>
      <c r="C231" s="11" t="s">
        <v>2011</v>
      </c>
      <c r="D231" s="10">
        <v>1999</v>
      </c>
      <c r="E231" s="11" t="s">
        <v>140</v>
      </c>
      <c r="F231" s="13" t="s">
        <v>97</v>
      </c>
    </row>
    <row r="232" spans="1:6" x14ac:dyDescent="0.25">
      <c r="A232" s="9" t="s">
        <v>1576</v>
      </c>
      <c r="B232" s="10" t="s">
        <v>2012</v>
      </c>
      <c r="C232" s="11" t="s">
        <v>2013</v>
      </c>
      <c r="D232" s="10">
        <v>2000</v>
      </c>
      <c r="E232" s="11" t="s">
        <v>13</v>
      </c>
      <c r="F232" s="13" t="s">
        <v>97</v>
      </c>
    </row>
    <row r="233" spans="1:6" x14ac:dyDescent="0.25">
      <c r="A233" s="9" t="s">
        <v>1576</v>
      </c>
      <c r="B233" s="10" t="s">
        <v>2014</v>
      </c>
      <c r="C233" s="11" t="s">
        <v>2015</v>
      </c>
      <c r="D233" s="10">
        <v>1990</v>
      </c>
      <c r="E233" s="11" t="s">
        <v>108</v>
      </c>
      <c r="F233" s="13" t="s">
        <v>97</v>
      </c>
    </row>
    <row r="234" spans="1:6" x14ac:dyDescent="0.25">
      <c r="A234" s="9" t="s">
        <v>1576</v>
      </c>
      <c r="B234" s="10" t="s">
        <v>2016</v>
      </c>
      <c r="C234" s="11" t="s">
        <v>2017</v>
      </c>
      <c r="D234" s="10">
        <v>2001</v>
      </c>
      <c r="E234" s="11" t="s">
        <v>27</v>
      </c>
      <c r="F234" s="13" t="s">
        <v>97</v>
      </c>
    </row>
    <row r="235" spans="1:6" x14ac:dyDescent="0.25">
      <c r="A235" s="9" t="s">
        <v>1576</v>
      </c>
      <c r="B235" s="10" t="s">
        <v>2018</v>
      </c>
      <c r="C235" s="11" t="s">
        <v>2019</v>
      </c>
      <c r="D235" s="10">
        <v>1999</v>
      </c>
      <c r="E235" s="11" t="s">
        <v>96</v>
      </c>
      <c r="F235" s="13" t="s">
        <v>97</v>
      </c>
    </row>
    <row r="236" spans="1:6" x14ac:dyDescent="0.25">
      <c r="A236" s="9" t="s">
        <v>1576</v>
      </c>
      <c r="B236" s="10" t="s">
        <v>2020</v>
      </c>
      <c r="C236" s="11" t="s">
        <v>2021</v>
      </c>
      <c r="D236" s="10">
        <v>1997</v>
      </c>
      <c r="E236" s="11" t="s">
        <v>7</v>
      </c>
      <c r="F236" s="13" t="s">
        <v>97</v>
      </c>
    </row>
    <row r="237" spans="1:6" x14ac:dyDescent="0.25">
      <c r="A237" s="9" t="s">
        <v>1576</v>
      </c>
      <c r="B237" s="10" t="s">
        <v>2022</v>
      </c>
      <c r="C237" s="11" t="s">
        <v>2023</v>
      </c>
      <c r="D237" s="10">
        <v>2001</v>
      </c>
      <c r="E237" s="11" t="s">
        <v>27</v>
      </c>
      <c r="F237" s="13" t="s">
        <v>97</v>
      </c>
    </row>
    <row r="238" spans="1:6" x14ac:dyDescent="0.25">
      <c r="A238" s="9" t="s">
        <v>1576</v>
      </c>
      <c r="B238" s="10" t="s">
        <v>2024</v>
      </c>
      <c r="C238" s="11" t="s">
        <v>2025</v>
      </c>
      <c r="D238" s="10">
        <v>1997</v>
      </c>
      <c r="E238" s="11" t="s">
        <v>7</v>
      </c>
      <c r="F238" s="13" t="s">
        <v>97</v>
      </c>
    </row>
    <row r="239" spans="1:6" x14ac:dyDescent="0.25">
      <c r="A239" s="9" t="s">
        <v>1576</v>
      </c>
      <c r="B239" s="10" t="s">
        <v>2026</v>
      </c>
      <c r="C239" s="11" t="s">
        <v>2027</v>
      </c>
      <c r="D239" s="10">
        <v>2000</v>
      </c>
      <c r="E239" s="11" t="s">
        <v>7</v>
      </c>
      <c r="F239" s="13" t="s">
        <v>97</v>
      </c>
    </row>
    <row r="240" spans="1:6" x14ac:dyDescent="0.25">
      <c r="A240" s="9" t="s">
        <v>1576</v>
      </c>
      <c r="B240" s="10" t="s">
        <v>2028</v>
      </c>
      <c r="C240" s="11" t="s">
        <v>2029</v>
      </c>
      <c r="D240" s="10">
        <v>2000</v>
      </c>
      <c r="E240" s="11" t="s">
        <v>7</v>
      </c>
      <c r="F240" s="13" t="s">
        <v>97</v>
      </c>
    </row>
    <row r="241" spans="1:6" x14ac:dyDescent="0.25">
      <c r="A241" s="9" t="s">
        <v>1576</v>
      </c>
      <c r="B241" s="10" t="s">
        <v>2030</v>
      </c>
      <c r="C241" s="11" t="s">
        <v>2031</v>
      </c>
      <c r="D241" s="10">
        <v>2000</v>
      </c>
      <c r="E241" s="11" t="s">
        <v>108</v>
      </c>
      <c r="F241" s="13" t="s">
        <v>97</v>
      </c>
    </row>
    <row r="242" spans="1:6" x14ac:dyDescent="0.25">
      <c r="A242" s="9" t="s">
        <v>1576</v>
      </c>
      <c r="B242" s="10" t="s">
        <v>2032</v>
      </c>
      <c r="C242" s="11" t="s">
        <v>2033</v>
      </c>
      <c r="D242" s="10">
        <v>2001</v>
      </c>
      <c r="E242" s="11" t="s">
        <v>108</v>
      </c>
      <c r="F242" s="13" t="s">
        <v>97</v>
      </c>
    </row>
    <row r="243" spans="1:6" x14ac:dyDescent="0.25">
      <c r="A243" s="9" t="s">
        <v>1576</v>
      </c>
      <c r="B243" s="10" t="s">
        <v>2034</v>
      </c>
      <c r="C243" s="11" t="s">
        <v>2035</v>
      </c>
      <c r="D243" s="10">
        <v>2001</v>
      </c>
      <c r="E243" s="11" t="s">
        <v>104</v>
      </c>
      <c r="F243" s="13" t="s">
        <v>97</v>
      </c>
    </row>
    <row r="244" spans="1:6" x14ac:dyDescent="0.25">
      <c r="A244" s="9" t="s">
        <v>1576</v>
      </c>
      <c r="B244" s="10" t="s">
        <v>2036</v>
      </c>
      <c r="C244" s="11" t="s">
        <v>2037</v>
      </c>
      <c r="D244" s="10">
        <v>2001</v>
      </c>
      <c r="E244" s="11" t="s">
        <v>18</v>
      </c>
      <c r="F244" s="13" t="s">
        <v>97</v>
      </c>
    </row>
    <row r="245" spans="1:6" x14ac:dyDescent="0.25">
      <c r="A245" s="9" t="s">
        <v>1576</v>
      </c>
      <c r="B245" s="10" t="s">
        <v>2038</v>
      </c>
      <c r="C245" s="11" t="s">
        <v>2039</v>
      </c>
      <c r="D245" s="10">
        <v>2001</v>
      </c>
      <c r="E245" s="11" t="s">
        <v>18</v>
      </c>
      <c r="F245" s="13" t="s">
        <v>97</v>
      </c>
    </row>
    <row r="246" spans="1:6" x14ac:dyDescent="0.25">
      <c r="A246" s="9" t="s">
        <v>1576</v>
      </c>
      <c r="B246" s="10" t="s">
        <v>2040</v>
      </c>
      <c r="C246" s="11" t="s">
        <v>2041</v>
      </c>
      <c r="D246" s="10">
        <v>2001</v>
      </c>
      <c r="E246" s="11" t="s">
        <v>18</v>
      </c>
      <c r="F246" s="13" t="s">
        <v>97</v>
      </c>
    </row>
    <row r="247" spans="1:6" x14ac:dyDescent="0.25">
      <c r="A247" s="9" t="s">
        <v>1576</v>
      </c>
      <c r="B247" s="10" t="s">
        <v>2042</v>
      </c>
      <c r="C247" s="11" t="s">
        <v>2043</v>
      </c>
      <c r="D247" s="10">
        <v>1998</v>
      </c>
      <c r="E247" s="11" t="s">
        <v>27</v>
      </c>
      <c r="F247" s="13" t="s">
        <v>97</v>
      </c>
    </row>
    <row r="248" spans="1:6" x14ac:dyDescent="0.25">
      <c r="A248" s="9" t="s">
        <v>1576</v>
      </c>
      <c r="B248" s="10" t="s">
        <v>2044</v>
      </c>
      <c r="C248" s="11" t="s">
        <v>2045</v>
      </c>
      <c r="D248" s="10">
        <v>1999</v>
      </c>
      <c r="E248" s="11" t="s">
        <v>27</v>
      </c>
      <c r="F248" s="13" t="s">
        <v>97</v>
      </c>
    </row>
    <row r="249" spans="1:6" x14ac:dyDescent="0.25">
      <c r="A249" s="9" t="s">
        <v>1576</v>
      </c>
      <c r="B249" s="10" t="s">
        <v>2046</v>
      </c>
      <c r="C249" s="11" t="s">
        <v>2047</v>
      </c>
      <c r="D249" s="10">
        <v>2001</v>
      </c>
      <c r="E249" s="11" t="s">
        <v>518</v>
      </c>
      <c r="F249" s="13" t="s">
        <v>97</v>
      </c>
    </row>
    <row r="250" spans="1:6" x14ac:dyDescent="0.25">
      <c r="A250" s="9" t="s">
        <v>1576</v>
      </c>
      <c r="B250" s="10" t="s">
        <v>2048</v>
      </c>
      <c r="C250" s="11" t="s">
        <v>2049</v>
      </c>
      <c r="D250" s="10">
        <v>2001</v>
      </c>
      <c r="E250" s="11" t="s">
        <v>18</v>
      </c>
      <c r="F250" s="13" t="s">
        <v>97</v>
      </c>
    </row>
    <row r="251" spans="1:6" x14ac:dyDescent="0.25">
      <c r="A251" s="9" t="s">
        <v>1576</v>
      </c>
      <c r="B251" s="10" t="s">
        <v>2050</v>
      </c>
      <c r="C251" s="11" t="s">
        <v>2051</v>
      </c>
      <c r="D251" s="10">
        <v>1966</v>
      </c>
      <c r="E251" s="11" t="s">
        <v>18</v>
      </c>
      <c r="F251" s="13" t="s">
        <v>97</v>
      </c>
    </row>
    <row r="252" spans="1:6" x14ac:dyDescent="0.25">
      <c r="A252" s="9" t="s">
        <v>1576</v>
      </c>
      <c r="B252" s="10" t="s">
        <v>2052</v>
      </c>
      <c r="C252" s="11" t="s">
        <v>2053</v>
      </c>
      <c r="D252" s="10">
        <v>2001</v>
      </c>
      <c r="E252" s="11" t="s">
        <v>7</v>
      </c>
      <c r="F252" s="13" t="s">
        <v>97</v>
      </c>
    </row>
    <row r="253" spans="1:6" x14ac:dyDescent="0.25">
      <c r="A253" s="9" t="s">
        <v>1576</v>
      </c>
      <c r="B253" s="10" t="s">
        <v>2054</v>
      </c>
      <c r="C253" s="11" t="s">
        <v>2055</v>
      </c>
      <c r="D253" s="10">
        <v>2001</v>
      </c>
      <c r="E253" s="11" t="s">
        <v>18</v>
      </c>
      <c r="F253" s="13" t="s">
        <v>97</v>
      </c>
    </row>
    <row r="254" spans="1:6" x14ac:dyDescent="0.25">
      <c r="A254" s="9" t="s">
        <v>1576</v>
      </c>
      <c r="B254" s="10" t="s">
        <v>2056</v>
      </c>
      <c r="C254" s="11" t="s">
        <v>2057</v>
      </c>
      <c r="D254" s="10">
        <v>2001</v>
      </c>
      <c r="E254" s="11" t="s">
        <v>96</v>
      </c>
      <c r="F254" s="13" t="s">
        <v>97</v>
      </c>
    </row>
    <row r="255" spans="1:6" x14ac:dyDescent="0.25">
      <c r="A255" s="9" t="s">
        <v>1576</v>
      </c>
      <c r="B255" s="10" t="s">
        <v>2058</v>
      </c>
      <c r="C255" s="11" t="s">
        <v>2059</v>
      </c>
      <c r="D255" s="10">
        <v>2002</v>
      </c>
      <c r="E255" s="11" t="s">
        <v>108</v>
      </c>
      <c r="F255" s="13" t="s">
        <v>97</v>
      </c>
    </row>
    <row r="256" spans="1:6" x14ac:dyDescent="0.25">
      <c r="A256" s="9" t="s">
        <v>1576</v>
      </c>
      <c r="B256" s="10" t="s">
        <v>2060</v>
      </c>
      <c r="C256" s="11" t="s">
        <v>2061</v>
      </c>
      <c r="D256" s="10">
        <v>2001</v>
      </c>
      <c r="E256" s="11" t="s">
        <v>518</v>
      </c>
      <c r="F256" s="13" t="s">
        <v>97</v>
      </c>
    </row>
    <row r="257" spans="1:6" x14ac:dyDescent="0.25">
      <c r="A257" s="9" t="s">
        <v>1576</v>
      </c>
      <c r="B257" s="10" t="s">
        <v>2062</v>
      </c>
      <c r="C257" s="11" t="s">
        <v>2063</v>
      </c>
      <c r="D257" s="10">
        <v>2001</v>
      </c>
      <c r="E257" s="11" t="s">
        <v>140</v>
      </c>
      <c r="F257" s="13" t="s">
        <v>97</v>
      </c>
    </row>
    <row r="258" spans="1:6" x14ac:dyDescent="0.25">
      <c r="A258" s="9" t="s">
        <v>1576</v>
      </c>
      <c r="B258" s="10" t="s">
        <v>2064</v>
      </c>
      <c r="C258" s="11" t="s">
        <v>2065</v>
      </c>
      <c r="D258" s="10">
        <v>2000</v>
      </c>
      <c r="E258" s="11" t="s">
        <v>27</v>
      </c>
      <c r="F258" s="13" t="s">
        <v>97</v>
      </c>
    </row>
    <row r="259" spans="1:6" x14ac:dyDescent="0.25">
      <c r="A259" s="9" t="s">
        <v>1576</v>
      </c>
      <c r="B259" s="10" t="s">
        <v>2066</v>
      </c>
      <c r="C259" s="11" t="s">
        <v>2067</v>
      </c>
      <c r="D259" s="10">
        <v>2001</v>
      </c>
      <c r="E259" s="11" t="s">
        <v>27</v>
      </c>
      <c r="F259" s="13" t="s">
        <v>97</v>
      </c>
    </row>
    <row r="260" spans="1:6" x14ac:dyDescent="0.25">
      <c r="A260" s="9" t="s">
        <v>1576</v>
      </c>
      <c r="B260" s="10" t="s">
        <v>2068</v>
      </c>
      <c r="C260" s="11" t="s">
        <v>2069</v>
      </c>
      <c r="D260" s="10">
        <v>2002</v>
      </c>
      <c r="E260" s="11" t="s">
        <v>10</v>
      </c>
      <c r="F260" s="13" t="s">
        <v>97</v>
      </c>
    </row>
    <row r="261" spans="1:6" x14ac:dyDescent="0.25">
      <c r="A261" s="9" t="s">
        <v>1576</v>
      </c>
      <c r="B261" s="10" t="s">
        <v>2070</v>
      </c>
      <c r="C261" s="11" t="s">
        <v>2071</v>
      </c>
      <c r="D261" s="10">
        <v>2000</v>
      </c>
      <c r="E261" s="11" t="s">
        <v>21</v>
      </c>
      <c r="F261" s="13" t="s">
        <v>97</v>
      </c>
    </row>
    <row r="262" spans="1:6" x14ac:dyDescent="0.25">
      <c r="A262" s="9" t="s">
        <v>1576</v>
      </c>
      <c r="B262" s="10" t="s">
        <v>2072</v>
      </c>
      <c r="C262" s="11" t="s">
        <v>2073</v>
      </c>
      <c r="D262" s="10">
        <v>2001</v>
      </c>
      <c r="E262" s="11" t="s">
        <v>21</v>
      </c>
      <c r="F262" s="13" t="s">
        <v>97</v>
      </c>
    </row>
    <row r="263" spans="1:6" x14ac:dyDescent="0.25">
      <c r="A263" s="9" t="s">
        <v>1576</v>
      </c>
      <c r="B263" s="10" t="s">
        <v>2074</v>
      </c>
      <c r="C263" s="11" t="s">
        <v>2075</v>
      </c>
      <c r="D263" s="10">
        <v>2001</v>
      </c>
      <c r="E263" s="11" t="s">
        <v>21</v>
      </c>
      <c r="F263" s="13" t="s">
        <v>97</v>
      </c>
    </row>
    <row r="264" spans="1:6" x14ac:dyDescent="0.25">
      <c r="A264" s="9" t="s">
        <v>1576</v>
      </c>
      <c r="B264" s="10" t="s">
        <v>2076</v>
      </c>
      <c r="C264" s="11" t="s">
        <v>2077</v>
      </c>
      <c r="D264" s="10">
        <v>2001</v>
      </c>
      <c r="E264" s="11" t="s">
        <v>21</v>
      </c>
      <c r="F264" s="13" t="s">
        <v>97</v>
      </c>
    </row>
    <row r="265" spans="1:6" x14ac:dyDescent="0.25">
      <c r="A265" s="9" t="s">
        <v>1576</v>
      </c>
      <c r="B265" s="10" t="s">
        <v>2078</v>
      </c>
      <c r="C265" s="11" t="s">
        <v>2079</v>
      </c>
      <c r="D265" s="10">
        <v>2002</v>
      </c>
      <c r="E265" s="11" t="s">
        <v>104</v>
      </c>
      <c r="F265" s="13" t="s">
        <v>97</v>
      </c>
    </row>
    <row r="266" spans="1:6" x14ac:dyDescent="0.25">
      <c r="A266" s="9" t="s">
        <v>1576</v>
      </c>
      <c r="B266" s="10" t="s">
        <v>2080</v>
      </c>
      <c r="C266" s="11" t="s">
        <v>2081</v>
      </c>
      <c r="D266" s="10">
        <v>1976</v>
      </c>
      <c r="E266" s="11" t="s">
        <v>518</v>
      </c>
      <c r="F266" s="13" t="s">
        <v>97</v>
      </c>
    </row>
    <row r="267" spans="1:6" x14ac:dyDescent="0.25">
      <c r="A267" s="9" t="s">
        <v>1576</v>
      </c>
      <c r="B267" s="10" t="s">
        <v>2082</v>
      </c>
      <c r="C267" s="11" t="s">
        <v>2083</v>
      </c>
      <c r="D267" s="10">
        <v>2000</v>
      </c>
      <c r="E267" s="11" t="s">
        <v>27</v>
      </c>
      <c r="F267" s="13" t="s">
        <v>97</v>
      </c>
    </row>
    <row r="268" spans="1:6" x14ac:dyDescent="0.25">
      <c r="A268" s="9" t="s">
        <v>1576</v>
      </c>
      <c r="B268" s="10" t="s">
        <v>2084</v>
      </c>
      <c r="C268" s="11" t="s">
        <v>2085</v>
      </c>
      <c r="D268" s="10">
        <v>2002</v>
      </c>
      <c r="E268" s="11" t="s">
        <v>210</v>
      </c>
      <c r="F268" s="13" t="s">
        <v>97</v>
      </c>
    </row>
    <row r="269" spans="1:6" x14ac:dyDescent="0.25">
      <c r="A269" s="9" t="s">
        <v>1576</v>
      </c>
      <c r="B269" s="10" t="s">
        <v>2086</v>
      </c>
      <c r="C269" s="11" t="s">
        <v>2087</v>
      </c>
      <c r="D269" s="10">
        <v>2000</v>
      </c>
      <c r="E269" s="11" t="s">
        <v>27</v>
      </c>
      <c r="F269" s="13" t="s">
        <v>97</v>
      </c>
    </row>
    <row r="270" spans="1:6" x14ac:dyDescent="0.25">
      <c r="A270" s="9" t="s">
        <v>1576</v>
      </c>
      <c r="B270" s="10" t="s">
        <v>2088</v>
      </c>
      <c r="C270" s="11" t="s">
        <v>2089</v>
      </c>
      <c r="D270" s="10">
        <v>2002</v>
      </c>
      <c r="E270" s="11" t="s">
        <v>27</v>
      </c>
      <c r="F270" s="13" t="s">
        <v>97</v>
      </c>
    </row>
    <row r="271" spans="1:6" x14ac:dyDescent="0.25">
      <c r="A271" s="9" t="s">
        <v>1576</v>
      </c>
      <c r="B271" s="10" t="s">
        <v>2090</v>
      </c>
      <c r="C271" s="11" t="s">
        <v>2091</v>
      </c>
      <c r="D271" s="10">
        <v>2002</v>
      </c>
      <c r="E271" s="11" t="s">
        <v>27</v>
      </c>
      <c r="F271" s="13" t="s">
        <v>97</v>
      </c>
    </row>
    <row r="272" spans="1:6" x14ac:dyDescent="0.25">
      <c r="A272" s="9" t="s">
        <v>1576</v>
      </c>
      <c r="B272" s="10" t="s">
        <v>2092</v>
      </c>
      <c r="C272" s="11" t="s">
        <v>2093</v>
      </c>
      <c r="D272" s="10">
        <v>1989</v>
      </c>
      <c r="E272" s="11" t="s">
        <v>108</v>
      </c>
      <c r="F272" s="13" t="s">
        <v>97</v>
      </c>
    </row>
    <row r="273" spans="1:6" x14ac:dyDescent="0.25">
      <c r="A273" s="9" t="s">
        <v>1576</v>
      </c>
      <c r="B273" s="10" t="s">
        <v>2094</v>
      </c>
      <c r="C273" s="11" t="s">
        <v>2095</v>
      </c>
      <c r="D273" s="10">
        <v>2002</v>
      </c>
      <c r="E273" s="11" t="s">
        <v>18</v>
      </c>
      <c r="F273" s="13" t="s">
        <v>97</v>
      </c>
    </row>
    <row r="274" spans="1:6" x14ac:dyDescent="0.25">
      <c r="A274" s="9" t="s">
        <v>1576</v>
      </c>
      <c r="B274" s="10" t="s">
        <v>2096</v>
      </c>
      <c r="C274" s="11" t="s">
        <v>2097</v>
      </c>
      <c r="D274" s="10">
        <v>2002</v>
      </c>
      <c r="E274" s="11" t="s">
        <v>18</v>
      </c>
      <c r="F274" s="13" t="s">
        <v>97</v>
      </c>
    </row>
    <row r="275" spans="1:6" x14ac:dyDescent="0.25">
      <c r="A275" s="9" t="s">
        <v>1576</v>
      </c>
      <c r="B275" s="10" t="s">
        <v>2098</v>
      </c>
      <c r="C275" s="11" t="s">
        <v>2099</v>
      </c>
      <c r="D275" s="10">
        <v>2002</v>
      </c>
      <c r="E275" s="11" t="s">
        <v>51</v>
      </c>
      <c r="F275" s="13" t="s">
        <v>97</v>
      </c>
    </row>
    <row r="276" spans="1:6" x14ac:dyDescent="0.25">
      <c r="A276" s="9" t="s">
        <v>1576</v>
      </c>
      <c r="B276" s="10" t="s">
        <v>2100</v>
      </c>
      <c r="C276" s="11" t="s">
        <v>2101</v>
      </c>
      <c r="D276" s="10">
        <v>2002</v>
      </c>
      <c r="E276" s="11" t="s">
        <v>51</v>
      </c>
      <c r="F276" s="13" t="s">
        <v>97</v>
      </c>
    </row>
    <row r="277" spans="1:6" x14ac:dyDescent="0.25">
      <c r="A277" s="9" t="s">
        <v>1576</v>
      </c>
      <c r="B277" s="10" t="s">
        <v>2102</v>
      </c>
      <c r="C277" s="11" t="s">
        <v>2103</v>
      </c>
      <c r="D277" s="10">
        <v>2001</v>
      </c>
      <c r="E277" s="11" t="s">
        <v>140</v>
      </c>
      <c r="F277" s="13" t="s">
        <v>97</v>
      </c>
    </row>
    <row r="278" spans="1:6" x14ac:dyDescent="0.25">
      <c r="A278" s="9" t="s">
        <v>1576</v>
      </c>
      <c r="B278" s="10" t="s">
        <v>2104</v>
      </c>
      <c r="C278" s="11" t="s">
        <v>2105</v>
      </c>
      <c r="D278" s="10">
        <v>2002</v>
      </c>
      <c r="E278" s="11" t="s">
        <v>7</v>
      </c>
      <c r="F278" s="13" t="s">
        <v>97</v>
      </c>
    </row>
    <row r="279" spans="1:6" x14ac:dyDescent="0.25">
      <c r="A279" s="9" t="s">
        <v>1576</v>
      </c>
      <c r="B279" s="10" t="s">
        <v>2106</v>
      </c>
      <c r="C279" s="11" t="s">
        <v>2107</v>
      </c>
      <c r="D279" s="10">
        <v>2000</v>
      </c>
      <c r="E279" s="11" t="s">
        <v>135</v>
      </c>
      <c r="F279" s="13" t="s">
        <v>97</v>
      </c>
    </row>
    <row r="280" spans="1:6" x14ac:dyDescent="0.25">
      <c r="A280" s="9" t="s">
        <v>1576</v>
      </c>
      <c r="B280" s="10" t="s">
        <v>2108</v>
      </c>
      <c r="C280" s="11" t="s">
        <v>2109</v>
      </c>
      <c r="D280" s="10">
        <v>2001</v>
      </c>
      <c r="E280" s="11" t="s">
        <v>518</v>
      </c>
      <c r="F280" s="13" t="s">
        <v>97</v>
      </c>
    </row>
    <row r="281" spans="1:6" x14ac:dyDescent="0.25">
      <c r="A281" s="9" t="s">
        <v>1576</v>
      </c>
      <c r="B281" s="10" t="s">
        <v>2110</v>
      </c>
      <c r="C281" s="11" t="s">
        <v>2111</v>
      </c>
      <c r="D281" s="10">
        <v>1993</v>
      </c>
      <c r="E281" s="11" t="s">
        <v>21</v>
      </c>
      <c r="F281" s="13" t="s">
        <v>97</v>
      </c>
    </row>
    <row r="282" spans="1:6" x14ac:dyDescent="0.25">
      <c r="A282" s="9" t="s">
        <v>1576</v>
      </c>
      <c r="B282" s="10" t="s">
        <v>2112</v>
      </c>
      <c r="C282" s="11" t="s">
        <v>2113</v>
      </c>
      <c r="D282" s="10">
        <v>2000</v>
      </c>
      <c r="E282" s="11" t="s">
        <v>96</v>
      </c>
      <c r="F282" s="13" t="s">
        <v>97</v>
      </c>
    </row>
    <row r="283" spans="1:6" x14ac:dyDescent="0.25">
      <c r="A283" s="9" t="s">
        <v>1576</v>
      </c>
      <c r="B283" s="10" t="s">
        <v>2114</v>
      </c>
      <c r="C283" s="11" t="s">
        <v>2115</v>
      </c>
      <c r="D283" s="10">
        <v>2001</v>
      </c>
      <c r="E283" s="11" t="s">
        <v>478</v>
      </c>
      <c r="F283" s="13" t="s">
        <v>97</v>
      </c>
    </row>
    <row r="284" spans="1:6" x14ac:dyDescent="0.25">
      <c r="A284" s="9" t="s">
        <v>1576</v>
      </c>
      <c r="B284" s="10" t="s">
        <v>2116</v>
      </c>
      <c r="C284" s="11" t="s">
        <v>2117</v>
      </c>
      <c r="D284" s="10">
        <v>2002</v>
      </c>
      <c r="E284" s="11" t="s">
        <v>18</v>
      </c>
      <c r="F284" s="13" t="s">
        <v>97</v>
      </c>
    </row>
    <row r="285" spans="1:6" x14ac:dyDescent="0.25">
      <c r="A285" s="9" t="s">
        <v>1576</v>
      </c>
      <c r="B285" s="10" t="s">
        <v>2118</v>
      </c>
      <c r="C285" s="11" t="s">
        <v>2119</v>
      </c>
      <c r="D285" s="10">
        <v>1997</v>
      </c>
      <c r="E285" s="11" t="s">
        <v>503</v>
      </c>
      <c r="F285" s="13" t="s">
        <v>97</v>
      </c>
    </row>
    <row r="286" spans="1:6" x14ac:dyDescent="0.25">
      <c r="A286" s="9" t="s">
        <v>1576</v>
      </c>
      <c r="B286" s="10" t="s">
        <v>2120</v>
      </c>
      <c r="C286" s="11" t="s">
        <v>2121</v>
      </c>
      <c r="D286" s="10">
        <v>1997</v>
      </c>
      <c r="E286" s="11" t="s">
        <v>503</v>
      </c>
      <c r="F286" s="13" t="s">
        <v>97</v>
      </c>
    </row>
    <row r="287" spans="1:6" x14ac:dyDescent="0.25">
      <c r="A287" s="9" t="s">
        <v>1576</v>
      </c>
      <c r="B287" s="10" t="s">
        <v>2122</v>
      </c>
      <c r="C287" s="11" t="s">
        <v>2123</v>
      </c>
      <c r="D287" s="10">
        <v>1998</v>
      </c>
      <c r="E287" s="11" t="s">
        <v>503</v>
      </c>
      <c r="F287" s="13" t="s">
        <v>97</v>
      </c>
    </row>
    <row r="288" spans="1:6" x14ac:dyDescent="0.25">
      <c r="A288" s="9" t="s">
        <v>1576</v>
      </c>
      <c r="B288" s="10" t="s">
        <v>2124</v>
      </c>
      <c r="C288" s="11" t="s">
        <v>2125</v>
      </c>
      <c r="D288" s="10">
        <v>1998</v>
      </c>
      <c r="E288" s="11" t="s">
        <v>503</v>
      </c>
      <c r="F288" s="13" t="s">
        <v>97</v>
      </c>
    </row>
    <row r="289" spans="1:6" x14ac:dyDescent="0.25">
      <c r="A289" s="9" t="s">
        <v>1576</v>
      </c>
      <c r="B289" s="10" t="s">
        <v>2126</v>
      </c>
      <c r="C289" s="11" t="s">
        <v>2127</v>
      </c>
      <c r="D289" s="10">
        <v>2002</v>
      </c>
      <c r="E289" s="11" t="s">
        <v>140</v>
      </c>
      <c r="F289" s="13" t="s">
        <v>97</v>
      </c>
    </row>
    <row r="290" spans="1:6" x14ac:dyDescent="0.25">
      <c r="A290" s="9" t="s">
        <v>1576</v>
      </c>
      <c r="B290" s="10" t="s">
        <v>2128</v>
      </c>
      <c r="C290" s="11" t="s">
        <v>2129</v>
      </c>
      <c r="D290" s="10">
        <v>2001</v>
      </c>
      <c r="E290" s="11" t="s">
        <v>524</v>
      </c>
      <c r="F290" s="13" t="s">
        <v>97</v>
      </c>
    </row>
    <row r="291" spans="1:6" x14ac:dyDescent="0.25">
      <c r="A291" s="9" t="s">
        <v>1576</v>
      </c>
      <c r="B291" s="10" t="s">
        <v>2130</v>
      </c>
      <c r="C291" s="11" t="s">
        <v>2131</v>
      </c>
      <c r="D291" s="10">
        <v>2001</v>
      </c>
      <c r="E291" s="11" t="s">
        <v>524</v>
      </c>
      <c r="F291" s="13" t="s">
        <v>97</v>
      </c>
    </row>
    <row r="292" spans="1:6" x14ac:dyDescent="0.25">
      <c r="A292" s="9" t="s">
        <v>1576</v>
      </c>
      <c r="B292" s="10" t="s">
        <v>2132</v>
      </c>
      <c r="C292" s="11" t="s">
        <v>2133</v>
      </c>
      <c r="D292" s="10">
        <v>1996</v>
      </c>
      <c r="E292" s="11" t="s">
        <v>520</v>
      </c>
      <c r="F292" s="13" t="s">
        <v>97</v>
      </c>
    </row>
    <row r="293" spans="1:6" x14ac:dyDescent="0.25">
      <c r="A293" s="9" t="s">
        <v>1576</v>
      </c>
      <c r="B293" s="10" t="s">
        <v>2134</v>
      </c>
      <c r="C293" s="11" t="s">
        <v>2135</v>
      </c>
      <c r="D293" s="10">
        <v>1989</v>
      </c>
      <c r="E293" s="11" t="s">
        <v>520</v>
      </c>
      <c r="F293" s="13" t="s">
        <v>97</v>
      </c>
    </row>
    <row r="294" spans="1:6" x14ac:dyDescent="0.25">
      <c r="A294" s="9" t="s">
        <v>1576</v>
      </c>
      <c r="B294" s="10" t="s">
        <v>2136</v>
      </c>
      <c r="C294" s="11" t="s">
        <v>2137</v>
      </c>
      <c r="D294" s="10">
        <v>1994</v>
      </c>
      <c r="E294" s="11" t="s">
        <v>526</v>
      </c>
      <c r="F294" s="13" t="s">
        <v>97</v>
      </c>
    </row>
    <row r="295" spans="1:6" x14ac:dyDescent="0.25">
      <c r="A295" s="9" t="s">
        <v>1576</v>
      </c>
      <c r="B295" s="10" t="s">
        <v>2138</v>
      </c>
      <c r="C295" s="11" t="s">
        <v>2139</v>
      </c>
      <c r="D295" s="10">
        <v>1997</v>
      </c>
      <c r="E295" s="11" t="s">
        <v>526</v>
      </c>
      <c r="F295" s="13" t="s">
        <v>97</v>
      </c>
    </row>
    <row r="296" spans="1:6" x14ac:dyDescent="0.25">
      <c r="A296" s="9" t="s">
        <v>1576</v>
      </c>
      <c r="B296" s="10" t="s">
        <v>2140</v>
      </c>
      <c r="C296" s="11" t="s">
        <v>2141</v>
      </c>
      <c r="D296" s="10">
        <v>1999</v>
      </c>
      <c r="E296" s="11" t="s">
        <v>526</v>
      </c>
      <c r="F296" s="13" t="s">
        <v>97</v>
      </c>
    </row>
    <row r="297" spans="1:6" x14ac:dyDescent="0.25">
      <c r="A297" s="9" t="s">
        <v>1576</v>
      </c>
      <c r="B297" s="10" t="s">
        <v>2142</v>
      </c>
      <c r="C297" s="11" t="s">
        <v>2143</v>
      </c>
      <c r="D297" s="10">
        <v>1999</v>
      </c>
      <c r="E297" s="11" t="s">
        <v>526</v>
      </c>
      <c r="F297" s="13" t="s">
        <v>97</v>
      </c>
    </row>
    <row r="298" spans="1:6" x14ac:dyDescent="0.25">
      <c r="A298" s="9" t="s">
        <v>1576</v>
      </c>
      <c r="B298" s="10" t="s">
        <v>2144</v>
      </c>
      <c r="C298" s="11" t="s">
        <v>2145</v>
      </c>
      <c r="D298" s="10">
        <v>1999</v>
      </c>
      <c r="E298" s="11" t="s">
        <v>526</v>
      </c>
      <c r="F298" s="13" t="s">
        <v>97</v>
      </c>
    </row>
    <row r="299" spans="1:6" x14ac:dyDescent="0.25">
      <c r="A299" s="9" t="s">
        <v>1576</v>
      </c>
      <c r="B299" s="10" t="s">
        <v>2146</v>
      </c>
      <c r="C299" s="11" t="s">
        <v>2147</v>
      </c>
      <c r="D299" s="10">
        <v>2001</v>
      </c>
      <c r="E299" s="11" t="s">
        <v>526</v>
      </c>
      <c r="F299" s="13" t="s">
        <v>97</v>
      </c>
    </row>
    <row r="300" spans="1:6" x14ac:dyDescent="0.25">
      <c r="A300" s="9" t="s">
        <v>1576</v>
      </c>
      <c r="B300" s="10" t="s">
        <v>2148</v>
      </c>
      <c r="C300" s="11" t="s">
        <v>2149</v>
      </c>
      <c r="D300" s="10">
        <v>2000</v>
      </c>
      <c r="E300" s="11" t="s">
        <v>526</v>
      </c>
      <c r="F300" s="13" t="s">
        <v>97</v>
      </c>
    </row>
    <row r="301" spans="1:6" x14ac:dyDescent="0.25">
      <c r="A301" s="9" t="s">
        <v>1576</v>
      </c>
      <c r="B301" s="10" t="s">
        <v>2150</v>
      </c>
      <c r="C301" s="11" t="s">
        <v>2151</v>
      </c>
      <c r="D301" s="10">
        <v>2000</v>
      </c>
      <c r="E301" s="11" t="s">
        <v>552</v>
      </c>
      <c r="F301" s="13" t="s">
        <v>97</v>
      </c>
    </row>
    <row r="302" spans="1:6" x14ac:dyDescent="0.25">
      <c r="A302" s="9" t="s">
        <v>1576</v>
      </c>
      <c r="B302" s="10" t="s">
        <v>2152</v>
      </c>
      <c r="C302" s="11" t="s">
        <v>2153</v>
      </c>
      <c r="D302" s="10">
        <v>2000</v>
      </c>
      <c r="E302" s="11" t="s">
        <v>27</v>
      </c>
      <c r="F302" s="13" t="s">
        <v>97</v>
      </c>
    </row>
    <row r="303" spans="1:6" x14ac:dyDescent="0.25">
      <c r="A303" s="9" t="s">
        <v>1576</v>
      </c>
      <c r="B303" s="10" t="s">
        <v>2154</v>
      </c>
      <c r="C303" s="11" t="s">
        <v>2155</v>
      </c>
      <c r="D303" s="10">
        <v>1999</v>
      </c>
      <c r="E303" s="11" t="s">
        <v>135</v>
      </c>
      <c r="F303" s="13" t="s">
        <v>97</v>
      </c>
    </row>
    <row r="304" spans="1:6" x14ac:dyDescent="0.25">
      <c r="A304" s="9" t="s">
        <v>1576</v>
      </c>
      <c r="B304" s="10" t="s">
        <v>2156</v>
      </c>
      <c r="C304" s="11" t="s">
        <v>1811</v>
      </c>
      <c r="D304" s="10">
        <v>2002</v>
      </c>
      <c r="E304" s="11" t="s">
        <v>108</v>
      </c>
      <c r="F304" s="13" t="s">
        <v>97</v>
      </c>
    </row>
    <row r="305" spans="1:6" x14ac:dyDescent="0.25">
      <c r="A305" s="9" t="s">
        <v>1576</v>
      </c>
      <c r="B305" s="10" t="s">
        <v>2157</v>
      </c>
      <c r="C305" s="11" t="s">
        <v>2158</v>
      </c>
      <c r="D305" s="10">
        <v>2001</v>
      </c>
      <c r="E305" s="11" t="s">
        <v>18</v>
      </c>
      <c r="F305" s="13" t="s">
        <v>97</v>
      </c>
    </row>
    <row r="306" spans="1:6" x14ac:dyDescent="0.25">
      <c r="A306" s="9" t="s">
        <v>1576</v>
      </c>
      <c r="B306" s="10" t="s">
        <v>2159</v>
      </c>
      <c r="C306" s="11" t="s">
        <v>2160</v>
      </c>
      <c r="D306" s="10">
        <v>2001</v>
      </c>
      <c r="E306" s="11" t="s">
        <v>104</v>
      </c>
      <c r="F306" s="13" t="s">
        <v>97</v>
      </c>
    </row>
    <row r="307" spans="1:6" x14ac:dyDescent="0.25">
      <c r="A307" s="9" t="s">
        <v>1576</v>
      </c>
      <c r="B307" s="10" t="s">
        <v>2161</v>
      </c>
      <c r="C307" s="11" t="s">
        <v>2162</v>
      </c>
      <c r="D307" s="10">
        <v>1993</v>
      </c>
      <c r="E307" s="11" t="s">
        <v>10</v>
      </c>
      <c r="F307" s="13" t="s">
        <v>97</v>
      </c>
    </row>
    <row r="308" spans="1:6" x14ac:dyDescent="0.25">
      <c r="A308" s="9" t="s">
        <v>1576</v>
      </c>
      <c r="B308" s="10" t="s">
        <v>2163</v>
      </c>
      <c r="C308" s="11" t="s">
        <v>2164</v>
      </c>
      <c r="D308" s="10">
        <v>1990</v>
      </c>
      <c r="E308" s="11" t="s">
        <v>520</v>
      </c>
      <c r="F308" s="13" t="s">
        <v>97</v>
      </c>
    </row>
    <row r="309" spans="1:6" x14ac:dyDescent="0.25">
      <c r="A309" s="9" t="s">
        <v>1576</v>
      </c>
      <c r="B309" s="10" t="s">
        <v>2165</v>
      </c>
      <c r="C309" s="11" t="s">
        <v>2166</v>
      </c>
      <c r="D309" s="10">
        <v>1985</v>
      </c>
      <c r="E309" s="11" t="s">
        <v>520</v>
      </c>
      <c r="F309" s="13" t="s">
        <v>97</v>
      </c>
    </row>
    <row r="310" spans="1:6" x14ac:dyDescent="0.25">
      <c r="A310" s="9" t="s">
        <v>1576</v>
      </c>
      <c r="B310" s="10" t="s">
        <v>2167</v>
      </c>
      <c r="C310" s="11" t="s">
        <v>2168</v>
      </c>
      <c r="D310" s="10">
        <v>2001</v>
      </c>
      <c r="E310" s="11" t="s">
        <v>140</v>
      </c>
      <c r="F310" s="13" t="s">
        <v>97</v>
      </c>
    </row>
    <row r="311" spans="1:6" x14ac:dyDescent="0.25">
      <c r="A311" s="9" t="s">
        <v>1576</v>
      </c>
      <c r="B311" s="10" t="s">
        <v>2169</v>
      </c>
      <c r="C311" s="11" t="s">
        <v>2170</v>
      </c>
      <c r="D311" s="10">
        <v>1964</v>
      </c>
      <c r="E311" s="11" t="s">
        <v>140</v>
      </c>
      <c r="F311" s="13" t="s">
        <v>97</v>
      </c>
    </row>
    <row r="312" spans="1:6" x14ac:dyDescent="0.25">
      <c r="A312" s="9" t="s">
        <v>1576</v>
      </c>
      <c r="B312" s="10" t="s">
        <v>2171</v>
      </c>
      <c r="C312" s="11" t="s">
        <v>2172</v>
      </c>
      <c r="D312" s="10">
        <v>1959</v>
      </c>
      <c r="E312" s="11" t="s">
        <v>140</v>
      </c>
      <c r="F312" s="13" t="s">
        <v>97</v>
      </c>
    </row>
    <row r="313" spans="1:6" x14ac:dyDescent="0.25">
      <c r="A313" s="9" t="s">
        <v>1576</v>
      </c>
      <c r="B313" s="10" t="s">
        <v>2173</v>
      </c>
      <c r="C313" s="11" t="s">
        <v>2174</v>
      </c>
      <c r="D313" s="10">
        <v>1954</v>
      </c>
      <c r="E313" s="11" t="s">
        <v>140</v>
      </c>
      <c r="F313" s="13" t="s">
        <v>97</v>
      </c>
    </row>
    <row r="314" spans="1:6" x14ac:dyDescent="0.25">
      <c r="A314" s="9" t="s">
        <v>1576</v>
      </c>
      <c r="B314" s="10" t="s">
        <v>2175</v>
      </c>
      <c r="C314" s="11" t="s">
        <v>2176</v>
      </c>
      <c r="D314" s="10">
        <v>1999</v>
      </c>
      <c r="E314" s="11" t="s">
        <v>96</v>
      </c>
      <c r="F314" s="13" t="s">
        <v>97</v>
      </c>
    </row>
    <row r="315" spans="1:6" x14ac:dyDescent="0.25">
      <c r="A315" s="9" t="s">
        <v>1576</v>
      </c>
      <c r="B315" s="10" t="s">
        <v>2177</v>
      </c>
      <c r="C315" s="11" t="s">
        <v>2178</v>
      </c>
      <c r="D315" s="10">
        <v>2001</v>
      </c>
      <c r="E315" s="11" t="s">
        <v>518</v>
      </c>
      <c r="F315" s="13" t="s">
        <v>97</v>
      </c>
    </row>
    <row r="316" spans="1:6" x14ac:dyDescent="0.25">
      <c r="A316" s="9" t="s">
        <v>1576</v>
      </c>
      <c r="B316" s="10" t="s">
        <v>2179</v>
      </c>
      <c r="C316" s="11" t="s">
        <v>2180</v>
      </c>
      <c r="D316" s="10">
        <v>2002</v>
      </c>
      <c r="E316" s="11" t="s">
        <v>552</v>
      </c>
      <c r="F316" s="13" t="s">
        <v>97</v>
      </c>
    </row>
    <row r="317" spans="1:6" x14ac:dyDescent="0.25">
      <c r="A317" s="9" t="s">
        <v>1576</v>
      </c>
      <c r="B317" s="10" t="s">
        <v>2181</v>
      </c>
      <c r="C317" s="11" t="s">
        <v>2182</v>
      </c>
      <c r="D317" s="10">
        <v>1997</v>
      </c>
      <c r="E317" s="11" t="s">
        <v>552</v>
      </c>
      <c r="F317" s="13" t="s">
        <v>97</v>
      </c>
    </row>
    <row r="318" spans="1:6" x14ac:dyDescent="0.25">
      <c r="A318" s="9" t="s">
        <v>1576</v>
      </c>
      <c r="B318" s="10" t="s">
        <v>2183</v>
      </c>
      <c r="C318" s="11" t="s">
        <v>2184</v>
      </c>
      <c r="D318" s="10">
        <v>2001</v>
      </c>
      <c r="E318" s="11" t="s">
        <v>140</v>
      </c>
      <c r="F318" s="13" t="s">
        <v>97</v>
      </c>
    </row>
    <row r="319" spans="1:6" x14ac:dyDescent="0.25">
      <c r="A319" s="9" t="s">
        <v>1576</v>
      </c>
      <c r="B319" s="10" t="s">
        <v>2185</v>
      </c>
      <c r="C319" s="11" t="s">
        <v>2186</v>
      </c>
      <c r="D319" s="10">
        <v>2002</v>
      </c>
      <c r="E319" s="11" t="s">
        <v>140</v>
      </c>
      <c r="F319" s="13" t="s">
        <v>97</v>
      </c>
    </row>
    <row r="320" spans="1:6" x14ac:dyDescent="0.25">
      <c r="A320" s="9" t="s">
        <v>1576</v>
      </c>
      <c r="B320" s="10" t="s">
        <v>2187</v>
      </c>
      <c r="C320" s="11" t="s">
        <v>2188</v>
      </c>
      <c r="D320" s="10">
        <v>2001</v>
      </c>
      <c r="E320" s="11" t="s">
        <v>567</v>
      </c>
      <c r="F320" s="13" t="s">
        <v>97</v>
      </c>
    </row>
    <row r="321" spans="1:6" x14ac:dyDescent="0.25">
      <c r="A321" s="9" t="s">
        <v>1576</v>
      </c>
      <c r="B321" s="10" t="s">
        <v>2189</v>
      </c>
      <c r="C321" s="11" t="s">
        <v>2190</v>
      </c>
      <c r="D321" s="10">
        <v>1981</v>
      </c>
      <c r="E321" s="11" t="s">
        <v>557</v>
      </c>
      <c r="F321" s="13" t="s">
        <v>97</v>
      </c>
    </row>
    <row r="322" spans="1:6" x14ac:dyDescent="0.25">
      <c r="A322" s="9" t="s">
        <v>1576</v>
      </c>
      <c r="B322" s="10" t="s">
        <v>2191</v>
      </c>
      <c r="C322" s="11" t="s">
        <v>2192</v>
      </c>
      <c r="D322" s="10">
        <v>1986</v>
      </c>
      <c r="E322" s="11" t="s">
        <v>96</v>
      </c>
      <c r="F322" s="13" t="s">
        <v>97</v>
      </c>
    </row>
    <row r="323" spans="1:6" x14ac:dyDescent="0.25">
      <c r="A323" s="9" t="s">
        <v>1576</v>
      </c>
      <c r="B323" s="10" t="s">
        <v>2193</v>
      </c>
      <c r="C323" s="11" t="s">
        <v>2194</v>
      </c>
      <c r="D323" s="10">
        <v>2001</v>
      </c>
      <c r="E323" s="11" t="s">
        <v>784</v>
      </c>
      <c r="F323" s="13" t="s">
        <v>97</v>
      </c>
    </row>
    <row r="324" spans="1:6" x14ac:dyDescent="0.25">
      <c r="A324" s="9" t="s">
        <v>1576</v>
      </c>
      <c r="B324" s="10" t="s">
        <v>2195</v>
      </c>
      <c r="C324" s="11" t="s">
        <v>2196</v>
      </c>
      <c r="D324" s="10">
        <v>1993</v>
      </c>
      <c r="E324" s="11" t="s">
        <v>2197</v>
      </c>
      <c r="F324" s="13" t="s">
        <v>97</v>
      </c>
    </row>
    <row r="325" spans="1:6" x14ac:dyDescent="0.25">
      <c r="A325" s="9" t="s">
        <v>1576</v>
      </c>
      <c r="B325" s="10" t="s">
        <v>2198</v>
      </c>
      <c r="C325" s="11" t="s">
        <v>2199</v>
      </c>
      <c r="D325" s="10">
        <v>1999</v>
      </c>
      <c r="E325" s="11" t="s">
        <v>567</v>
      </c>
      <c r="F325" s="13" t="s">
        <v>97</v>
      </c>
    </row>
    <row r="326" spans="1:6" x14ac:dyDescent="0.25">
      <c r="A326" s="9" t="s">
        <v>1576</v>
      </c>
      <c r="B326" s="10" t="s">
        <v>2200</v>
      </c>
      <c r="C326" s="11" t="s">
        <v>2201</v>
      </c>
      <c r="D326" s="10">
        <v>2002</v>
      </c>
      <c r="E326" s="11" t="s">
        <v>569</v>
      </c>
      <c r="F326" s="13" t="s">
        <v>97</v>
      </c>
    </row>
    <row r="327" spans="1:6" x14ac:dyDescent="0.25">
      <c r="A327" s="9" t="s">
        <v>1576</v>
      </c>
      <c r="B327" s="10" t="s">
        <v>2202</v>
      </c>
      <c r="C327" s="11" t="s">
        <v>2203</v>
      </c>
      <c r="D327" s="10">
        <v>1984</v>
      </c>
      <c r="E327" s="11" t="s">
        <v>84</v>
      </c>
      <c r="F327" s="13" t="s">
        <v>97</v>
      </c>
    </row>
    <row r="328" spans="1:6" x14ac:dyDescent="0.25">
      <c r="A328" s="9" t="s">
        <v>1576</v>
      </c>
      <c r="B328" s="10" t="s">
        <v>2204</v>
      </c>
      <c r="C328" s="11" t="s">
        <v>2205</v>
      </c>
      <c r="D328" s="10">
        <v>1998</v>
      </c>
      <c r="E328" s="11" t="s">
        <v>38</v>
      </c>
      <c r="F328" s="13" t="s">
        <v>97</v>
      </c>
    </row>
    <row r="329" spans="1:6" x14ac:dyDescent="0.25">
      <c r="A329" s="9" t="s">
        <v>1576</v>
      </c>
      <c r="B329" s="10" t="s">
        <v>2206</v>
      </c>
      <c r="C329" s="11" t="s">
        <v>2207</v>
      </c>
      <c r="D329" s="10">
        <v>1999</v>
      </c>
      <c r="E329" s="11" t="s">
        <v>38</v>
      </c>
      <c r="F329" s="13" t="s">
        <v>97</v>
      </c>
    </row>
    <row r="330" spans="1:6" x14ac:dyDescent="0.25">
      <c r="A330" s="9" t="s">
        <v>1576</v>
      </c>
      <c r="B330" s="10" t="s">
        <v>2208</v>
      </c>
      <c r="C330" s="11" t="s">
        <v>2209</v>
      </c>
      <c r="D330" s="10">
        <v>1998</v>
      </c>
      <c r="E330" s="11" t="s">
        <v>38</v>
      </c>
      <c r="F330" s="13" t="s">
        <v>97</v>
      </c>
    </row>
    <row r="331" spans="1:6" x14ac:dyDescent="0.25">
      <c r="A331" s="9" t="s">
        <v>1576</v>
      </c>
      <c r="B331" s="10" t="s">
        <v>2210</v>
      </c>
      <c r="C331" s="11" t="s">
        <v>2211</v>
      </c>
      <c r="D331" s="10">
        <v>2001</v>
      </c>
      <c r="E331" s="11" t="s">
        <v>38</v>
      </c>
      <c r="F331" s="13" t="s">
        <v>97</v>
      </c>
    </row>
    <row r="332" spans="1:6" x14ac:dyDescent="0.25">
      <c r="A332" s="9" t="s">
        <v>1576</v>
      </c>
      <c r="B332" s="10" t="s">
        <v>2212</v>
      </c>
      <c r="C332" s="11" t="s">
        <v>2213</v>
      </c>
      <c r="D332" s="10">
        <v>2001</v>
      </c>
      <c r="E332" s="11" t="s">
        <v>38</v>
      </c>
      <c r="F332" s="13" t="s">
        <v>97</v>
      </c>
    </row>
    <row r="333" spans="1:6" x14ac:dyDescent="0.25">
      <c r="A333" s="9" t="s">
        <v>1576</v>
      </c>
      <c r="B333" s="10" t="s">
        <v>2214</v>
      </c>
      <c r="C333" s="11" t="s">
        <v>2215</v>
      </c>
      <c r="D333" s="10">
        <v>1998</v>
      </c>
      <c r="E333" s="11" t="s">
        <v>38</v>
      </c>
      <c r="F333" s="13" t="s">
        <v>97</v>
      </c>
    </row>
    <row r="334" spans="1:6" x14ac:dyDescent="0.25">
      <c r="A334" s="9" t="s">
        <v>1576</v>
      </c>
      <c r="B334" s="10" t="s">
        <v>2216</v>
      </c>
      <c r="C334" s="11" t="s">
        <v>2217</v>
      </c>
      <c r="D334" s="10">
        <v>1999</v>
      </c>
      <c r="E334" s="11" t="s">
        <v>38</v>
      </c>
      <c r="F334" s="13" t="s">
        <v>97</v>
      </c>
    </row>
    <row r="335" spans="1:6" x14ac:dyDescent="0.25">
      <c r="A335" s="9" t="s">
        <v>1576</v>
      </c>
      <c r="B335" s="10" t="s">
        <v>2218</v>
      </c>
      <c r="C335" s="11" t="s">
        <v>2219</v>
      </c>
      <c r="D335" s="10">
        <v>2001</v>
      </c>
      <c r="E335" s="11" t="s">
        <v>801</v>
      </c>
      <c r="F335" s="13" t="s">
        <v>97</v>
      </c>
    </row>
    <row r="336" spans="1:6" x14ac:dyDescent="0.25">
      <c r="A336" s="9" t="s">
        <v>1576</v>
      </c>
      <c r="B336" s="10" t="s">
        <v>2220</v>
      </c>
      <c r="C336" s="11" t="s">
        <v>2221</v>
      </c>
      <c r="D336" s="10">
        <v>1974</v>
      </c>
      <c r="E336" s="11" t="s">
        <v>13</v>
      </c>
      <c r="F336" s="13" t="s">
        <v>97</v>
      </c>
    </row>
    <row r="337" spans="1:6" x14ac:dyDescent="0.25">
      <c r="A337" s="9" t="s">
        <v>1576</v>
      </c>
      <c r="B337" s="10" t="s">
        <v>2222</v>
      </c>
      <c r="C337" s="11" t="s">
        <v>2223</v>
      </c>
      <c r="D337" s="10">
        <v>1996</v>
      </c>
      <c r="E337" s="11" t="s">
        <v>567</v>
      </c>
      <c r="F337" s="13" t="s">
        <v>97</v>
      </c>
    </row>
    <row r="338" spans="1:6" ht="30" x14ac:dyDescent="0.25">
      <c r="A338" s="9" t="s">
        <v>1576</v>
      </c>
      <c r="B338" s="10" t="s">
        <v>2224</v>
      </c>
      <c r="C338" s="11" t="s">
        <v>2225</v>
      </c>
      <c r="D338" s="10">
        <v>1974</v>
      </c>
      <c r="E338" s="11" t="s">
        <v>524</v>
      </c>
      <c r="F338" s="13" t="s">
        <v>97</v>
      </c>
    </row>
    <row r="339" spans="1:6" x14ac:dyDescent="0.25">
      <c r="A339" s="9" t="s">
        <v>1576</v>
      </c>
      <c r="B339" s="10" t="s">
        <v>2226</v>
      </c>
      <c r="C339" s="11" t="s">
        <v>2227</v>
      </c>
      <c r="D339" s="10">
        <v>2000</v>
      </c>
      <c r="E339" s="11" t="s">
        <v>552</v>
      </c>
      <c r="F339" s="13" t="s">
        <v>97</v>
      </c>
    </row>
    <row r="340" spans="1:6" x14ac:dyDescent="0.25">
      <c r="A340" s="9" t="s">
        <v>1576</v>
      </c>
      <c r="B340" s="10" t="s">
        <v>2228</v>
      </c>
      <c r="C340" s="11" t="s">
        <v>2229</v>
      </c>
      <c r="D340" s="10">
        <v>1997</v>
      </c>
      <c r="E340" s="11" t="s">
        <v>608</v>
      </c>
      <c r="F340" s="13" t="s">
        <v>97</v>
      </c>
    </row>
    <row r="341" spans="1:6" x14ac:dyDescent="0.25">
      <c r="A341" s="9" t="s">
        <v>1576</v>
      </c>
      <c r="B341" s="10" t="s">
        <v>2230</v>
      </c>
      <c r="C341" s="11" t="s">
        <v>2231</v>
      </c>
      <c r="D341" s="10">
        <v>1981</v>
      </c>
      <c r="E341" s="11" t="s">
        <v>602</v>
      </c>
      <c r="F341" s="13" t="s">
        <v>97</v>
      </c>
    </row>
    <row r="342" spans="1:6" x14ac:dyDescent="0.25">
      <c r="A342" s="9" t="s">
        <v>1576</v>
      </c>
      <c r="B342" s="10" t="s">
        <v>2232</v>
      </c>
      <c r="C342" s="11" t="s">
        <v>2233</v>
      </c>
      <c r="D342" s="10">
        <v>1998</v>
      </c>
      <c r="E342" s="11" t="s">
        <v>2234</v>
      </c>
      <c r="F342" s="13" t="s">
        <v>97</v>
      </c>
    </row>
    <row r="343" spans="1:6" x14ac:dyDescent="0.25">
      <c r="A343" s="9" t="s">
        <v>1576</v>
      </c>
      <c r="B343" s="10" t="s">
        <v>2235</v>
      </c>
      <c r="C343" s="11" t="s">
        <v>2236</v>
      </c>
      <c r="D343" s="10">
        <v>2002</v>
      </c>
      <c r="E343" s="11" t="s">
        <v>478</v>
      </c>
      <c r="F343" s="13" t="s">
        <v>97</v>
      </c>
    </row>
    <row r="344" spans="1:6" x14ac:dyDescent="0.25">
      <c r="A344" s="9" t="s">
        <v>1576</v>
      </c>
      <c r="B344" s="10" t="s">
        <v>2237</v>
      </c>
      <c r="C344" s="11" t="s">
        <v>2238</v>
      </c>
      <c r="D344" s="10">
        <v>2002</v>
      </c>
      <c r="E344" s="11" t="s">
        <v>478</v>
      </c>
      <c r="F344" s="13" t="s">
        <v>97</v>
      </c>
    </row>
    <row r="345" spans="1:6" x14ac:dyDescent="0.25">
      <c r="A345" s="9" t="s">
        <v>1576</v>
      </c>
      <c r="B345" s="10" t="s">
        <v>2239</v>
      </c>
      <c r="C345" s="11" t="s">
        <v>2240</v>
      </c>
      <c r="D345" s="10">
        <v>1992</v>
      </c>
      <c r="E345" s="11" t="s">
        <v>2241</v>
      </c>
      <c r="F345" s="13" t="s">
        <v>97</v>
      </c>
    </row>
    <row r="346" spans="1:6" ht="15.75" thickBot="1" x14ac:dyDescent="0.3">
      <c r="A346"/>
      <c r="B346"/>
      <c r="C346"/>
      <c r="D346"/>
      <c r="E346"/>
      <c r="F346"/>
    </row>
    <row r="347" spans="1:6" ht="16.5" thickBot="1" x14ac:dyDescent="0.3">
      <c r="A347" s="18" t="s">
        <v>2242</v>
      </c>
      <c r="B347" s="19"/>
      <c r="C347" s="20"/>
      <c r="D347"/>
      <c r="E347"/>
      <c r="F347"/>
    </row>
    <row r="349" spans="1:6" x14ac:dyDescent="0.25">
      <c r="A349" s="6" t="s">
        <v>0</v>
      </c>
      <c r="B349" s="7" t="s">
        <v>1</v>
      </c>
      <c r="C349" s="8" t="s">
        <v>2</v>
      </c>
      <c r="D349" s="7" t="s">
        <v>3</v>
      </c>
      <c r="E349" s="8" t="s">
        <v>4</v>
      </c>
      <c r="F349" s="12" t="s">
        <v>5</v>
      </c>
    </row>
    <row r="350" spans="1:6" x14ac:dyDescent="0.25">
      <c r="A350" s="9">
        <v>1</v>
      </c>
      <c r="B350" s="10" t="s">
        <v>2243</v>
      </c>
      <c r="C350" s="11" t="s">
        <v>2244</v>
      </c>
      <c r="D350" s="10">
        <v>2004</v>
      </c>
      <c r="E350" s="11" t="s">
        <v>96</v>
      </c>
      <c r="F350" s="13" t="s">
        <v>2245</v>
      </c>
    </row>
    <row r="351" spans="1:6" x14ac:dyDescent="0.25">
      <c r="A351" s="9">
        <v>2</v>
      </c>
      <c r="B351" s="10" t="s">
        <v>2246</v>
      </c>
      <c r="C351" s="11" t="s">
        <v>2247</v>
      </c>
      <c r="D351" s="10">
        <v>2004</v>
      </c>
      <c r="E351" s="11" t="s">
        <v>38</v>
      </c>
      <c r="F351" s="13" t="s">
        <v>39</v>
      </c>
    </row>
    <row r="352" spans="1:6" x14ac:dyDescent="0.25">
      <c r="A352" s="9">
        <v>3</v>
      </c>
      <c r="B352" s="10" t="s">
        <v>2248</v>
      </c>
      <c r="C352" s="11" t="s">
        <v>2249</v>
      </c>
      <c r="D352" s="10">
        <v>2004</v>
      </c>
      <c r="E352" s="11" t="s">
        <v>38</v>
      </c>
      <c r="F352" s="13" t="s">
        <v>2250</v>
      </c>
    </row>
    <row r="353" spans="1:6" x14ac:dyDescent="0.25">
      <c r="A353" s="9">
        <v>4</v>
      </c>
      <c r="B353" s="10" t="s">
        <v>2251</v>
      </c>
      <c r="C353" s="11" t="s">
        <v>2252</v>
      </c>
      <c r="D353" s="10">
        <v>2003</v>
      </c>
      <c r="E353" s="11" t="s">
        <v>38</v>
      </c>
      <c r="F353" s="13" t="s">
        <v>2253</v>
      </c>
    </row>
    <row r="354" spans="1:6" x14ac:dyDescent="0.25">
      <c r="A354" s="9">
        <v>5</v>
      </c>
      <c r="B354" s="10" t="s">
        <v>2254</v>
      </c>
      <c r="C354" s="11" t="s">
        <v>2255</v>
      </c>
      <c r="D354" s="10">
        <v>2004</v>
      </c>
      <c r="E354" s="11" t="s">
        <v>7</v>
      </c>
      <c r="F354" s="13" t="s">
        <v>2256</v>
      </c>
    </row>
    <row r="355" spans="1:6" x14ac:dyDescent="0.25">
      <c r="A355" s="9">
        <v>6</v>
      </c>
      <c r="B355" s="10" t="s">
        <v>2257</v>
      </c>
      <c r="C355" s="11" t="s">
        <v>2258</v>
      </c>
      <c r="D355" s="10">
        <v>2003</v>
      </c>
      <c r="E355" s="11" t="s">
        <v>27</v>
      </c>
      <c r="F355" s="13" t="s">
        <v>2259</v>
      </c>
    </row>
    <row r="356" spans="1:6" x14ac:dyDescent="0.25">
      <c r="A356" s="9">
        <v>7</v>
      </c>
      <c r="B356" s="10" t="s">
        <v>2260</v>
      </c>
      <c r="C356" s="11" t="s">
        <v>2261</v>
      </c>
      <c r="D356" s="10">
        <v>2004</v>
      </c>
      <c r="E356" s="11" t="s">
        <v>84</v>
      </c>
      <c r="F356" s="13" t="s">
        <v>2262</v>
      </c>
    </row>
    <row r="357" spans="1:6" x14ac:dyDescent="0.25">
      <c r="A357" s="9">
        <v>8</v>
      </c>
      <c r="B357" s="10" t="s">
        <v>2263</v>
      </c>
      <c r="C357" s="11" t="s">
        <v>2264</v>
      </c>
      <c r="D357" s="10">
        <v>2004</v>
      </c>
      <c r="E357" s="11" t="s">
        <v>96</v>
      </c>
      <c r="F357" s="13" t="s">
        <v>2265</v>
      </c>
    </row>
    <row r="358" spans="1:6" x14ac:dyDescent="0.25">
      <c r="A358" s="9">
        <v>9</v>
      </c>
      <c r="B358" s="10" t="s">
        <v>2266</v>
      </c>
      <c r="C358" s="11" t="s">
        <v>2267</v>
      </c>
      <c r="D358" s="10">
        <v>2004</v>
      </c>
      <c r="E358" s="11" t="s">
        <v>7</v>
      </c>
      <c r="F358" s="13" t="s">
        <v>2268</v>
      </c>
    </row>
    <row r="359" spans="1:6" x14ac:dyDescent="0.25">
      <c r="A359" s="9">
        <v>10</v>
      </c>
      <c r="B359" s="10" t="s">
        <v>2269</v>
      </c>
      <c r="C359" s="11" t="s">
        <v>2270</v>
      </c>
      <c r="D359" s="10">
        <v>2004</v>
      </c>
      <c r="E359" s="11" t="s">
        <v>731</v>
      </c>
      <c r="F359" s="13" t="s">
        <v>2271</v>
      </c>
    </row>
    <row r="360" spans="1:6" x14ac:dyDescent="0.25">
      <c r="A360" s="9">
        <v>11</v>
      </c>
      <c r="B360" s="10" t="s">
        <v>2272</v>
      </c>
      <c r="C360" s="11" t="s">
        <v>2273</v>
      </c>
      <c r="D360" s="10">
        <v>2004</v>
      </c>
      <c r="E360" s="11" t="s">
        <v>140</v>
      </c>
      <c r="F360" s="13" t="s">
        <v>2274</v>
      </c>
    </row>
    <row r="361" spans="1:6" x14ac:dyDescent="0.25">
      <c r="A361" s="9">
        <v>12</v>
      </c>
      <c r="B361" s="10" t="s">
        <v>2275</v>
      </c>
      <c r="C361" s="11" t="s">
        <v>2276</v>
      </c>
      <c r="D361" s="10">
        <v>2003</v>
      </c>
      <c r="E361" s="11" t="s">
        <v>13</v>
      </c>
      <c r="F361" s="13" t="s">
        <v>2277</v>
      </c>
    </row>
    <row r="362" spans="1:6" x14ac:dyDescent="0.25">
      <c r="A362" s="9">
        <v>13</v>
      </c>
      <c r="B362" s="10" t="s">
        <v>2278</v>
      </c>
      <c r="C362" s="11" t="s">
        <v>2279</v>
      </c>
      <c r="D362" s="10">
        <v>2004</v>
      </c>
      <c r="E362" s="11" t="s">
        <v>21</v>
      </c>
      <c r="F362" s="13" t="s">
        <v>2280</v>
      </c>
    </row>
    <row r="363" spans="1:6" x14ac:dyDescent="0.25">
      <c r="A363" s="9" t="s">
        <v>2281</v>
      </c>
      <c r="B363" s="10" t="s">
        <v>2282</v>
      </c>
      <c r="C363" s="11" t="s">
        <v>2283</v>
      </c>
      <c r="D363" s="10">
        <v>2003</v>
      </c>
      <c r="E363" s="11" t="s">
        <v>140</v>
      </c>
      <c r="F363" s="13" t="s">
        <v>97</v>
      </c>
    </row>
    <row r="364" spans="1:6" x14ac:dyDescent="0.25">
      <c r="A364" s="9" t="s">
        <v>2281</v>
      </c>
      <c r="B364" s="10" t="s">
        <v>2284</v>
      </c>
      <c r="C364" s="11" t="s">
        <v>2285</v>
      </c>
      <c r="D364" s="10">
        <v>2004</v>
      </c>
      <c r="E364" s="11" t="s">
        <v>140</v>
      </c>
      <c r="F364" s="13" t="s">
        <v>97</v>
      </c>
    </row>
    <row r="365" spans="1:6" x14ac:dyDescent="0.25">
      <c r="A365" s="9" t="s">
        <v>2281</v>
      </c>
      <c r="B365" s="10" t="s">
        <v>2286</v>
      </c>
      <c r="C365" s="11" t="s">
        <v>2287</v>
      </c>
      <c r="D365" s="10">
        <v>2004</v>
      </c>
      <c r="E365" s="11" t="s">
        <v>140</v>
      </c>
      <c r="F365" s="13" t="s">
        <v>97</v>
      </c>
    </row>
    <row r="366" spans="1:6" x14ac:dyDescent="0.25">
      <c r="A366" s="9" t="s">
        <v>2281</v>
      </c>
      <c r="B366" s="10" t="s">
        <v>2288</v>
      </c>
      <c r="C366" s="11" t="s">
        <v>2289</v>
      </c>
      <c r="D366" s="10">
        <v>2003</v>
      </c>
      <c r="E366" s="11" t="s">
        <v>140</v>
      </c>
      <c r="F366" s="13" t="s">
        <v>97</v>
      </c>
    </row>
    <row r="367" spans="1:6" x14ac:dyDescent="0.25">
      <c r="A367" s="9" t="s">
        <v>2281</v>
      </c>
      <c r="B367" s="10" t="s">
        <v>2290</v>
      </c>
      <c r="C367" s="11" t="s">
        <v>2291</v>
      </c>
      <c r="D367" s="10">
        <v>2004</v>
      </c>
      <c r="E367" s="11" t="s">
        <v>51</v>
      </c>
      <c r="F367" s="13" t="s">
        <v>97</v>
      </c>
    </row>
    <row r="368" spans="1:6" x14ac:dyDescent="0.25">
      <c r="A368" s="9" t="s">
        <v>2281</v>
      </c>
      <c r="B368" s="10" t="s">
        <v>2292</v>
      </c>
      <c r="C368" s="11" t="s">
        <v>2293</v>
      </c>
      <c r="D368" s="10">
        <v>2003</v>
      </c>
      <c r="E368" s="11" t="s">
        <v>210</v>
      </c>
      <c r="F368" s="13" t="s">
        <v>97</v>
      </c>
    </row>
    <row r="369" spans="1:6" x14ac:dyDescent="0.25">
      <c r="A369" s="9" t="s">
        <v>2281</v>
      </c>
      <c r="B369" s="10" t="s">
        <v>2294</v>
      </c>
      <c r="C369" s="11" t="s">
        <v>2295</v>
      </c>
      <c r="D369" s="10">
        <v>2003</v>
      </c>
      <c r="E369" s="11" t="s">
        <v>108</v>
      </c>
      <c r="F369" s="13" t="s">
        <v>97</v>
      </c>
    </row>
    <row r="370" spans="1:6" x14ac:dyDescent="0.25">
      <c r="A370" s="9" t="s">
        <v>2281</v>
      </c>
      <c r="B370" s="10" t="s">
        <v>2296</v>
      </c>
      <c r="C370" s="11" t="s">
        <v>2297</v>
      </c>
      <c r="D370" s="10">
        <v>2003</v>
      </c>
      <c r="E370" s="11" t="s">
        <v>13</v>
      </c>
      <c r="F370" s="13" t="s">
        <v>97</v>
      </c>
    </row>
    <row r="371" spans="1:6" x14ac:dyDescent="0.25">
      <c r="A371" s="9" t="s">
        <v>2281</v>
      </c>
      <c r="B371" s="10" t="s">
        <v>2298</v>
      </c>
      <c r="C371" s="11" t="s">
        <v>2299</v>
      </c>
      <c r="D371" s="10">
        <v>2004</v>
      </c>
      <c r="E371" s="11" t="s">
        <v>108</v>
      </c>
      <c r="F371" s="13" t="s">
        <v>97</v>
      </c>
    </row>
    <row r="372" spans="1:6" x14ac:dyDescent="0.25">
      <c r="A372" s="9" t="s">
        <v>2281</v>
      </c>
      <c r="B372" s="10" t="s">
        <v>2300</v>
      </c>
      <c r="C372" s="11" t="s">
        <v>2301</v>
      </c>
      <c r="D372" s="10">
        <v>2003</v>
      </c>
      <c r="E372" s="11" t="s">
        <v>18</v>
      </c>
      <c r="F372" s="13" t="s">
        <v>97</v>
      </c>
    </row>
    <row r="373" spans="1:6" x14ac:dyDescent="0.25">
      <c r="A373" s="9" t="s">
        <v>2281</v>
      </c>
      <c r="B373" s="10" t="s">
        <v>2302</v>
      </c>
      <c r="C373" s="11" t="s">
        <v>2303</v>
      </c>
      <c r="D373" s="10">
        <v>2004</v>
      </c>
      <c r="E373" s="11" t="s">
        <v>96</v>
      </c>
      <c r="F373" s="13" t="s">
        <v>97</v>
      </c>
    </row>
    <row r="374" spans="1:6" x14ac:dyDescent="0.25">
      <c r="A374" s="9" t="s">
        <v>2281</v>
      </c>
      <c r="B374" s="10" t="s">
        <v>2304</v>
      </c>
      <c r="C374" s="11" t="s">
        <v>2305</v>
      </c>
      <c r="D374" s="10">
        <v>2003</v>
      </c>
      <c r="E374" s="11" t="s">
        <v>27</v>
      </c>
      <c r="F374" s="13" t="s">
        <v>97</v>
      </c>
    </row>
    <row r="375" spans="1:6" x14ac:dyDescent="0.25">
      <c r="A375" s="9" t="s">
        <v>2281</v>
      </c>
      <c r="B375" s="10" t="s">
        <v>2306</v>
      </c>
      <c r="C375" s="11" t="s">
        <v>2307</v>
      </c>
      <c r="D375" s="10">
        <v>2004</v>
      </c>
      <c r="E375" s="11" t="s">
        <v>140</v>
      </c>
      <c r="F375" s="13" t="s">
        <v>97</v>
      </c>
    </row>
    <row r="376" spans="1:6" x14ac:dyDescent="0.25">
      <c r="A376" s="9" t="s">
        <v>2281</v>
      </c>
      <c r="B376" s="10" t="s">
        <v>2308</v>
      </c>
      <c r="C376" s="11" t="s">
        <v>2309</v>
      </c>
      <c r="D376" s="10">
        <v>2003</v>
      </c>
      <c r="E376" s="11" t="s">
        <v>27</v>
      </c>
      <c r="F376" s="13" t="s">
        <v>97</v>
      </c>
    </row>
    <row r="377" spans="1:6" x14ac:dyDescent="0.25">
      <c r="A377" s="9" t="s">
        <v>2281</v>
      </c>
      <c r="B377" s="10" t="s">
        <v>2310</v>
      </c>
      <c r="C377" s="11" t="s">
        <v>2311</v>
      </c>
      <c r="D377" s="10">
        <v>2003</v>
      </c>
      <c r="E377" s="11" t="s">
        <v>10</v>
      </c>
      <c r="F377" s="13" t="s">
        <v>97</v>
      </c>
    </row>
    <row r="378" spans="1:6" x14ac:dyDescent="0.25">
      <c r="A378" s="9" t="s">
        <v>2281</v>
      </c>
      <c r="B378" s="10" t="s">
        <v>2312</v>
      </c>
      <c r="C378" s="11" t="s">
        <v>2313</v>
      </c>
      <c r="D378" s="10">
        <v>2004</v>
      </c>
      <c r="E378" s="11" t="s">
        <v>27</v>
      </c>
      <c r="F378" s="13" t="s">
        <v>97</v>
      </c>
    </row>
    <row r="379" spans="1:6" x14ac:dyDescent="0.25">
      <c r="A379" s="9" t="s">
        <v>2281</v>
      </c>
      <c r="B379" s="10" t="s">
        <v>2314</v>
      </c>
      <c r="C379" s="11" t="s">
        <v>2315</v>
      </c>
      <c r="D379" s="10">
        <v>2003</v>
      </c>
      <c r="E379" s="11" t="s">
        <v>21</v>
      </c>
      <c r="F379" s="13" t="s">
        <v>97</v>
      </c>
    </row>
    <row r="380" spans="1:6" x14ac:dyDescent="0.25">
      <c r="A380" s="9" t="s">
        <v>2281</v>
      </c>
      <c r="B380" s="10" t="s">
        <v>2316</v>
      </c>
      <c r="C380" s="11" t="s">
        <v>2317</v>
      </c>
      <c r="D380" s="10">
        <v>2004</v>
      </c>
      <c r="E380" s="11" t="s">
        <v>10</v>
      </c>
      <c r="F380" s="13" t="s">
        <v>97</v>
      </c>
    </row>
    <row r="381" spans="1:6" x14ac:dyDescent="0.25">
      <c r="A381" s="9" t="s">
        <v>2281</v>
      </c>
      <c r="B381" s="10" t="s">
        <v>2318</v>
      </c>
      <c r="C381" s="11" t="s">
        <v>2319</v>
      </c>
      <c r="D381" s="10">
        <v>2003</v>
      </c>
      <c r="E381" s="11" t="s">
        <v>96</v>
      </c>
      <c r="F381" s="13" t="s">
        <v>97</v>
      </c>
    </row>
    <row r="382" spans="1:6" x14ac:dyDescent="0.25">
      <c r="A382" s="9" t="s">
        <v>2281</v>
      </c>
      <c r="B382" s="10" t="s">
        <v>2320</v>
      </c>
      <c r="C382" s="11" t="s">
        <v>2321</v>
      </c>
      <c r="D382" s="10">
        <v>2003</v>
      </c>
      <c r="E382" s="11" t="s">
        <v>18</v>
      </c>
      <c r="F382" s="13" t="s">
        <v>97</v>
      </c>
    </row>
    <row r="383" spans="1:6" x14ac:dyDescent="0.25">
      <c r="A383" s="9" t="s">
        <v>2281</v>
      </c>
      <c r="B383" s="10" t="s">
        <v>2322</v>
      </c>
      <c r="C383" s="11" t="s">
        <v>2323</v>
      </c>
      <c r="D383" s="10">
        <v>2003</v>
      </c>
      <c r="E383" s="11" t="s">
        <v>7</v>
      </c>
      <c r="F383" s="13" t="s">
        <v>97</v>
      </c>
    </row>
    <row r="384" spans="1:6" x14ac:dyDescent="0.25">
      <c r="A384" s="9" t="s">
        <v>2281</v>
      </c>
      <c r="B384" s="10" t="s">
        <v>2324</v>
      </c>
      <c r="C384" s="11" t="s">
        <v>2325</v>
      </c>
      <c r="D384" s="10">
        <v>2003</v>
      </c>
      <c r="E384" s="11" t="s">
        <v>7</v>
      </c>
      <c r="F384" s="13" t="s">
        <v>97</v>
      </c>
    </row>
    <row r="385" spans="1:6" x14ac:dyDescent="0.25">
      <c r="A385" s="9" t="s">
        <v>2281</v>
      </c>
      <c r="B385" s="10" t="s">
        <v>2326</v>
      </c>
      <c r="C385" s="11" t="s">
        <v>2327</v>
      </c>
      <c r="D385" s="10">
        <v>2003</v>
      </c>
      <c r="E385" s="11" t="s">
        <v>7</v>
      </c>
      <c r="F385" s="13" t="s">
        <v>97</v>
      </c>
    </row>
    <row r="386" spans="1:6" x14ac:dyDescent="0.25">
      <c r="A386" s="9" t="s">
        <v>2281</v>
      </c>
      <c r="B386" s="10" t="s">
        <v>2328</v>
      </c>
      <c r="C386" s="11" t="s">
        <v>2329</v>
      </c>
      <c r="D386" s="10">
        <v>2003</v>
      </c>
      <c r="E386" s="11" t="s">
        <v>7</v>
      </c>
      <c r="F386" s="13" t="s">
        <v>97</v>
      </c>
    </row>
    <row r="387" spans="1:6" x14ac:dyDescent="0.25">
      <c r="A387" s="9" t="s">
        <v>2281</v>
      </c>
      <c r="B387" s="10" t="s">
        <v>2330</v>
      </c>
      <c r="C387" s="11" t="s">
        <v>2331</v>
      </c>
      <c r="D387" s="10">
        <v>2003</v>
      </c>
      <c r="E387" s="11" t="s">
        <v>18</v>
      </c>
      <c r="F387" s="13" t="s">
        <v>97</v>
      </c>
    </row>
    <row r="388" spans="1:6" x14ac:dyDescent="0.25">
      <c r="A388" s="9" t="s">
        <v>2281</v>
      </c>
      <c r="B388" s="10" t="s">
        <v>2332</v>
      </c>
      <c r="C388" s="11" t="s">
        <v>2333</v>
      </c>
      <c r="D388" s="10">
        <v>2003</v>
      </c>
      <c r="E388" s="11" t="s">
        <v>18</v>
      </c>
      <c r="F388" s="13" t="s">
        <v>97</v>
      </c>
    </row>
    <row r="389" spans="1:6" x14ac:dyDescent="0.25">
      <c r="A389" s="9" t="s">
        <v>2281</v>
      </c>
      <c r="B389" s="10" t="s">
        <v>2334</v>
      </c>
      <c r="C389" s="11" t="s">
        <v>2335</v>
      </c>
      <c r="D389" s="10">
        <v>2004</v>
      </c>
      <c r="E389" s="11" t="s">
        <v>7</v>
      </c>
      <c r="F389" s="13" t="s">
        <v>97</v>
      </c>
    </row>
    <row r="390" spans="1:6" x14ac:dyDescent="0.25">
      <c r="A390" s="9" t="s">
        <v>2281</v>
      </c>
      <c r="B390" s="10" t="s">
        <v>2336</v>
      </c>
      <c r="C390" s="11" t="s">
        <v>2337</v>
      </c>
      <c r="D390" s="10">
        <v>2004</v>
      </c>
      <c r="E390" s="11" t="s">
        <v>51</v>
      </c>
      <c r="F390" s="13" t="s">
        <v>97</v>
      </c>
    </row>
    <row r="391" spans="1:6" x14ac:dyDescent="0.25">
      <c r="A391" s="9" t="s">
        <v>2281</v>
      </c>
      <c r="B391" s="10" t="s">
        <v>2338</v>
      </c>
      <c r="C391" s="11" t="s">
        <v>2339</v>
      </c>
      <c r="D391" s="10">
        <v>2004</v>
      </c>
      <c r="E391" s="11" t="s">
        <v>520</v>
      </c>
      <c r="F391" s="13" t="s">
        <v>97</v>
      </c>
    </row>
    <row r="392" spans="1:6" x14ac:dyDescent="0.25">
      <c r="A392" s="9" t="s">
        <v>2281</v>
      </c>
      <c r="B392" s="10" t="s">
        <v>2340</v>
      </c>
      <c r="C392" s="11" t="s">
        <v>2341</v>
      </c>
      <c r="D392" s="10">
        <v>2004</v>
      </c>
      <c r="E392" s="11" t="s">
        <v>520</v>
      </c>
      <c r="F392" s="13" t="s">
        <v>97</v>
      </c>
    </row>
    <row r="393" spans="1:6" x14ac:dyDescent="0.25">
      <c r="A393" s="9" t="s">
        <v>2281</v>
      </c>
      <c r="B393" s="10" t="s">
        <v>2342</v>
      </c>
      <c r="C393" s="11" t="s">
        <v>2343</v>
      </c>
      <c r="D393" s="10">
        <v>2003</v>
      </c>
      <c r="E393" s="11" t="s">
        <v>526</v>
      </c>
      <c r="F393" s="13" t="s">
        <v>97</v>
      </c>
    </row>
    <row r="394" spans="1:6" x14ac:dyDescent="0.25">
      <c r="A394" s="9" t="s">
        <v>2281</v>
      </c>
      <c r="B394" s="10" t="s">
        <v>2344</v>
      </c>
      <c r="C394" s="11" t="s">
        <v>2345</v>
      </c>
      <c r="D394" s="10">
        <v>2003</v>
      </c>
      <c r="E394" s="11" t="s">
        <v>526</v>
      </c>
      <c r="F394" s="13" t="s">
        <v>97</v>
      </c>
    </row>
    <row r="395" spans="1:6" x14ac:dyDescent="0.25">
      <c r="A395" s="9" t="s">
        <v>2281</v>
      </c>
      <c r="B395" s="10" t="s">
        <v>2346</v>
      </c>
      <c r="C395" s="11" t="s">
        <v>2347</v>
      </c>
      <c r="D395" s="10">
        <v>2003</v>
      </c>
      <c r="E395" s="11" t="s">
        <v>526</v>
      </c>
      <c r="F395" s="13" t="s">
        <v>97</v>
      </c>
    </row>
    <row r="396" spans="1:6" x14ac:dyDescent="0.25">
      <c r="A396" s="9" t="s">
        <v>2281</v>
      </c>
      <c r="B396" s="10" t="s">
        <v>2348</v>
      </c>
      <c r="C396" s="11" t="s">
        <v>2349</v>
      </c>
      <c r="D396" s="10">
        <v>2003</v>
      </c>
      <c r="E396" s="11" t="s">
        <v>520</v>
      </c>
      <c r="F396" s="13" t="s">
        <v>97</v>
      </c>
    </row>
    <row r="397" spans="1:6" x14ac:dyDescent="0.25">
      <c r="A397" s="9" t="s">
        <v>2281</v>
      </c>
      <c r="B397" s="10" t="s">
        <v>2350</v>
      </c>
      <c r="C397" s="11" t="s">
        <v>2351</v>
      </c>
      <c r="D397" s="10">
        <v>2004</v>
      </c>
      <c r="E397" s="11" t="s">
        <v>27</v>
      </c>
      <c r="F397" s="13" t="s">
        <v>97</v>
      </c>
    </row>
    <row r="398" spans="1:6" x14ac:dyDescent="0.25">
      <c r="A398" s="9" t="s">
        <v>2281</v>
      </c>
      <c r="B398" s="10" t="s">
        <v>2352</v>
      </c>
      <c r="C398" s="11" t="s">
        <v>2353</v>
      </c>
      <c r="D398" s="10">
        <v>2003</v>
      </c>
      <c r="E398" s="11" t="s">
        <v>18</v>
      </c>
      <c r="F398" s="13" t="s">
        <v>97</v>
      </c>
    </row>
    <row r="399" spans="1:6" x14ac:dyDescent="0.25">
      <c r="A399" s="9" t="s">
        <v>2281</v>
      </c>
      <c r="B399" s="10" t="s">
        <v>2354</v>
      </c>
      <c r="C399" s="11" t="s">
        <v>2355</v>
      </c>
      <c r="D399" s="10">
        <v>2003</v>
      </c>
      <c r="E399" s="11" t="s">
        <v>18</v>
      </c>
      <c r="F399" s="13" t="s">
        <v>97</v>
      </c>
    </row>
    <row r="400" spans="1:6" x14ac:dyDescent="0.25">
      <c r="A400" s="9" t="s">
        <v>2281</v>
      </c>
      <c r="B400" s="10" t="s">
        <v>2356</v>
      </c>
      <c r="C400" s="11" t="s">
        <v>2357</v>
      </c>
      <c r="D400" s="10">
        <v>2003</v>
      </c>
      <c r="E400" s="11" t="s">
        <v>801</v>
      </c>
      <c r="F400" s="13" t="s">
        <v>97</v>
      </c>
    </row>
    <row r="401" spans="1:6" x14ac:dyDescent="0.25">
      <c r="A401" s="9" t="s">
        <v>2281</v>
      </c>
      <c r="B401" s="10" t="s">
        <v>2358</v>
      </c>
      <c r="C401" s="11" t="s">
        <v>2359</v>
      </c>
      <c r="D401" s="10">
        <v>2003</v>
      </c>
      <c r="E401" s="11" t="s">
        <v>108</v>
      </c>
      <c r="F401" s="13" t="s">
        <v>97</v>
      </c>
    </row>
    <row r="402" spans="1:6" x14ac:dyDescent="0.25">
      <c r="A402" s="9" t="s">
        <v>2281</v>
      </c>
      <c r="B402" s="10" t="s">
        <v>2360</v>
      </c>
      <c r="C402" s="11" t="s">
        <v>2361</v>
      </c>
      <c r="D402" s="10">
        <v>2004</v>
      </c>
      <c r="E402" s="11" t="s">
        <v>108</v>
      </c>
      <c r="F402" s="13" t="s">
        <v>97</v>
      </c>
    </row>
    <row r="403" spans="1:6" x14ac:dyDescent="0.25">
      <c r="A403" s="9" t="s">
        <v>2281</v>
      </c>
      <c r="B403" s="10" t="s">
        <v>2362</v>
      </c>
      <c r="C403" s="11" t="s">
        <v>2363</v>
      </c>
      <c r="D403" s="10">
        <v>2004</v>
      </c>
      <c r="E403" s="11" t="s">
        <v>108</v>
      </c>
      <c r="F403" s="13" t="s">
        <v>97</v>
      </c>
    </row>
    <row r="404" spans="1:6" x14ac:dyDescent="0.25">
      <c r="A404" s="9" t="s">
        <v>2281</v>
      </c>
      <c r="B404" s="10" t="s">
        <v>2364</v>
      </c>
      <c r="C404" s="11" t="s">
        <v>2365</v>
      </c>
      <c r="D404" s="10">
        <v>2003</v>
      </c>
      <c r="E404" s="11" t="s">
        <v>7</v>
      </c>
      <c r="F404" s="13" t="s">
        <v>97</v>
      </c>
    </row>
    <row r="405" spans="1:6" x14ac:dyDescent="0.25">
      <c r="A405" s="9" t="s">
        <v>2281</v>
      </c>
      <c r="B405" s="10" t="s">
        <v>2366</v>
      </c>
      <c r="C405" s="11" t="s">
        <v>2367</v>
      </c>
      <c r="D405" s="10">
        <v>2004</v>
      </c>
      <c r="E405" s="11" t="s">
        <v>140</v>
      </c>
      <c r="F405" s="13" t="s">
        <v>97</v>
      </c>
    </row>
    <row r="406" spans="1:6" x14ac:dyDescent="0.25">
      <c r="A406" s="9" t="s">
        <v>2281</v>
      </c>
      <c r="B406" s="10" t="s">
        <v>2368</v>
      </c>
      <c r="C406" s="11" t="s">
        <v>2369</v>
      </c>
      <c r="D406" s="10">
        <v>2003</v>
      </c>
      <c r="E406" s="11" t="s">
        <v>140</v>
      </c>
      <c r="F406" s="13" t="s">
        <v>97</v>
      </c>
    </row>
    <row r="407" spans="1:6" x14ac:dyDescent="0.25">
      <c r="A407" s="9" t="s">
        <v>2281</v>
      </c>
      <c r="B407" s="10" t="s">
        <v>2370</v>
      </c>
      <c r="C407" s="11" t="s">
        <v>2371</v>
      </c>
      <c r="D407" s="10">
        <v>2003</v>
      </c>
      <c r="E407" s="11" t="s">
        <v>135</v>
      </c>
      <c r="F407" s="13" t="s">
        <v>97</v>
      </c>
    </row>
    <row r="408" spans="1:6" x14ac:dyDescent="0.25">
      <c r="A408" s="9" t="s">
        <v>2281</v>
      </c>
      <c r="B408" s="10" t="s">
        <v>2372</v>
      </c>
      <c r="C408" s="11" t="s">
        <v>2373</v>
      </c>
      <c r="D408" s="10">
        <v>2003</v>
      </c>
      <c r="E408" s="11" t="s">
        <v>135</v>
      </c>
      <c r="F408" s="13" t="s">
        <v>97</v>
      </c>
    </row>
    <row r="409" spans="1:6" x14ac:dyDescent="0.25">
      <c r="A409" s="9" t="s">
        <v>2281</v>
      </c>
      <c r="B409" s="10" t="s">
        <v>2374</v>
      </c>
      <c r="C409" s="11" t="s">
        <v>2375</v>
      </c>
      <c r="D409" s="10">
        <v>2003</v>
      </c>
      <c r="E409" s="11" t="s">
        <v>18</v>
      </c>
      <c r="F409" s="13" t="s">
        <v>97</v>
      </c>
    </row>
    <row r="410" spans="1:6" x14ac:dyDescent="0.25">
      <c r="A410" s="9" t="s">
        <v>2281</v>
      </c>
      <c r="B410" s="10" t="s">
        <v>2376</v>
      </c>
      <c r="C410" s="11" t="s">
        <v>2377</v>
      </c>
      <c r="D410" s="10">
        <v>2004</v>
      </c>
      <c r="E410" s="11" t="s">
        <v>96</v>
      </c>
      <c r="F410" s="13" t="s">
        <v>97</v>
      </c>
    </row>
    <row r="411" spans="1:6" x14ac:dyDescent="0.25">
      <c r="A411" s="9" t="s">
        <v>2281</v>
      </c>
      <c r="B411" s="10" t="s">
        <v>2378</v>
      </c>
      <c r="C411" s="11" t="s">
        <v>2379</v>
      </c>
      <c r="D411" s="10">
        <v>2003</v>
      </c>
      <c r="E411" s="11" t="s">
        <v>10</v>
      </c>
      <c r="F411" s="13" t="s">
        <v>97</v>
      </c>
    </row>
    <row r="412" spans="1:6" x14ac:dyDescent="0.25">
      <c r="A412" s="9" t="s">
        <v>2281</v>
      </c>
      <c r="B412" s="10" t="s">
        <v>2380</v>
      </c>
      <c r="C412" s="11" t="s">
        <v>2381</v>
      </c>
      <c r="D412" s="10">
        <v>2004</v>
      </c>
      <c r="E412" s="11" t="s">
        <v>51</v>
      </c>
      <c r="F412" s="13" t="s">
        <v>97</v>
      </c>
    </row>
    <row r="413" spans="1:6" x14ac:dyDescent="0.25">
      <c r="A413" s="9" t="s">
        <v>2281</v>
      </c>
      <c r="B413" s="10" t="s">
        <v>2382</v>
      </c>
      <c r="C413" s="11" t="s">
        <v>2383</v>
      </c>
      <c r="D413" s="10">
        <v>2004</v>
      </c>
      <c r="E413" s="11" t="s">
        <v>96</v>
      </c>
      <c r="F413" s="13" t="s">
        <v>97</v>
      </c>
    </row>
    <row r="414" spans="1:6" x14ac:dyDescent="0.25">
      <c r="A414" s="9" t="s">
        <v>2281</v>
      </c>
      <c r="B414" s="10" t="s">
        <v>2384</v>
      </c>
      <c r="C414" s="11" t="s">
        <v>2385</v>
      </c>
      <c r="D414" s="10">
        <v>2004</v>
      </c>
      <c r="E414" s="11" t="s">
        <v>7</v>
      </c>
      <c r="F414" s="13" t="s">
        <v>97</v>
      </c>
    </row>
    <row r="415" spans="1:6" x14ac:dyDescent="0.25">
      <c r="A415" s="9" t="s">
        <v>2281</v>
      </c>
      <c r="B415" s="10" t="s">
        <v>2386</v>
      </c>
      <c r="C415" s="11" t="s">
        <v>2387</v>
      </c>
      <c r="D415" s="10">
        <v>2004</v>
      </c>
      <c r="E415" s="11" t="s">
        <v>7</v>
      </c>
      <c r="F415" s="13" t="s">
        <v>97</v>
      </c>
    </row>
    <row r="416" spans="1:6" x14ac:dyDescent="0.25">
      <c r="A416" s="9" t="s">
        <v>2281</v>
      </c>
      <c r="B416" s="10" t="s">
        <v>2388</v>
      </c>
      <c r="C416" s="11" t="s">
        <v>2389</v>
      </c>
      <c r="D416" s="10">
        <v>2003</v>
      </c>
      <c r="E416" s="11" t="s">
        <v>108</v>
      </c>
      <c r="F416" s="13" t="s">
        <v>97</v>
      </c>
    </row>
    <row r="417" spans="1:6" x14ac:dyDescent="0.25">
      <c r="A417" s="9" t="s">
        <v>2281</v>
      </c>
      <c r="B417" s="10" t="s">
        <v>2390</v>
      </c>
      <c r="C417" s="11" t="s">
        <v>2391</v>
      </c>
      <c r="D417" s="10">
        <v>2004</v>
      </c>
      <c r="E417" s="11" t="s">
        <v>10</v>
      </c>
      <c r="F417" s="13" t="s">
        <v>97</v>
      </c>
    </row>
    <row r="418" spans="1:6" x14ac:dyDescent="0.25">
      <c r="A418" s="9" t="s">
        <v>2281</v>
      </c>
      <c r="B418" s="10" t="s">
        <v>2392</v>
      </c>
      <c r="C418" s="11" t="s">
        <v>2393</v>
      </c>
      <c r="D418" s="10">
        <v>2004</v>
      </c>
      <c r="E418" s="11" t="s">
        <v>27</v>
      </c>
      <c r="F418" s="13" t="s">
        <v>97</v>
      </c>
    </row>
    <row r="419" spans="1:6" x14ac:dyDescent="0.25">
      <c r="A419" s="9" t="s">
        <v>2281</v>
      </c>
      <c r="B419" s="10" t="s">
        <v>2394</v>
      </c>
      <c r="C419" s="11" t="s">
        <v>2395</v>
      </c>
      <c r="D419" s="10">
        <v>2004</v>
      </c>
      <c r="E419" s="11" t="s">
        <v>21</v>
      </c>
      <c r="F419" s="13" t="s">
        <v>97</v>
      </c>
    </row>
    <row r="420" spans="1:6" x14ac:dyDescent="0.25">
      <c r="A420" s="9" t="s">
        <v>2281</v>
      </c>
      <c r="B420" s="10" t="s">
        <v>2396</v>
      </c>
      <c r="C420" s="11" t="s">
        <v>2397</v>
      </c>
      <c r="D420" s="10">
        <v>2003</v>
      </c>
      <c r="E420" s="11" t="s">
        <v>567</v>
      </c>
      <c r="F420" s="13" t="s">
        <v>97</v>
      </c>
    </row>
    <row r="421" spans="1:6" x14ac:dyDescent="0.25">
      <c r="A421" s="9" t="s">
        <v>2281</v>
      </c>
      <c r="B421" s="10" t="s">
        <v>2398</v>
      </c>
      <c r="C421" s="11" t="s">
        <v>2399</v>
      </c>
      <c r="D421" s="10">
        <v>2003</v>
      </c>
      <c r="E421" s="11" t="s">
        <v>567</v>
      </c>
      <c r="F421" s="13" t="s">
        <v>97</v>
      </c>
    </row>
    <row r="422" spans="1:6" x14ac:dyDescent="0.25">
      <c r="A422" s="9" t="s">
        <v>2281</v>
      </c>
      <c r="B422" s="10" t="s">
        <v>2400</v>
      </c>
      <c r="C422" s="11" t="s">
        <v>2401</v>
      </c>
      <c r="D422" s="10">
        <v>2004</v>
      </c>
      <c r="E422" s="11" t="s">
        <v>567</v>
      </c>
      <c r="F422" s="13" t="s">
        <v>97</v>
      </c>
    </row>
    <row r="423" spans="1:6" x14ac:dyDescent="0.25">
      <c r="A423" s="9" t="s">
        <v>2281</v>
      </c>
      <c r="B423" s="10" t="s">
        <v>2402</v>
      </c>
      <c r="C423" s="11" t="s">
        <v>2403</v>
      </c>
      <c r="D423" s="10">
        <v>2003</v>
      </c>
      <c r="E423" s="11" t="s">
        <v>10</v>
      </c>
      <c r="F423" s="13" t="s">
        <v>97</v>
      </c>
    </row>
    <row r="424" spans="1:6" x14ac:dyDescent="0.25">
      <c r="A424" s="9" t="s">
        <v>2281</v>
      </c>
      <c r="B424" s="10" t="s">
        <v>2404</v>
      </c>
      <c r="C424" s="11" t="s">
        <v>2405</v>
      </c>
      <c r="D424" s="10">
        <v>2004</v>
      </c>
      <c r="E424" s="11" t="s">
        <v>96</v>
      </c>
      <c r="F424" s="13" t="s">
        <v>97</v>
      </c>
    </row>
    <row r="425" spans="1:6" x14ac:dyDescent="0.25">
      <c r="A425" s="9" t="s">
        <v>2281</v>
      </c>
      <c r="B425" s="10" t="s">
        <v>2406</v>
      </c>
      <c r="C425" s="11" t="s">
        <v>2407</v>
      </c>
      <c r="D425" s="10">
        <v>2004</v>
      </c>
      <c r="E425" s="11" t="s">
        <v>21</v>
      </c>
      <c r="F425" s="13" t="s">
        <v>97</v>
      </c>
    </row>
    <row r="426" spans="1:6" x14ac:dyDescent="0.25">
      <c r="A426" s="9" t="s">
        <v>2281</v>
      </c>
      <c r="B426" s="10" t="s">
        <v>2408</v>
      </c>
      <c r="C426" s="11" t="s">
        <v>2409</v>
      </c>
      <c r="D426" s="10">
        <v>2004</v>
      </c>
      <c r="E426" s="11" t="s">
        <v>108</v>
      </c>
      <c r="F426" s="13" t="s">
        <v>97</v>
      </c>
    </row>
    <row r="427" spans="1:6" x14ac:dyDescent="0.25">
      <c r="A427" s="9" t="s">
        <v>2281</v>
      </c>
      <c r="B427" s="10" t="s">
        <v>2410</v>
      </c>
      <c r="C427" s="11" t="s">
        <v>2411</v>
      </c>
      <c r="D427" s="10">
        <v>2004</v>
      </c>
      <c r="E427" s="11" t="s">
        <v>520</v>
      </c>
      <c r="F427" s="13" t="s">
        <v>97</v>
      </c>
    </row>
    <row r="428" spans="1:6" x14ac:dyDescent="0.25">
      <c r="A428" s="9" t="s">
        <v>2281</v>
      </c>
      <c r="B428" s="10" t="s">
        <v>2412</v>
      </c>
      <c r="C428" s="11" t="s">
        <v>2413</v>
      </c>
      <c r="D428" s="10">
        <v>2003</v>
      </c>
      <c r="E428" s="11" t="s">
        <v>13</v>
      </c>
      <c r="F428" s="13" t="s">
        <v>97</v>
      </c>
    </row>
    <row r="429" spans="1:6" x14ac:dyDescent="0.25">
      <c r="A429" s="9" t="s">
        <v>2281</v>
      </c>
      <c r="B429" s="10" t="s">
        <v>2414</v>
      </c>
      <c r="C429" s="11" t="s">
        <v>2415</v>
      </c>
      <c r="D429" s="10">
        <v>2004</v>
      </c>
      <c r="E429" s="11" t="s">
        <v>10</v>
      </c>
      <c r="F429" s="13" t="s">
        <v>97</v>
      </c>
    </row>
    <row r="430" spans="1:6" x14ac:dyDescent="0.25">
      <c r="A430" s="9" t="s">
        <v>2281</v>
      </c>
      <c r="B430" s="10" t="s">
        <v>2416</v>
      </c>
      <c r="C430" s="11" t="s">
        <v>2417</v>
      </c>
      <c r="D430" s="10">
        <v>2003</v>
      </c>
      <c r="E430" s="11" t="s">
        <v>21</v>
      </c>
      <c r="F430" s="13" t="s">
        <v>97</v>
      </c>
    </row>
    <row r="431" spans="1:6" x14ac:dyDescent="0.25">
      <c r="A431" s="9" t="s">
        <v>2281</v>
      </c>
      <c r="B431" s="10" t="s">
        <v>2418</v>
      </c>
      <c r="C431" s="11" t="s">
        <v>2419</v>
      </c>
      <c r="D431" s="10">
        <v>2004</v>
      </c>
      <c r="E431" s="11" t="s">
        <v>84</v>
      </c>
      <c r="F431" s="13" t="s">
        <v>97</v>
      </c>
    </row>
    <row r="432" spans="1:6" x14ac:dyDescent="0.25">
      <c r="A432" s="9" t="s">
        <v>2281</v>
      </c>
      <c r="B432" s="10" t="s">
        <v>2420</v>
      </c>
      <c r="C432" s="11" t="s">
        <v>2421</v>
      </c>
      <c r="D432" s="10">
        <v>2004</v>
      </c>
      <c r="E432" s="11" t="s">
        <v>84</v>
      </c>
      <c r="F432" s="13" t="s">
        <v>97</v>
      </c>
    </row>
    <row r="433" spans="1:6" x14ac:dyDescent="0.25">
      <c r="A433" s="9" t="s">
        <v>2281</v>
      </c>
      <c r="B433" s="10" t="s">
        <v>2422</v>
      </c>
      <c r="C433" s="11" t="s">
        <v>2423</v>
      </c>
      <c r="D433" s="10">
        <v>2004</v>
      </c>
      <c r="E433" s="11" t="s">
        <v>38</v>
      </c>
      <c r="F433" s="13" t="s">
        <v>97</v>
      </c>
    </row>
    <row r="434" spans="1:6" x14ac:dyDescent="0.25">
      <c r="A434" s="9" t="s">
        <v>2281</v>
      </c>
      <c r="B434" s="10" t="s">
        <v>2424</v>
      </c>
      <c r="C434" s="11" t="s">
        <v>2425</v>
      </c>
      <c r="D434" s="10">
        <v>2004</v>
      </c>
      <c r="E434" s="11" t="s">
        <v>38</v>
      </c>
      <c r="F434" s="13" t="s">
        <v>97</v>
      </c>
    </row>
    <row r="435" spans="1:6" x14ac:dyDescent="0.25">
      <c r="A435" s="9" t="s">
        <v>2281</v>
      </c>
      <c r="B435" s="10" t="s">
        <v>2426</v>
      </c>
      <c r="C435" s="11" t="s">
        <v>2427</v>
      </c>
      <c r="D435" s="10">
        <v>2004</v>
      </c>
      <c r="E435" s="11" t="s">
        <v>38</v>
      </c>
      <c r="F435" s="13" t="s">
        <v>97</v>
      </c>
    </row>
    <row r="436" spans="1:6" x14ac:dyDescent="0.25">
      <c r="A436" s="9" t="s">
        <v>2281</v>
      </c>
      <c r="B436" s="10" t="s">
        <v>2428</v>
      </c>
      <c r="C436" s="11" t="s">
        <v>2429</v>
      </c>
      <c r="D436" s="10">
        <v>2004</v>
      </c>
      <c r="E436" s="11" t="s">
        <v>38</v>
      </c>
      <c r="F436" s="13" t="s">
        <v>97</v>
      </c>
    </row>
    <row r="437" spans="1:6" x14ac:dyDescent="0.25">
      <c r="A437" s="9" t="s">
        <v>2281</v>
      </c>
      <c r="B437" s="10" t="s">
        <v>2430</v>
      </c>
      <c r="C437" s="11" t="s">
        <v>2431</v>
      </c>
      <c r="D437" s="10">
        <v>2004</v>
      </c>
      <c r="E437" s="11" t="s">
        <v>13</v>
      </c>
      <c r="F437" s="13" t="s">
        <v>97</v>
      </c>
    </row>
    <row r="438" spans="1:6" x14ac:dyDescent="0.25">
      <c r="A438" s="9" t="s">
        <v>2281</v>
      </c>
      <c r="B438" s="10" t="s">
        <v>2432</v>
      </c>
      <c r="C438" s="11" t="s">
        <v>2433</v>
      </c>
      <c r="D438" s="10">
        <v>2003</v>
      </c>
      <c r="E438" s="11" t="s">
        <v>2434</v>
      </c>
      <c r="F438" s="13" t="s">
        <v>97</v>
      </c>
    </row>
    <row r="439" spans="1:6" x14ac:dyDescent="0.25">
      <c r="A439" s="9" t="s">
        <v>2281</v>
      </c>
      <c r="B439" s="10" t="s">
        <v>2435</v>
      </c>
      <c r="C439" s="11" t="s">
        <v>2436</v>
      </c>
      <c r="D439" s="10">
        <v>2003</v>
      </c>
      <c r="E439" s="11" t="s">
        <v>602</v>
      </c>
      <c r="F439" s="13" t="s">
        <v>97</v>
      </c>
    </row>
    <row r="440" spans="1:6" x14ac:dyDescent="0.25">
      <c r="A440" s="9" t="s">
        <v>2281</v>
      </c>
      <c r="B440" s="10" t="s">
        <v>2437</v>
      </c>
      <c r="C440" s="11" t="s">
        <v>2438</v>
      </c>
      <c r="D440" s="10">
        <v>2004</v>
      </c>
      <c r="E440" s="11" t="s">
        <v>524</v>
      </c>
      <c r="F440" s="13" t="s">
        <v>97</v>
      </c>
    </row>
    <row r="441" spans="1:6" x14ac:dyDescent="0.25">
      <c r="A441" s="9" t="s">
        <v>2281</v>
      </c>
      <c r="B441" s="10" t="s">
        <v>2439</v>
      </c>
      <c r="C441" s="11" t="s">
        <v>2440</v>
      </c>
      <c r="D441" s="10">
        <v>2003</v>
      </c>
      <c r="E441" s="11" t="s">
        <v>812</v>
      </c>
      <c r="F441" s="13" t="s">
        <v>97</v>
      </c>
    </row>
    <row r="442" spans="1:6" x14ac:dyDescent="0.25">
      <c r="A442" s="9" t="s">
        <v>2281</v>
      </c>
      <c r="B442" s="10" t="s">
        <v>2441</v>
      </c>
      <c r="C442" s="11" t="s">
        <v>2442</v>
      </c>
      <c r="D442" s="10">
        <v>2004</v>
      </c>
      <c r="E442" s="11" t="s">
        <v>526</v>
      </c>
      <c r="F442" s="13" t="s">
        <v>97</v>
      </c>
    </row>
    <row r="443" spans="1:6" x14ac:dyDescent="0.25">
      <c r="A443" s="9" t="s">
        <v>2281</v>
      </c>
      <c r="B443" s="10" t="s">
        <v>2443</v>
      </c>
      <c r="C443" s="11" t="s">
        <v>2444</v>
      </c>
      <c r="D443" s="10">
        <v>2004</v>
      </c>
      <c r="E443" s="11" t="s">
        <v>520</v>
      </c>
      <c r="F443" s="13" t="s">
        <v>97</v>
      </c>
    </row>
    <row r="444" spans="1:6" x14ac:dyDescent="0.25">
      <c r="A444" s="9" t="s">
        <v>2281</v>
      </c>
      <c r="B444" s="10" t="s">
        <v>2445</v>
      </c>
      <c r="C444" s="11" t="s">
        <v>2446</v>
      </c>
      <c r="D444" s="10">
        <v>2004</v>
      </c>
      <c r="E444" s="11" t="s">
        <v>604</v>
      </c>
      <c r="F444" s="13" t="s">
        <v>97</v>
      </c>
    </row>
    <row r="445" spans="1:6" x14ac:dyDescent="0.25">
      <c r="A445" s="9" t="s">
        <v>2281</v>
      </c>
      <c r="B445" s="10" t="s">
        <v>2447</v>
      </c>
      <c r="C445" s="11" t="s">
        <v>2448</v>
      </c>
      <c r="D445" s="10">
        <v>2004</v>
      </c>
      <c r="E445" s="11" t="s">
        <v>2449</v>
      </c>
      <c r="F445" s="13" t="s">
        <v>97</v>
      </c>
    </row>
    <row r="446" spans="1:6" ht="15.75" thickBot="1" x14ac:dyDescent="0.3">
      <c r="A446"/>
      <c r="B446"/>
      <c r="C446"/>
      <c r="D446"/>
      <c r="E446"/>
      <c r="F446"/>
    </row>
    <row r="447" spans="1:6" ht="16.5" thickBot="1" x14ac:dyDescent="0.3">
      <c r="A447" s="18" t="s">
        <v>2450</v>
      </c>
      <c r="B447" s="19"/>
      <c r="C447" s="20"/>
      <c r="D447"/>
      <c r="E447"/>
      <c r="F447"/>
    </row>
    <row r="449" spans="1:6" x14ac:dyDescent="0.25">
      <c r="A449" s="6" t="s">
        <v>0</v>
      </c>
      <c r="B449" s="7" t="s">
        <v>1</v>
      </c>
      <c r="C449" s="8" t="s">
        <v>2</v>
      </c>
      <c r="D449" s="7" t="s">
        <v>3</v>
      </c>
      <c r="E449" s="8" t="s">
        <v>4</v>
      </c>
      <c r="F449" s="12" t="s">
        <v>5</v>
      </c>
    </row>
    <row r="450" spans="1:6" x14ac:dyDescent="0.25">
      <c r="A450" s="9">
        <v>1</v>
      </c>
      <c r="B450" s="10" t="s">
        <v>2451</v>
      </c>
      <c r="C450" s="11" t="s">
        <v>2452</v>
      </c>
      <c r="D450" s="10">
        <v>2006</v>
      </c>
      <c r="E450" s="11" t="s">
        <v>7</v>
      </c>
      <c r="F450" s="13" t="s">
        <v>2453</v>
      </c>
    </row>
    <row r="451" spans="1:6" x14ac:dyDescent="0.25">
      <c r="A451" s="9">
        <v>2</v>
      </c>
      <c r="B451" s="10" t="s">
        <v>2454</v>
      </c>
      <c r="C451" s="11" t="s">
        <v>2455</v>
      </c>
      <c r="D451" s="10">
        <v>2006</v>
      </c>
      <c r="E451" s="11" t="s">
        <v>96</v>
      </c>
      <c r="F451" s="13" t="s">
        <v>2456</v>
      </c>
    </row>
    <row r="452" spans="1:6" x14ac:dyDescent="0.25">
      <c r="A452" s="9">
        <v>3</v>
      </c>
      <c r="B452" s="10" t="s">
        <v>2457</v>
      </c>
      <c r="C452" s="11" t="s">
        <v>2458</v>
      </c>
      <c r="D452" s="10">
        <v>2006</v>
      </c>
      <c r="E452" s="11" t="s">
        <v>27</v>
      </c>
      <c r="F452" s="13" t="s">
        <v>2459</v>
      </c>
    </row>
    <row r="453" spans="1:6" x14ac:dyDescent="0.25">
      <c r="A453" s="9">
        <v>4</v>
      </c>
      <c r="B453" s="10" t="s">
        <v>2460</v>
      </c>
      <c r="C453" s="11" t="s">
        <v>2461</v>
      </c>
      <c r="D453" s="10">
        <v>2006</v>
      </c>
      <c r="E453" s="11" t="s">
        <v>13</v>
      </c>
      <c r="F453" s="13" t="s">
        <v>2462</v>
      </c>
    </row>
    <row r="454" spans="1:6" x14ac:dyDescent="0.25">
      <c r="A454" s="9">
        <v>5</v>
      </c>
      <c r="B454" s="10" t="s">
        <v>2463</v>
      </c>
      <c r="C454" s="11" t="s">
        <v>2464</v>
      </c>
      <c r="D454" s="10">
        <v>2005</v>
      </c>
      <c r="E454" s="11" t="s">
        <v>27</v>
      </c>
      <c r="F454" s="13" t="s">
        <v>2465</v>
      </c>
    </row>
    <row r="455" spans="1:6" x14ac:dyDescent="0.25">
      <c r="A455" s="9">
        <v>6</v>
      </c>
      <c r="B455" s="10" t="s">
        <v>2466</v>
      </c>
      <c r="C455" s="11" t="s">
        <v>2467</v>
      </c>
      <c r="D455" s="10">
        <v>2005</v>
      </c>
      <c r="E455" s="11" t="s">
        <v>27</v>
      </c>
      <c r="F455" s="13" t="s">
        <v>2468</v>
      </c>
    </row>
    <row r="456" spans="1:6" x14ac:dyDescent="0.25">
      <c r="A456" s="9">
        <v>7</v>
      </c>
      <c r="B456" s="10" t="s">
        <v>2469</v>
      </c>
      <c r="C456" s="11" t="s">
        <v>2470</v>
      </c>
      <c r="D456" s="10">
        <v>2006</v>
      </c>
      <c r="E456" s="11" t="s">
        <v>21</v>
      </c>
      <c r="F456" s="13" t="s">
        <v>2471</v>
      </c>
    </row>
    <row r="457" spans="1:6" x14ac:dyDescent="0.25">
      <c r="A457" s="9">
        <v>8</v>
      </c>
      <c r="B457" s="10" t="s">
        <v>2472</v>
      </c>
      <c r="C457" s="11" t="s">
        <v>2473</v>
      </c>
      <c r="D457" s="10">
        <v>2006</v>
      </c>
      <c r="E457" s="11" t="s">
        <v>10</v>
      </c>
      <c r="F457" s="13" t="s">
        <v>2474</v>
      </c>
    </row>
    <row r="458" spans="1:6" x14ac:dyDescent="0.25">
      <c r="A458" s="9">
        <v>9</v>
      </c>
      <c r="B458" s="10" t="s">
        <v>2475</v>
      </c>
      <c r="C458" s="11" t="s">
        <v>2476</v>
      </c>
      <c r="D458" s="10">
        <v>2005</v>
      </c>
      <c r="E458" s="11" t="s">
        <v>38</v>
      </c>
      <c r="F458" s="13" t="s">
        <v>2477</v>
      </c>
    </row>
    <row r="459" spans="1:6" x14ac:dyDescent="0.25">
      <c r="A459" s="9">
        <v>10</v>
      </c>
      <c r="B459" s="10" t="s">
        <v>2478</v>
      </c>
      <c r="C459" s="11" t="s">
        <v>2479</v>
      </c>
      <c r="D459" s="10">
        <v>2006</v>
      </c>
      <c r="E459" s="11" t="s">
        <v>731</v>
      </c>
      <c r="F459" s="13" t="s">
        <v>2480</v>
      </c>
    </row>
    <row r="460" spans="1:6" x14ac:dyDescent="0.25">
      <c r="A460" s="9">
        <v>11</v>
      </c>
      <c r="B460" s="10" t="s">
        <v>2481</v>
      </c>
      <c r="C460" s="11" t="s">
        <v>2482</v>
      </c>
      <c r="D460" s="10">
        <v>2005</v>
      </c>
      <c r="E460" s="11" t="s">
        <v>27</v>
      </c>
      <c r="F460" s="13" t="s">
        <v>2483</v>
      </c>
    </row>
    <row r="461" spans="1:6" x14ac:dyDescent="0.25">
      <c r="A461" s="9">
        <v>12</v>
      </c>
      <c r="B461" s="10" t="s">
        <v>2484</v>
      </c>
      <c r="C461" s="11" t="s">
        <v>2485</v>
      </c>
      <c r="D461" s="10">
        <v>2006</v>
      </c>
      <c r="E461" s="11" t="s">
        <v>27</v>
      </c>
      <c r="F461" s="13" t="s">
        <v>2486</v>
      </c>
    </row>
    <row r="462" spans="1:6" x14ac:dyDescent="0.25">
      <c r="A462" s="9">
        <v>13</v>
      </c>
      <c r="B462" s="10" t="s">
        <v>2487</v>
      </c>
      <c r="C462" s="11" t="s">
        <v>2488</v>
      </c>
      <c r="D462" s="10">
        <v>2005</v>
      </c>
      <c r="E462" s="11" t="s">
        <v>108</v>
      </c>
      <c r="F462" s="13" t="s">
        <v>2489</v>
      </c>
    </row>
    <row r="463" spans="1:6" x14ac:dyDescent="0.25">
      <c r="A463" s="9">
        <v>14</v>
      </c>
      <c r="B463" s="10" t="s">
        <v>2490</v>
      </c>
      <c r="C463" s="11" t="s">
        <v>2491</v>
      </c>
      <c r="D463" s="10">
        <v>2005</v>
      </c>
      <c r="E463" s="11" t="s">
        <v>27</v>
      </c>
      <c r="F463" s="13" t="s">
        <v>2492</v>
      </c>
    </row>
    <row r="464" spans="1:6" x14ac:dyDescent="0.25">
      <c r="A464" s="9">
        <v>15</v>
      </c>
      <c r="B464" s="10" t="s">
        <v>2493</v>
      </c>
      <c r="C464" s="11" t="s">
        <v>2494</v>
      </c>
      <c r="D464" s="10">
        <v>2005</v>
      </c>
      <c r="E464" s="11" t="s">
        <v>84</v>
      </c>
      <c r="F464" s="13" t="s">
        <v>2495</v>
      </c>
    </row>
    <row r="465" spans="1:6" x14ac:dyDescent="0.25">
      <c r="A465" s="9">
        <v>16</v>
      </c>
      <c r="B465" s="10" t="s">
        <v>2496</v>
      </c>
      <c r="C465" s="11" t="s">
        <v>2497</v>
      </c>
      <c r="D465" s="10">
        <v>2005</v>
      </c>
      <c r="E465" s="11" t="s">
        <v>27</v>
      </c>
      <c r="F465" s="13" t="s">
        <v>2498</v>
      </c>
    </row>
    <row r="466" spans="1:6" x14ac:dyDescent="0.25">
      <c r="A466" s="9">
        <v>17</v>
      </c>
      <c r="B466" s="10" t="s">
        <v>2499</v>
      </c>
      <c r="C466" s="11" t="s">
        <v>2500</v>
      </c>
      <c r="D466" s="10">
        <v>2005</v>
      </c>
      <c r="E466" s="11" t="s">
        <v>108</v>
      </c>
      <c r="F466" s="13" t="s">
        <v>2501</v>
      </c>
    </row>
    <row r="467" spans="1:6" x14ac:dyDescent="0.25">
      <c r="A467" s="9">
        <v>18</v>
      </c>
      <c r="B467" s="10" t="s">
        <v>2502</v>
      </c>
      <c r="C467" s="11" t="s">
        <v>2503</v>
      </c>
      <c r="D467" s="10">
        <v>2005</v>
      </c>
      <c r="E467" s="11" t="s">
        <v>38</v>
      </c>
      <c r="F467" s="13" t="s">
        <v>2504</v>
      </c>
    </row>
    <row r="468" spans="1:6" x14ac:dyDescent="0.25">
      <c r="A468" s="9">
        <v>19</v>
      </c>
      <c r="B468" s="10" t="s">
        <v>2505</v>
      </c>
      <c r="C468" s="11" t="s">
        <v>2506</v>
      </c>
      <c r="D468" s="10">
        <v>2005</v>
      </c>
      <c r="E468" s="11" t="s">
        <v>51</v>
      </c>
      <c r="F468" s="13" t="s">
        <v>2507</v>
      </c>
    </row>
    <row r="469" spans="1:6" x14ac:dyDescent="0.25">
      <c r="A469" s="9" t="s">
        <v>2508</v>
      </c>
      <c r="B469" s="10" t="s">
        <v>2509</v>
      </c>
      <c r="C469" s="11" t="s">
        <v>2510</v>
      </c>
      <c r="D469" s="10">
        <v>2005</v>
      </c>
      <c r="E469" s="11" t="s">
        <v>518</v>
      </c>
      <c r="F469" s="13" t="s">
        <v>97</v>
      </c>
    </row>
    <row r="470" spans="1:6" x14ac:dyDescent="0.25">
      <c r="A470" s="9" t="s">
        <v>2508</v>
      </c>
      <c r="B470" s="10" t="s">
        <v>2511</v>
      </c>
      <c r="C470" s="11" t="s">
        <v>2512</v>
      </c>
      <c r="D470" s="10">
        <v>2005</v>
      </c>
      <c r="E470" s="11" t="s">
        <v>108</v>
      </c>
      <c r="F470" s="13" t="s">
        <v>97</v>
      </c>
    </row>
    <row r="471" spans="1:6" x14ac:dyDescent="0.25">
      <c r="A471" s="9" t="s">
        <v>2508</v>
      </c>
      <c r="B471" s="10" t="s">
        <v>2513</v>
      </c>
      <c r="C471" s="11" t="s">
        <v>2514</v>
      </c>
      <c r="D471" s="10">
        <v>2005</v>
      </c>
      <c r="E471" s="11" t="s">
        <v>27</v>
      </c>
      <c r="F471" s="13" t="s">
        <v>97</v>
      </c>
    </row>
    <row r="472" spans="1:6" x14ac:dyDescent="0.25">
      <c r="A472" s="9" t="s">
        <v>2508</v>
      </c>
      <c r="B472" s="10" t="s">
        <v>2515</v>
      </c>
      <c r="C472" s="11" t="s">
        <v>2516</v>
      </c>
      <c r="D472" s="10">
        <v>2005</v>
      </c>
      <c r="E472" s="11" t="s">
        <v>10</v>
      </c>
      <c r="F472" s="13" t="s">
        <v>97</v>
      </c>
    </row>
    <row r="473" spans="1:6" x14ac:dyDescent="0.25">
      <c r="A473" s="9" t="s">
        <v>2508</v>
      </c>
      <c r="B473" s="10" t="s">
        <v>2517</v>
      </c>
      <c r="C473" s="11" t="s">
        <v>2518</v>
      </c>
      <c r="D473" s="10">
        <v>2005</v>
      </c>
      <c r="E473" s="11" t="s">
        <v>135</v>
      </c>
      <c r="F473" s="13" t="s">
        <v>97</v>
      </c>
    </row>
    <row r="474" spans="1:6" x14ac:dyDescent="0.25">
      <c r="A474" s="9" t="s">
        <v>2508</v>
      </c>
      <c r="B474" s="10" t="s">
        <v>2519</v>
      </c>
      <c r="C474" s="11" t="s">
        <v>2520</v>
      </c>
      <c r="D474" s="10">
        <v>2005</v>
      </c>
      <c r="E474" s="11" t="s">
        <v>108</v>
      </c>
      <c r="F474" s="13" t="s">
        <v>97</v>
      </c>
    </row>
    <row r="475" spans="1:6" x14ac:dyDescent="0.25">
      <c r="A475" s="9" t="s">
        <v>2508</v>
      </c>
      <c r="B475" s="10" t="s">
        <v>2521</v>
      </c>
      <c r="C475" s="11" t="s">
        <v>2522</v>
      </c>
      <c r="D475" s="10">
        <v>2006</v>
      </c>
      <c r="E475" s="11" t="s">
        <v>96</v>
      </c>
      <c r="F475" s="13" t="s">
        <v>97</v>
      </c>
    </row>
    <row r="476" spans="1:6" x14ac:dyDescent="0.25">
      <c r="A476" s="9" t="s">
        <v>2508</v>
      </c>
      <c r="B476" s="10" t="s">
        <v>2523</v>
      </c>
      <c r="C476" s="11" t="s">
        <v>2524</v>
      </c>
      <c r="D476" s="10">
        <v>2005</v>
      </c>
      <c r="E476" s="11" t="s">
        <v>135</v>
      </c>
      <c r="F476" s="13" t="s">
        <v>97</v>
      </c>
    </row>
    <row r="477" spans="1:6" x14ac:dyDescent="0.25">
      <c r="A477" s="9" t="s">
        <v>2508</v>
      </c>
      <c r="B477" s="10" t="s">
        <v>2525</v>
      </c>
      <c r="C477" s="11" t="s">
        <v>2526</v>
      </c>
      <c r="D477" s="10">
        <v>2006</v>
      </c>
      <c r="E477" s="11" t="s">
        <v>135</v>
      </c>
      <c r="F477" s="13" t="s">
        <v>97</v>
      </c>
    </row>
    <row r="478" spans="1:6" x14ac:dyDescent="0.25">
      <c r="A478" s="9" t="s">
        <v>2508</v>
      </c>
      <c r="B478" s="10" t="s">
        <v>2527</v>
      </c>
      <c r="C478" s="11" t="s">
        <v>2528</v>
      </c>
      <c r="D478" s="10">
        <v>2005</v>
      </c>
      <c r="E478" s="11" t="s">
        <v>27</v>
      </c>
      <c r="F478" s="13" t="s">
        <v>97</v>
      </c>
    </row>
    <row r="479" spans="1:6" x14ac:dyDescent="0.25">
      <c r="A479" s="9" t="s">
        <v>2508</v>
      </c>
      <c r="B479" s="10" t="s">
        <v>2529</v>
      </c>
      <c r="C479" s="11" t="s">
        <v>2530</v>
      </c>
      <c r="D479" s="10">
        <v>2005</v>
      </c>
      <c r="E479" s="11" t="s">
        <v>7</v>
      </c>
      <c r="F479" s="13" t="s">
        <v>97</v>
      </c>
    </row>
    <row r="480" spans="1:6" x14ac:dyDescent="0.25">
      <c r="A480" s="9" t="s">
        <v>2508</v>
      </c>
      <c r="B480" s="10" t="s">
        <v>2531</v>
      </c>
      <c r="C480" s="11" t="s">
        <v>2532</v>
      </c>
      <c r="D480" s="10">
        <v>2005</v>
      </c>
      <c r="E480" s="11" t="s">
        <v>140</v>
      </c>
      <c r="F480" s="13" t="s">
        <v>97</v>
      </c>
    </row>
    <row r="481" spans="1:6" x14ac:dyDescent="0.25">
      <c r="A481" s="9" t="s">
        <v>2508</v>
      </c>
      <c r="B481" s="10" t="s">
        <v>2533</v>
      </c>
      <c r="C481" s="11" t="s">
        <v>2534</v>
      </c>
      <c r="D481" s="10">
        <v>2005</v>
      </c>
      <c r="E481" s="11" t="s">
        <v>27</v>
      </c>
      <c r="F481" s="13" t="s">
        <v>97</v>
      </c>
    </row>
    <row r="482" spans="1:6" x14ac:dyDescent="0.25">
      <c r="A482" s="9" t="s">
        <v>2508</v>
      </c>
      <c r="B482" s="10" t="s">
        <v>2535</v>
      </c>
      <c r="C482" s="11" t="s">
        <v>2536</v>
      </c>
      <c r="D482" s="10">
        <v>2006</v>
      </c>
      <c r="E482" s="11" t="s">
        <v>108</v>
      </c>
      <c r="F482" s="13" t="s">
        <v>97</v>
      </c>
    </row>
    <row r="483" spans="1:6" x14ac:dyDescent="0.25">
      <c r="A483" s="9" t="s">
        <v>2508</v>
      </c>
      <c r="B483" s="10" t="s">
        <v>2537</v>
      </c>
      <c r="C483" s="11" t="s">
        <v>2538</v>
      </c>
      <c r="D483" s="10">
        <v>2005</v>
      </c>
      <c r="E483" s="11" t="s">
        <v>18</v>
      </c>
      <c r="F483" s="13" t="s">
        <v>97</v>
      </c>
    </row>
    <row r="484" spans="1:6" x14ac:dyDescent="0.25">
      <c r="A484" s="9" t="s">
        <v>2508</v>
      </c>
      <c r="B484" s="10" t="s">
        <v>2539</v>
      </c>
      <c r="C484" s="11" t="s">
        <v>2540</v>
      </c>
      <c r="D484" s="10">
        <v>2005</v>
      </c>
      <c r="E484" s="11" t="s">
        <v>18</v>
      </c>
      <c r="F484" s="13" t="s">
        <v>97</v>
      </c>
    </row>
    <row r="485" spans="1:6" x14ac:dyDescent="0.25">
      <c r="A485" s="9" t="s">
        <v>2508</v>
      </c>
      <c r="B485" s="10" t="s">
        <v>2541</v>
      </c>
      <c r="C485" s="11" t="s">
        <v>2542</v>
      </c>
      <c r="D485" s="10">
        <v>2005</v>
      </c>
      <c r="E485" s="11" t="s">
        <v>18</v>
      </c>
      <c r="F485" s="13" t="s">
        <v>97</v>
      </c>
    </row>
    <row r="486" spans="1:6" x14ac:dyDescent="0.25">
      <c r="A486" s="9" t="s">
        <v>2508</v>
      </c>
      <c r="B486" s="10" t="s">
        <v>2543</v>
      </c>
      <c r="C486" s="11" t="s">
        <v>2544</v>
      </c>
      <c r="D486" s="10">
        <v>2005</v>
      </c>
      <c r="E486" s="11" t="s">
        <v>518</v>
      </c>
      <c r="F486" s="13" t="s">
        <v>97</v>
      </c>
    </row>
    <row r="487" spans="1:6" x14ac:dyDescent="0.25">
      <c r="A487" s="9" t="s">
        <v>2508</v>
      </c>
      <c r="B487" s="10" t="s">
        <v>2545</v>
      </c>
      <c r="C487" s="11" t="s">
        <v>2546</v>
      </c>
      <c r="D487" s="10">
        <v>2005</v>
      </c>
      <c r="E487" s="11" t="s">
        <v>567</v>
      </c>
      <c r="F487" s="13" t="s">
        <v>97</v>
      </c>
    </row>
    <row r="488" spans="1:6" x14ac:dyDescent="0.25">
      <c r="A488" s="9" t="s">
        <v>2508</v>
      </c>
      <c r="B488" s="10" t="s">
        <v>2547</v>
      </c>
      <c r="C488" s="11" t="s">
        <v>2548</v>
      </c>
      <c r="D488" s="10">
        <v>2005</v>
      </c>
      <c r="E488" s="11" t="s">
        <v>567</v>
      </c>
      <c r="F488" s="13" t="s">
        <v>97</v>
      </c>
    </row>
    <row r="489" spans="1:6" x14ac:dyDescent="0.25">
      <c r="A489" s="9" t="s">
        <v>2508</v>
      </c>
      <c r="B489" s="10" t="s">
        <v>2549</v>
      </c>
      <c r="C489" s="11" t="s">
        <v>2550</v>
      </c>
      <c r="D489" s="10">
        <v>2006</v>
      </c>
      <c r="E489" s="11" t="s">
        <v>18</v>
      </c>
      <c r="F489" s="13" t="s">
        <v>97</v>
      </c>
    </row>
    <row r="490" spans="1:6" x14ac:dyDescent="0.25">
      <c r="A490" s="9" t="s">
        <v>2508</v>
      </c>
      <c r="B490" s="10" t="s">
        <v>2551</v>
      </c>
      <c r="C490" s="11" t="s">
        <v>2552</v>
      </c>
      <c r="D490" s="10">
        <v>2006</v>
      </c>
      <c r="E490" s="11" t="s">
        <v>10</v>
      </c>
      <c r="F490" s="13" t="s">
        <v>97</v>
      </c>
    </row>
    <row r="491" spans="1:6" x14ac:dyDescent="0.25">
      <c r="A491" s="9" t="s">
        <v>2508</v>
      </c>
      <c r="B491" s="10" t="s">
        <v>2553</v>
      </c>
      <c r="C491" s="11" t="s">
        <v>2554</v>
      </c>
      <c r="D491" s="10">
        <v>2006</v>
      </c>
      <c r="E491" s="11" t="s">
        <v>10</v>
      </c>
      <c r="F491" s="13" t="s">
        <v>97</v>
      </c>
    </row>
    <row r="492" spans="1:6" x14ac:dyDescent="0.25">
      <c r="A492" s="9" t="s">
        <v>2508</v>
      </c>
      <c r="B492" s="10" t="s">
        <v>2555</v>
      </c>
      <c r="C492" s="11" t="s">
        <v>2556</v>
      </c>
      <c r="D492" s="10">
        <v>2006</v>
      </c>
      <c r="E492" s="11" t="s">
        <v>108</v>
      </c>
      <c r="F492" s="13" t="s">
        <v>97</v>
      </c>
    </row>
    <row r="493" spans="1:6" x14ac:dyDescent="0.25">
      <c r="A493" s="9" t="s">
        <v>2508</v>
      </c>
      <c r="B493" s="10" t="s">
        <v>2557</v>
      </c>
      <c r="C493" s="11" t="s">
        <v>2558</v>
      </c>
      <c r="D493" s="10">
        <v>2006</v>
      </c>
      <c r="E493" s="11" t="s">
        <v>108</v>
      </c>
      <c r="F493" s="13" t="s">
        <v>97</v>
      </c>
    </row>
    <row r="494" spans="1:6" x14ac:dyDescent="0.25">
      <c r="A494" s="9" t="s">
        <v>2508</v>
      </c>
      <c r="B494" s="10" t="s">
        <v>2559</v>
      </c>
      <c r="C494" s="11" t="s">
        <v>2560</v>
      </c>
      <c r="D494" s="10">
        <v>2005</v>
      </c>
      <c r="E494" s="11" t="s">
        <v>135</v>
      </c>
      <c r="F494" s="13" t="s">
        <v>97</v>
      </c>
    </row>
    <row r="495" spans="1:6" x14ac:dyDescent="0.25">
      <c r="A495" s="9" t="s">
        <v>2508</v>
      </c>
      <c r="B495" s="10" t="s">
        <v>2561</v>
      </c>
      <c r="C495" s="11" t="s">
        <v>2562</v>
      </c>
      <c r="D495" s="10">
        <v>2005</v>
      </c>
      <c r="E495" s="11" t="s">
        <v>210</v>
      </c>
      <c r="F495" s="13" t="s">
        <v>97</v>
      </c>
    </row>
    <row r="496" spans="1:6" x14ac:dyDescent="0.25">
      <c r="A496" s="9" t="s">
        <v>2508</v>
      </c>
      <c r="B496" s="10" t="s">
        <v>2563</v>
      </c>
      <c r="C496" s="11" t="s">
        <v>2564</v>
      </c>
      <c r="D496" s="10">
        <v>2005</v>
      </c>
      <c r="E496" s="11" t="s">
        <v>10</v>
      </c>
      <c r="F496" s="13" t="s">
        <v>97</v>
      </c>
    </row>
    <row r="497" spans="1:6" x14ac:dyDescent="0.25">
      <c r="A497" s="9" t="s">
        <v>2508</v>
      </c>
      <c r="B497" s="10" t="s">
        <v>2565</v>
      </c>
      <c r="C497" s="11" t="s">
        <v>2566</v>
      </c>
      <c r="D497" s="10">
        <v>2006</v>
      </c>
      <c r="E497" s="11" t="s">
        <v>96</v>
      </c>
      <c r="F497" s="13" t="s">
        <v>97</v>
      </c>
    </row>
    <row r="498" spans="1:6" x14ac:dyDescent="0.25">
      <c r="A498" s="9" t="s">
        <v>2508</v>
      </c>
      <c r="B498" s="10" t="s">
        <v>2567</v>
      </c>
      <c r="C498" s="11" t="s">
        <v>2568</v>
      </c>
      <c r="D498" s="10">
        <v>2006</v>
      </c>
      <c r="E498" s="11" t="s">
        <v>567</v>
      </c>
      <c r="F498" s="13" t="s">
        <v>97</v>
      </c>
    </row>
    <row r="499" spans="1:6" x14ac:dyDescent="0.25">
      <c r="A499" s="9" t="s">
        <v>2508</v>
      </c>
      <c r="B499" s="10" t="s">
        <v>2569</v>
      </c>
      <c r="C499" s="11" t="s">
        <v>2570</v>
      </c>
      <c r="D499" s="10">
        <v>2006</v>
      </c>
      <c r="E499" s="11" t="s">
        <v>567</v>
      </c>
      <c r="F499" s="13" t="s">
        <v>97</v>
      </c>
    </row>
    <row r="500" spans="1:6" x14ac:dyDescent="0.25">
      <c r="A500" s="9" t="s">
        <v>2508</v>
      </c>
      <c r="B500" s="10" t="s">
        <v>2571</v>
      </c>
      <c r="C500" s="11" t="s">
        <v>2572</v>
      </c>
      <c r="D500" s="10">
        <v>2005</v>
      </c>
      <c r="E500" s="11" t="s">
        <v>13</v>
      </c>
      <c r="F500" s="13" t="s">
        <v>97</v>
      </c>
    </row>
    <row r="501" spans="1:6" x14ac:dyDescent="0.25">
      <c r="A501" s="9" t="s">
        <v>2508</v>
      </c>
      <c r="B501" s="10" t="s">
        <v>2573</v>
      </c>
      <c r="C501" s="11" t="s">
        <v>2574</v>
      </c>
      <c r="D501" s="10">
        <v>2005</v>
      </c>
      <c r="E501" s="11" t="s">
        <v>210</v>
      </c>
      <c r="F501" s="13" t="s">
        <v>97</v>
      </c>
    </row>
    <row r="502" spans="1:6" x14ac:dyDescent="0.25">
      <c r="A502" s="9" t="s">
        <v>2508</v>
      </c>
      <c r="B502" s="10" t="s">
        <v>2575</v>
      </c>
      <c r="C502" s="11" t="s">
        <v>2576</v>
      </c>
      <c r="D502" s="10">
        <v>2005</v>
      </c>
      <c r="E502" s="11" t="s">
        <v>27</v>
      </c>
      <c r="F502" s="13" t="s">
        <v>97</v>
      </c>
    </row>
    <row r="503" spans="1:6" x14ac:dyDescent="0.25">
      <c r="A503" s="9" t="s">
        <v>2508</v>
      </c>
      <c r="B503" s="10" t="s">
        <v>2577</v>
      </c>
      <c r="C503" s="11" t="s">
        <v>2578</v>
      </c>
      <c r="D503" s="10">
        <v>2005</v>
      </c>
      <c r="E503" s="11" t="s">
        <v>731</v>
      </c>
      <c r="F503" s="13" t="s">
        <v>97</v>
      </c>
    </row>
    <row r="504" spans="1:6" x14ac:dyDescent="0.25">
      <c r="A504" s="9" t="s">
        <v>2508</v>
      </c>
      <c r="B504" s="10" t="s">
        <v>2579</v>
      </c>
      <c r="C504" s="11" t="s">
        <v>2580</v>
      </c>
      <c r="D504" s="10">
        <v>2005</v>
      </c>
      <c r="E504" s="11" t="s">
        <v>784</v>
      </c>
      <c r="F504" s="13" t="s">
        <v>97</v>
      </c>
    </row>
    <row r="505" spans="1:6" x14ac:dyDescent="0.25">
      <c r="A505" s="9" t="s">
        <v>2508</v>
      </c>
      <c r="B505" s="10" t="s">
        <v>2581</v>
      </c>
      <c r="C505" s="11" t="s">
        <v>2582</v>
      </c>
      <c r="D505" s="10">
        <v>2006</v>
      </c>
      <c r="E505" s="11" t="s">
        <v>13</v>
      </c>
      <c r="F505" s="13" t="s">
        <v>97</v>
      </c>
    </row>
    <row r="506" spans="1:6" x14ac:dyDescent="0.25">
      <c r="A506" s="9" t="s">
        <v>2508</v>
      </c>
      <c r="B506" s="10" t="s">
        <v>2583</v>
      </c>
      <c r="C506" s="11" t="s">
        <v>2584</v>
      </c>
      <c r="D506" s="10">
        <v>2006</v>
      </c>
      <c r="E506" s="11" t="s">
        <v>84</v>
      </c>
      <c r="F506" s="13" t="s">
        <v>97</v>
      </c>
    </row>
    <row r="507" spans="1:6" x14ac:dyDescent="0.25">
      <c r="A507" s="9" t="s">
        <v>2508</v>
      </c>
      <c r="B507" s="10" t="s">
        <v>2585</v>
      </c>
      <c r="C507" s="11" t="s">
        <v>2586</v>
      </c>
      <c r="D507" s="10">
        <v>2006</v>
      </c>
      <c r="E507" s="11" t="s">
        <v>567</v>
      </c>
      <c r="F507" s="13" t="s">
        <v>97</v>
      </c>
    </row>
    <row r="508" spans="1:6" x14ac:dyDescent="0.25">
      <c r="A508" s="9" t="s">
        <v>2508</v>
      </c>
      <c r="B508" s="10" t="s">
        <v>2587</v>
      </c>
      <c r="C508" s="11" t="s">
        <v>2588</v>
      </c>
      <c r="D508" s="10">
        <v>2005</v>
      </c>
      <c r="E508" s="11" t="s">
        <v>38</v>
      </c>
      <c r="F508" s="13" t="s">
        <v>97</v>
      </c>
    </row>
    <row r="509" spans="1:6" x14ac:dyDescent="0.25">
      <c r="A509" s="9" t="s">
        <v>2508</v>
      </c>
      <c r="B509" s="10" t="s">
        <v>2589</v>
      </c>
      <c r="C509" s="11" t="s">
        <v>2590</v>
      </c>
      <c r="D509" s="10">
        <v>2005</v>
      </c>
      <c r="E509" s="11" t="s">
        <v>38</v>
      </c>
      <c r="F509" s="13" t="s">
        <v>97</v>
      </c>
    </row>
    <row r="510" spans="1:6" x14ac:dyDescent="0.25">
      <c r="A510" s="9" t="s">
        <v>2508</v>
      </c>
      <c r="B510" s="10" t="s">
        <v>2591</v>
      </c>
      <c r="C510" s="11" t="s">
        <v>2592</v>
      </c>
      <c r="D510" s="10">
        <v>2005</v>
      </c>
      <c r="E510" s="11" t="s">
        <v>135</v>
      </c>
      <c r="F510" s="13" t="s">
        <v>97</v>
      </c>
    </row>
    <row r="511" spans="1:6" x14ac:dyDescent="0.25">
      <c r="A511" s="9" t="s">
        <v>2508</v>
      </c>
      <c r="B511" s="10" t="s">
        <v>2593</v>
      </c>
      <c r="C511" s="11" t="s">
        <v>2594</v>
      </c>
      <c r="D511" s="10">
        <v>2005</v>
      </c>
      <c r="E511" s="11" t="s">
        <v>13</v>
      </c>
      <c r="F511" s="13" t="s">
        <v>97</v>
      </c>
    </row>
    <row r="512" spans="1:6" x14ac:dyDescent="0.25">
      <c r="A512" s="9" t="s">
        <v>2508</v>
      </c>
      <c r="B512" s="10" t="s">
        <v>2595</v>
      </c>
      <c r="C512" s="11" t="s">
        <v>2596</v>
      </c>
      <c r="D512" s="10">
        <v>2006</v>
      </c>
      <c r="E512" s="11" t="s">
        <v>567</v>
      </c>
      <c r="F512" s="13" t="s">
        <v>97</v>
      </c>
    </row>
    <row r="513" spans="1:6" x14ac:dyDescent="0.25">
      <c r="A513" s="9" t="s">
        <v>2508</v>
      </c>
      <c r="B513" s="10" t="s">
        <v>2597</v>
      </c>
      <c r="C513" s="11" t="s">
        <v>2598</v>
      </c>
      <c r="D513" s="10">
        <v>2005</v>
      </c>
      <c r="E513" s="11" t="s">
        <v>520</v>
      </c>
      <c r="F513" s="13" t="s">
        <v>97</v>
      </c>
    </row>
    <row r="514" spans="1:6" x14ac:dyDescent="0.25">
      <c r="A514" s="9" t="s">
        <v>2508</v>
      </c>
      <c r="B514" s="10" t="s">
        <v>2599</v>
      </c>
      <c r="C514" s="11" t="s">
        <v>2600</v>
      </c>
      <c r="D514" s="10">
        <v>2005</v>
      </c>
      <c r="E514" s="11" t="s">
        <v>524</v>
      </c>
      <c r="F514" s="13" t="s">
        <v>97</v>
      </c>
    </row>
    <row r="515" spans="1:6" x14ac:dyDescent="0.25">
      <c r="A515" s="9" t="s">
        <v>2508</v>
      </c>
      <c r="B515" s="10" t="s">
        <v>2601</v>
      </c>
      <c r="C515" s="11" t="s">
        <v>2602</v>
      </c>
      <c r="D515" s="10">
        <v>2005</v>
      </c>
      <c r="E515" s="11" t="s">
        <v>812</v>
      </c>
      <c r="F515" s="13" t="s">
        <v>97</v>
      </c>
    </row>
    <row r="516" spans="1:6" x14ac:dyDescent="0.25">
      <c r="A516" s="9" t="s">
        <v>2508</v>
      </c>
      <c r="B516" s="10" t="s">
        <v>2603</v>
      </c>
      <c r="C516" s="11" t="s">
        <v>2604</v>
      </c>
      <c r="D516" s="10">
        <v>2006</v>
      </c>
      <c r="E516" s="11" t="s">
        <v>552</v>
      </c>
      <c r="F516" s="13" t="s">
        <v>97</v>
      </c>
    </row>
    <row r="517" spans="1:6" x14ac:dyDescent="0.25">
      <c r="A517" s="9" t="s">
        <v>2508</v>
      </c>
      <c r="B517" s="10" t="s">
        <v>2605</v>
      </c>
      <c r="C517" s="11" t="s">
        <v>2606</v>
      </c>
      <c r="D517" s="10">
        <v>2005</v>
      </c>
      <c r="E517" s="11" t="s">
        <v>526</v>
      </c>
      <c r="F517" s="13" t="s">
        <v>97</v>
      </c>
    </row>
    <row r="518" spans="1:6" x14ac:dyDescent="0.25">
      <c r="A518" s="9" t="s">
        <v>2508</v>
      </c>
      <c r="B518" s="10" t="s">
        <v>2607</v>
      </c>
      <c r="C518" s="11" t="s">
        <v>2608</v>
      </c>
      <c r="D518" s="10">
        <v>2006</v>
      </c>
      <c r="E518" s="11" t="s">
        <v>51</v>
      </c>
      <c r="F518" s="13" t="s">
        <v>97</v>
      </c>
    </row>
    <row r="519" spans="1:6" x14ac:dyDescent="0.25">
      <c r="A519" s="9" t="s">
        <v>2508</v>
      </c>
      <c r="B519" s="10" t="s">
        <v>2609</v>
      </c>
      <c r="C519" s="11" t="s">
        <v>2610</v>
      </c>
      <c r="D519" s="10">
        <v>2005</v>
      </c>
      <c r="E519" s="11" t="s">
        <v>51</v>
      </c>
      <c r="F519" s="13" t="s">
        <v>97</v>
      </c>
    </row>
    <row r="520" spans="1:6" x14ac:dyDescent="0.25">
      <c r="A520" s="9" t="s">
        <v>2508</v>
      </c>
      <c r="B520" s="10" t="s">
        <v>2611</v>
      </c>
      <c r="C520" s="11" t="s">
        <v>2612</v>
      </c>
      <c r="D520" s="10">
        <v>2005</v>
      </c>
      <c r="E520" s="11" t="s">
        <v>801</v>
      </c>
      <c r="F520" s="13" t="s">
        <v>97</v>
      </c>
    </row>
    <row r="521" spans="1:6" x14ac:dyDescent="0.25">
      <c r="A521" s="9" t="s">
        <v>2508</v>
      </c>
      <c r="B521" s="10" t="s">
        <v>2613</v>
      </c>
      <c r="C521" s="11" t="s">
        <v>2614</v>
      </c>
      <c r="D521" s="10">
        <v>2005</v>
      </c>
      <c r="E521" s="11" t="s">
        <v>21</v>
      </c>
      <c r="F521" s="13" t="s">
        <v>97</v>
      </c>
    </row>
    <row r="522" spans="1:6" x14ac:dyDescent="0.25">
      <c r="A522" s="9" t="s">
        <v>2508</v>
      </c>
      <c r="B522" s="10" t="s">
        <v>2615</v>
      </c>
      <c r="C522" s="11" t="s">
        <v>2616</v>
      </c>
      <c r="D522" s="10">
        <v>2005</v>
      </c>
      <c r="E522" s="11" t="s">
        <v>604</v>
      </c>
      <c r="F522" s="13" t="s">
        <v>97</v>
      </c>
    </row>
    <row r="523" spans="1:6" x14ac:dyDescent="0.25">
      <c r="A523" s="9" t="s">
        <v>2508</v>
      </c>
      <c r="B523" s="10" t="s">
        <v>2617</v>
      </c>
      <c r="C523" s="11" t="s">
        <v>2618</v>
      </c>
      <c r="D523" s="10">
        <v>2005</v>
      </c>
      <c r="E523" s="11" t="s">
        <v>27</v>
      </c>
      <c r="F523" s="13" t="s">
        <v>97</v>
      </c>
    </row>
    <row r="524" spans="1:6" ht="15.75" thickBot="1" x14ac:dyDescent="0.3">
      <c r="A524"/>
      <c r="B524"/>
      <c r="C524"/>
      <c r="D524"/>
      <c r="E524"/>
      <c r="F524"/>
    </row>
    <row r="525" spans="1:6" ht="16.5" thickBot="1" x14ac:dyDescent="0.3">
      <c r="A525" s="18" t="s">
        <v>2619</v>
      </c>
      <c r="B525" s="19"/>
      <c r="C525" s="20"/>
      <c r="D525"/>
      <c r="E525"/>
      <c r="F525"/>
    </row>
    <row r="527" spans="1:6" x14ac:dyDescent="0.25">
      <c r="A527" s="6" t="s">
        <v>0</v>
      </c>
      <c r="B527" s="7" t="s">
        <v>1</v>
      </c>
      <c r="C527" s="8" t="s">
        <v>2</v>
      </c>
      <c r="D527" s="7" t="s">
        <v>3</v>
      </c>
      <c r="E527" s="8" t="s">
        <v>4</v>
      </c>
      <c r="F527" s="12" t="s">
        <v>5</v>
      </c>
    </row>
    <row r="528" spans="1:6" x14ac:dyDescent="0.25">
      <c r="A528" s="9">
        <v>1</v>
      </c>
      <c r="B528" s="10" t="s">
        <v>2620</v>
      </c>
      <c r="C528" s="11" t="s">
        <v>2621</v>
      </c>
      <c r="D528" s="10">
        <v>2007</v>
      </c>
      <c r="E528" s="11" t="s">
        <v>140</v>
      </c>
      <c r="F528" s="13" t="s">
        <v>2622</v>
      </c>
    </row>
    <row r="529" spans="1:6" x14ac:dyDescent="0.25">
      <c r="A529" s="9">
        <v>2</v>
      </c>
      <c r="B529" s="10" t="s">
        <v>2623</v>
      </c>
      <c r="C529" s="11" t="s">
        <v>2624</v>
      </c>
      <c r="D529" s="10">
        <v>2007</v>
      </c>
      <c r="E529" s="11" t="s">
        <v>27</v>
      </c>
      <c r="F529" s="13" t="s">
        <v>2625</v>
      </c>
    </row>
    <row r="530" spans="1:6" x14ac:dyDescent="0.25">
      <c r="A530" s="9">
        <v>3</v>
      </c>
      <c r="B530" s="10" t="s">
        <v>2626</v>
      </c>
      <c r="C530" s="11" t="s">
        <v>2627</v>
      </c>
      <c r="D530" s="10">
        <v>2007</v>
      </c>
      <c r="E530" s="11" t="s">
        <v>87</v>
      </c>
      <c r="F530" s="13" t="s">
        <v>2628</v>
      </c>
    </row>
    <row r="531" spans="1:6" x14ac:dyDescent="0.25">
      <c r="A531" s="9">
        <v>4</v>
      </c>
      <c r="B531" s="10" t="s">
        <v>2629</v>
      </c>
      <c r="C531" s="11" t="s">
        <v>2630</v>
      </c>
      <c r="D531" s="10">
        <v>2007</v>
      </c>
      <c r="E531" s="11" t="s">
        <v>84</v>
      </c>
      <c r="F531" s="13" t="s">
        <v>2631</v>
      </c>
    </row>
    <row r="532" spans="1:6" x14ac:dyDescent="0.25">
      <c r="A532" s="9">
        <v>5</v>
      </c>
      <c r="B532" s="10" t="s">
        <v>2632</v>
      </c>
      <c r="C532" s="11" t="s">
        <v>2633</v>
      </c>
      <c r="D532" s="10">
        <v>2007</v>
      </c>
      <c r="E532" s="11" t="s">
        <v>13</v>
      </c>
      <c r="F532" s="13" t="s">
        <v>2634</v>
      </c>
    </row>
    <row r="533" spans="1:6" x14ac:dyDescent="0.25">
      <c r="A533" s="9">
        <v>6</v>
      </c>
      <c r="B533" s="10" t="s">
        <v>2635</v>
      </c>
      <c r="C533" s="11" t="s">
        <v>2636</v>
      </c>
      <c r="D533" s="10">
        <v>2007</v>
      </c>
      <c r="E533" s="11" t="s">
        <v>13</v>
      </c>
      <c r="F533" s="13" t="s">
        <v>2637</v>
      </c>
    </row>
    <row r="534" spans="1:6" x14ac:dyDescent="0.25">
      <c r="A534" s="9">
        <v>7</v>
      </c>
      <c r="B534" s="10" t="s">
        <v>2638</v>
      </c>
      <c r="C534" s="11" t="s">
        <v>2639</v>
      </c>
      <c r="D534" s="10">
        <v>2007</v>
      </c>
      <c r="E534" s="11" t="s">
        <v>10</v>
      </c>
      <c r="F534" s="13" t="s">
        <v>2640</v>
      </c>
    </row>
    <row r="535" spans="1:6" x14ac:dyDescent="0.25">
      <c r="A535" s="9">
        <v>8</v>
      </c>
      <c r="B535" s="10" t="s">
        <v>2641</v>
      </c>
      <c r="C535" s="11" t="s">
        <v>2642</v>
      </c>
      <c r="D535" s="10">
        <v>2007</v>
      </c>
      <c r="E535" s="11" t="s">
        <v>87</v>
      </c>
      <c r="F535" s="13" t="s">
        <v>2643</v>
      </c>
    </row>
    <row r="536" spans="1:6" x14ac:dyDescent="0.25">
      <c r="A536" s="9">
        <v>9</v>
      </c>
      <c r="B536" s="10" t="s">
        <v>2644</v>
      </c>
      <c r="C536" s="11" t="s">
        <v>2645</v>
      </c>
      <c r="D536" s="10">
        <v>2008</v>
      </c>
      <c r="E536" s="11" t="s">
        <v>38</v>
      </c>
      <c r="F536" s="13" t="s">
        <v>2646</v>
      </c>
    </row>
    <row r="537" spans="1:6" x14ac:dyDescent="0.25">
      <c r="A537" s="9">
        <v>10</v>
      </c>
      <c r="B537" s="10" t="s">
        <v>2647</v>
      </c>
      <c r="C537" s="11" t="s">
        <v>2648</v>
      </c>
      <c r="D537" s="10">
        <v>2007</v>
      </c>
      <c r="E537" s="11" t="s">
        <v>210</v>
      </c>
      <c r="F537" s="13" t="s">
        <v>2649</v>
      </c>
    </row>
    <row r="538" spans="1:6" x14ac:dyDescent="0.25">
      <c r="A538" s="9">
        <v>11</v>
      </c>
      <c r="B538" s="10" t="s">
        <v>2650</v>
      </c>
      <c r="C538" s="11" t="s">
        <v>2651</v>
      </c>
      <c r="D538" s="10">
        <v>2007</v>
      </c>
      <c r="E538" s="11" t="s">
        <v>13</v>
      </c>
      <c r="F538" s="13" t="s">
        <v>2652</v>
      </c>
    </row>
    <row r="539" spans="1:6" x14ac:dyDescent="0.25">
      <c r="A539" s="9">
        <v>12</v>
      </c>
      <c r="B539" s="10" t="s">
        <v>2653</v>
      </c>
      <c r="C539" s="11" t="s">
        <v>2654</v>
      </c>
      <c r="D539" s="10">
        <v>2007</v>
      </c>
      <c r="E539" s="11" t="s">
        <v>731</v>
      </c>
      <c r="F539" s="13" t="s">
        <v>2655</v>
      </c>
    </row>
    <row r="540" spans="1:6" x14ac:dyDescent="0.25">
      <c r="A540" s="9">
        <v>13</v>
      </c>
      <c r="B540" s="10" t="s">
        <v>2656</v>
      </c>
      <c r="C540" s="11" t="s">
        <v>2657</v>
      </c>
      <c r="D540" s="10">
        <v>2008</v>
      </c>
      <c r="E540" s="11" t="s">
        <v>27</v>
      </c>
      <c r="F540" s="13" t="s">
        <v>2658</v>
      </c>
    </row>
    <row r="541" spans="1:6" x14ac:dyDescent="0.25">
      <c r="A541" s="9">
        <v>14</v>
      </c>
      <c r="B541" s="10" t="s">
        <v>2659</v>
      </c>
      <c r="C541" s="11" t="s">
        <v>2660</v>
      </c>
      <c r="D541" s="10">
        <v>2007</v>
      </c>
      <c r="E541" s="11" t="s">
        <v>13</v>
      </c>
      <c r="F541" s="13" t="s">
        <v>2661</v>
      </c>
    </row>
    <row r="542" spans="1:6" x14ac:dyDescent="0.25">
      <c r="A542" s="9">
        <v>15</v>
      </c>
      <c r="B542" s="10" t="s">
        <v>2662</v>
      </c>
      <c r="C542" s="11" t="s">
        <v>2663</v>
      </c>
      <c r="D542" s="10">
        <v>2008</v>
      </c>
      <c r="E542" s="11" t="s">
        <v>96</v>
      </c>
      <c r="F542" s="13" t="s">
        <v>2664</v>
      </c>
    </row>
    <row r="543" spans="1:6" x14ac:dyDescent="0.25">
      <c r="A543" s="9">
        <v>16</v>
      </c>
      <c r="B543" s="10" t="s">
        <v>2665</v>
      </c>
      <c r="C543" s="11" t="s">
        <v>2666</v>
      </c>
      <c r="D543" s="10">
        <v>2008</v>
      </c>
      <c r="E543" s="11" t="s">
        <v>7</v>
      </c>
      <c r="F543" s="13" t="s">
        <v>2667</v>
      </c>
    </row>
    <row r="544" spans="1:6" x14ac:dyDescent="0.25">
      <c r="A544" s="9">
        <v>17</v>
      </c>
      <c r="B544" s="10" t="s">
        <v>2668</v>
      </c>
      <c r="C544" s="11" t="s">
        <v>2669</v>
      </c>
      <c r="D544" s="10">
        <v>2007</v>
      </c>
      <c r="E544" s="11" t="s">
        <v>13</v>
      </c>
      <c r="F544" s="13" t="s">
        <v>2670</v>
      </c>
    </row>
    <row r="545" spans="1:6" x14ac:dyDescent="0.25">
      <c r="A545" s="9">
        <v>18</v>
      </c>
      <c r="B545" s="10" t="s">
        <v>2671</v>
      </c>
      <c r="C545" s="11" t="s">
        <v>2672</v>
      </c>
      <c r="D545" s="10">
        <v>2008</v>
      </c>
      <c r="E545" s="11" t="s">
        <v>10</v>
      </c>
      <c r="F545" s="13" t="s">
        <v>2673</v>
      </c>
    </row>
    <row r="546" spans="1:6" x14ac:dyDescent="0.25">
      <c r="A546" s="9">
        <v>19</v>
      </c>
      <c r="B546" s="10" t="s">
        <v>2674</v>
      </c>
      <c r="C546" s="11" t="s">
        <v>2675</v>
      </c>
      <c r="D546" s="10">
        <v>2007</v>
      </c>
      <c r="E546" s="11" t="s">
        <v>38</v>
      </c>
      <c r="F546" s="13" t="s">
        <v>2676</v>
      </c>
    </row>
    <row r="547" spans="1:6" x14ac:dyDescent="0.25">
      <c r="A547" s="9">
        <v>20</v>
      </c>
      <c r="B547" s="10" t="s">
        <v>2677</v>
      </c>
      <c r="C547" s="11" t="s">
        <v>2678</v>
      </c>
      <c r="D547" s="10">
        <v>2007</v>
      </c>
      <c r="E547" s="11" t="s">
        <v>7</v>
      </c>
      <c r="F547" s="13" t="s">
        <v>2679</v>
      </c>
    </row>
    <row r="548" spans="1:6" x14ac:dyDescent="0.25">
      <c r="A548" s="9">
        <v>21</v>
      </c>
      <c r="B548" s="10" t="s">
        <v>2680</v>
      </c>
      <c r="C548" s="11" t="s">
        <v>2681</v>
      </c>
      <c r="D548" s="10">
        <v>2008</v>
      </c>
      <c r="E548" s="11" t="s">
        <v>27</v>
      </c>
      <c r="F548" s="13" t="s">
        <v>2682</v>
      </c>
    </row>
    <row r="549" spans="1:6" x14ac:dyDescent="0.25">
      <c r="A549" s="9">
        <v>22</v>
      </c>
      <c r="B549" s="10" t="s">
        <v>2683</v>
      </c>
      <c r="C549" s="11" t="s">
        <v>2684</v>
      </c>
      <c r="D549" s="10">
        <v>2008</v>
      </c>
      <c r="E549" s="11" t="s">
        <v>27</v>
      </c>
      <c r="F549" s="13" t="s">
        <v>2685</v>
      </c>
    </row>
    <row r="550" spans="1:6" x14ac:dyDescent="0.25">
      <c r="A550" s="9">
        <v>23</v>
      </c>
      <c r="B550" s="10" t="s">
        <v>2686</v>
      </c>
      <c r="C550" s="11" t="s">
        <v>2687</v>
      </c>
      <c r="D550" s="10">
        <v>2008</v>
      </c>
      <c r="E550" s="11" t="s">
        <v>140</v>
      </c>
      <c r="F550" s="13" t="s">
        <v>2688</v>
      </c>
    </row>
    <row r="551" spans="1:6" x14ac:dyDescent="0.25">
      <c r="A551" s="9">
        <v>24</v>
      </c>
      <c r="B551" s="10" t="s">
        <v>2689</v>
      </c>
      <c r="C551" s="11" t="s">
        <v>2690</v>
      </c>
      <c r="D551" s="10">
        <v>2008</v>
      </c>
      <c r="E551" s="11" t="s">
        <v>140</v>
      </c>
      <c r="F551" s="13" t="s">
        <v>2691</v>
      </c>
    </row>
    <row r="552" spans="1:6" x14ac:dyDescent="0.25">
      <c r="A552" s="9">
        <v>25</v>
      </c>
      <c r="B552" s="10" t="s">
        <v>2692</v>
      </c>
      <c r="C552" s="11" t="s">
        <v>2693</v>
      </c>
      <c r="D552" s="10">
        <v>2008</v>
      </c>
      <c r="E552" s="11" t="s">
        <v>13</v>
      </c>
      <c r="F552" s="13" t="s">
        <v>2694</v>
      </c>
    </row>
    <row r="553" spans="1:6" x14ac:dyDescent="0.25">
      <c r="A553" s="9">
        <v>26</v>
      </c>
      <c r="B553" s="10" t="s">
        <v>2695</v>
      </c>
      <c r="C553" s="11" t="s">
        <v>2696</v>
      </c>
      <c r="D553" s="10">
        <v>2008</v>
      </c>
      <c r="E553" s="11" t="s">
        <v>96</v>
      </c>
      <c r="F553" s="13" t="s">
        <v>2697</v>
      </c>
    </row>
    <row r="554" spans="1:6" x14ac:dyDescent="0.25">
      <c r="A554" s="9">
        <v>27</v>
      </c>
      <c r="B554" s="10" t="s">
        <v>2698</v>
      </c>
      <c r="C554" s="11" t="s">
        <v>2699</v>
      </c>
      <c r="D554" s="10">
        <v>2008</v>
      </c>
      <c r="E554" s="11" t="s">
        <v>731</v>
      </c>
      <c r="F554" s="13" t="s">
        <v>2700</v>
      </c>
    </row>
    <row r="555" spans="1:6" x14ac:dyDescent="0.25">
      <c r="A555" s="9">
        <v>28</v>
      </c>
      <c r="B555" s="10" t="s">
        <v>2701</v>
      </c>
      <c r="C555" s="11" t="s">
        <v>2702</v>
      </c>
      <c r="D555" s="10">
        <v>2008</v>
      </c>
      <c r="E555" s="11" t="s">
        <v>38</v>
      </c>
      <c r="F555" s="13" t="s">
        <v>2703</v>
      </c>
    </row>
    <row r="556" spans="1:6" x14ac:dyDescent="0.25">
      <c r="A556" s="9">
        <v>29</v>
      </c>
      <c r="B556" s="10" t="s">
        <v>2704</v>
      </c>
      <c r="C556" s="11" t="s">
        <v>2705</v>
      </c>
      <c r="D556" s="10">
        <v>2008</v>
      </c>
      <c r="E556" s="11" t="s">
        <v>210</v>
      </c>
      <c r="F556" s="13" t="s">
        <v>2706</v>
      </c>
    </row>
    <row r="557" spans="1:6" x14ac:dyDescent="0.25">
      <c r="A557" s="9">
        <v>30</v>
      </c>
      <c r="B557" s="10" t="s">
        <v>2707</v>
      </c>
      <c r="C557" s="11" t="s">
        <v>2708</v>
      </c>
      <c r="D557" s="10">
        <v>2008</v>
      </c>
      <c r="E557" s="11" t="s">
        <v>135</v>
      </c>
      <c r="F557" s="13" t="s">
        <v>2709</v>
      </c>
    </row>
    <row r="558" spans="1:6" x14ac:dyDescent="0.25">
      <c r="A558" s="9">
        <v>31</v>
      </c>
      <c r="B558" s="10" t="s">
        <v>2710</v>
      </c>
      <c r="C558" s="11" t="s">
        <v>2711</v>
      </c>
      <c r="D558" s="10">
        <v>2008</v>
      </c>
      <c r="E558" s="11" t="s">
        <v>13</v>
      </c>
      <c r="F558" s="13" t="s">
        <v>2712</v>
      </c>
    </row>
    <row r="559" spans="1:6" x14ac:dyDescent="0.25">
      <c r="A559" s="9">
        <v>32</v>
      </c>
      <c r="B559" s="10" t="s">
        <v>2713</v>
      </c>
      <c r="C559" s="11" t="s">
        <v>2714</v>
      </c>
      <c r="D559" s="10">
        <v>2007</v>
      </c>
      <c r="E559" s="11" t="s">
        <v>731</v>
      </c>
      <c r="F559" s="13" t="s">
        <v>2715</v>
      </c>
    </row>
    <row r="560" spans="1:6" x14ac:dyDescent="0.25">
      <c r="A560" s="9">
        <v>33</v>
      </c>
      <c r="B560" s="10" t="s">
        <v>2716</v>
      </c>
      <c r="C560" s="11" t="s">
        <v>2717</v>
      </c>
      <c r="D560" s="10">
        <v>2007</v>
      </c>
      <c r="E560" s="11" t="s">
        <v>27</v>
      </c>
      <c r="F560" s="13" t="s">
        <v>2718</v>
      </c>
    </row>
    <row r="561" spans="1:6" x14ac:dyDescent="0.25">
      <c r="A561" s="9">
        <v>34</v>
      </c>
      <c r="B561" s="10" t="s">
        <v>2719</v>
      </c>
      <c r="C561" s="11" t="s">
        <v>2720</v>
      </c>
      <c r="D561" s="10">
        <v>2008</v>
      </c>
      <c r="E561" s="11" t="s">
        <v>21</v>
      </c>
      <c r="F561" s="13" t="s">
        <v>2721</v>
      </c>
    </row>
    <row r="562" spans="1:6" x14ac:dyDescent="0.25">
      <c r="A562" s="9">
        <v>35</v>
      </c>
      <c r="B562" s="10" t="s">
        <v>2722</v>
      </c>
      <c r="C562" s="11" t="s">
        <v>2723</v>
      </c>
      <c r="D562" s="10">
        <v>2007</v>
      </c>
      <c r="E562" s="11" t="s">
        <v>13</v>
      </c>
      <c r="F562" s="13" t="s">
        <v>2724</v>
      </c>
    </row>
    <row r="563" spans="1:6" x14ac:dyDescent="0.25">
      <c r="A563" s="9">
        <v>36</v>
      </c>
      <c r="B563" s="10" t="s">
        <v>2725</v>
      </c>
      <c r="C563" s="11" t="s">
        <v>2726</v>
      </c>
      <c r="D563" s="10">
        <v>2008</v>
      </c>
      <c r="E563" s="11" t="s">
        <v>7</v>
      </c>
      <c r="F563" s="13" t="s">
        <v>2727</v>
      </c>
    </row>
    <row r="564" spans="1:6" x14ac:dyDescent="0.25">
      <c r="A564" s="9" t="s">
        <v>2728</v>
      </c>
      <c r="B564" s="10" t="s">
        <v>2729</v>
      </c>
      <c r="C564" s="11" t="s">
        <v>2730</v>
      </c>
      <c r="D564" s="10">
        <v>2007</v>
      </c>
      <c r="E564" s="11" t="s">
        <v>140</v>
      </c>
      <c r="F564" s="13" t="s">
        <v>97</v>
      </c>
    </row>
    <row r="565" spans="1:6" x14ac:dyDescent="0.25">
      <c r="A565" s="9" t="s">
        <v>2728</v>
      </c>
      <c r="B565" s="10" t="s">
        <v>2731</v>
      </c>
      <c r="C565" s="11" t="s">
        <v>2732</v>
      </c>
      <c r="D565" s="10">
        <v>2008</v>
      </c>
      <c r="E565" s="11" t="s">
        <v>140</v>
      </c>
      <c r="F565" s="13" t="s">
        <v>97</v>
      </c>
    </row>
    <row r="566" spans="1:6" x14ac:dyDescent="0.25">
      <c r="A566" s="9" t="s">
        <v>2728</v>
      </c>
      <c r="B566" s="10" t="s">
        <v>2733</v>
      </c>
      <c r="C566" s="11" t="s">
        <v>2734</v>
      </c>
      <c r="D566" s="10">
        <v>2007</v>
      </c>
      <c r="E566" s="11" t="s">
        <v>51</v>
      </c>
      <c r="F566" s="13" t="s">
        <v>97</v>
      </c>
    </row>
    <row r="567" spans="1:6" x14ac:dyDescent="0.25">
      <c r="A567" s="9" t="s">
        <v>2728</v>
      </c>
      <c r="B567" s="10" t="s">
        <v>2735</v>
      </c>
      <c r="C567" s="11" t="s">
        <v>2736</v>
      </c>
      <c r="D567" s="10">
        <v>2007</v>
      </c>
      <c r="E567" s="11" t="s">
        <v>1160</v>
      </c>
      <c r="F567" s="13" t="s">
        <v>97</v>
      </c>
    </row>
    <row r="568" spans="1:6" x14ac:dyDescent="0.25">
      <c r="A568" s="9" t="s">
        <v>2728</v>
      </c>
      <c r="B568" s="10" t="s">
        <v>2737</v>
      </c>
      <c r="C568" s="11" t="s">
        <v>2738</v>
      </c>
      <c r="D568" s="10">
        <v>2007</v>
      </c>
      <c r="E568" s="11" t="s">
        <v>567</v>
      </c>
      <c r="F568" s="13" t="s">
        <v>97</v>
      </c>
    </row>
    <row r="569" spans="1:6" x14ac:dyDescent="0.25">
      <c r="A569" s="9" t="s">
        <v>2728</v>
      </c>
      <c r="B569" s="10" t="s">
        <v>2739</v>
      </c>
      <c r="C569" s="11" t="s">
        <v>2740</v>
      </c>
      <c r="D569" s="10">
        <v>2007</v>
      </c>
      <c r="E569" s="11" t="s">
        <v>567</v>
      </c>
      <c r="F569" s="13" t="s">
        <v>97</v>
      </c>
    </row>
    <row r="570" spans="1:6" x14ac:dyDescent="0.25">
      <c r="A570" s="9" t="s">
        <v>2728</v>
      </c>
      <c r="B570" s="10" t="s">
        <v>2741</v>
      </c>
      <c r="C570" s="11" t="s">
        <v>2742</v>
      </c>
      <c r="D570" s="10">
        <v>2007</v>
      </c>
      <c r="E570" s="11" t="s">
        <v>108</v>
      </c>
      <c r="F570" s="13" t="s">
        <v>97</v>
      </c>
    </row>
    <row r="571" spans="1:6" x14ac:dyDescent="0.25">
      <c r="A571" s="9" t="s">
        <v>2728</v>
      </c>
      <c r="B571" s="10" t="s">
        <v>2743</v>
      </c>
      <c r="C571" s="11" t="s">
        <v>2744</v>
      </c>
      <c r="D571" s="10">
        <v>2007</v>
      </c>
      <c r="E571" s="11" t="s">
        <v>210</v>
      </c>
      <c r="F571" s="13" t="s">
        <v>97</v>
      </c>
    </row>
    <row r="572" spans="1:6" x14ac:dyDescent="0.25">
      <c r="A572" s="9" t="s">
        <v>2728</v>
      </c>
      <c r="B572" s="10" t="s">
        <v>2745</v>
      </c>
      <c r="C572" s="11" t="s">
        <v>2746</v>
      </c>
      <c r="D572" s="10">
        <v>2007</v>
      </c>
      <c r="E572" s="11" t="s">
        <v>140</v>
      </c>
      <c r="F572" s="13" t="s">
        <v>97</v>
      </c>
    </row>
    <row r="573" spans="1:6" x14ac:dyDescent="0.25">
      <c r="A573" s="9" t="s">
        <v>2728</v>
      </c>
      <c r="B573" s="10" t="s">
        <v>2747</v>
      </c>
      <c r="C573" s="11" t="s">
        <v>2748</v>
      </c>
      <c r="D573" s="10">
        <v>2007</v>
      </c>
      <c r="E573" s="11" t="s">
        <v>13</v>
      </c>
      <c r="F573" s="13" t="s">
        <v>97</v>
      </c>
    </row>
    <row r="574" spans="1:6" x14ac:dyDescent="0.25">
      <c r="A574" s="9" t="s">
        <v>2728</v>
      </c>
      <c r="B574" s="10" t="s">
        <v>2749</v>
      </c>
      <c r="C574" s="11" t="s">
        <v>2750</v>
      </c>
      <c r="D574" s="10">
        <v>2007</v>
      </c>
      <c r="E574" s="11" t="s">
        <v>10</v>
      </c>
      <c r="F574" s="13" t="s">
        <v>97</v>
      </c>
    </row>
    <row r="575" spans="1:6" x14ac:dyDescent="0.25">
      <c r="A575" s="9" t="s">
        <v>2728</v>
      </c>
      <c r="B575" s="10" t="s">
        <v>2751</v>
      </c>
      <c r="C575" s="11" t="s">
        <v>2752</v>
      </c>
      <c r="D575" s="10">
        <v>2007</v>
      </c>
      <c r="E575" s="11" t="s">
        <v>21</v>
      </c>
      <c r="F575" s="13" t="s">
        <v>97</v>
      </c>
    </row>
    <row r="576" spans="1:6" x14ac:dyDescent="0.25">
      <c r="A576" s="9" t="s">
        <v>2728</v>
      </c>
      <c r="B576" s="10" t="s">
        <v>2753</v>
      </c>
      <c r="C576" s="11" t="s">
        <v>2754</v>
      </c>
      <c r="D576" s="10">
        <v>2007</v>
      </c>
      <c r="E576" s="11" t="s">
        <v>7</v>
      </c>
      <c r="F576" s="13" t="s">
        <v>97</v>
      </c>
    </row>
    <row r="577" spans="1:6" x14ac:dyDescent="0.25">
      <c r="A577" s="9" t="s">
        <v>2728</v>
      </c>
      <c r="B577" s="10" t="s">
        <v>2755</v>
      </c>
      <c r="C577" s="11" t="s">
        <v>2756</v>
      </c>
      <c r="D577" s="10">
        <v>2007</v>
      </c>
      <c r="E577" s="11" t="s">
        <v>10</v>
      </c>
      <c r="F577" s="13" t="s">
        <v>97</v>
      </c>
    </row>
    <row r="578" spans="1:6" x14ac:dyDescent="0.25">
      <c r="A578" s="9" t="s">
        <v>2728</v>
      </c>
      <c r="B578" s="10" t="s">
        <v>2757</v>
      </c>
      <c r="C578" s="11" t="s">
        <v>2758</v>
      </c>
      <c r="D578" s="10">
        <v>2008</v>
      </c>
      <c r="E578" s="11" t="s">
        <v>38</v>
      </c>
      <c r="F578" s="13" t="s">
        <v>97</v>
      </c>
    </row>
    <row r="579" spans="1:6" x14ac:dyDescent="0.25">
      <c r="A579" s="9" t="s">
        <v>2728</v>
      </c>
      <c r="B579" s="10" t="s">
        <v>2759</v>
      </c>
      <c r="C579" s="11" t="s">
        <v>2760</v>
      </c>
      <c r="D579" s="10">
        <v>2008</v>
      </c>
      <c r="E579" s="11" t="s">
        <v>38</v>
      </c>
      <c r="F579" s="13" t="s">
        <v>97</v>
      </c>
    </row>
    <row r="580" spans="1:6" x14ac:dyDescent="0.25">
      <c r="A580" s="9" t="s">
        <v>2728</v>
      </c>
      <c r="B580" s="10" t="s">
        <v>2761</v>
      </c>
      <c r="C580" s="11" t="s">
        <v>2762</v>
      </c>
      <c r="D580" s="10">
        <v>2008</v>
      </c>
      <c r="E580" s="11" t="s">
        <v>38</v>
      </c>
      <c r="F580" s="13" t="s">
        <v>97</v>
      </c>
    </row>
    <row r="581" spans="1:6" x14ac:dyDescent="0.25">
      <c r="A581" s="9" t="s">
        <v>2728</v>
      </c>
      <c r="B581" s="10" t="s">
        <v>2763</v>
      </c>
      <c r="C581" s="11" t="s">
        <v>2764</v>
      </c>
      <c r="D581" s="10">
        <v>2008</v>
      </c>
      <c r="E581" s="11" t="s">
        <v>38</v>
      </c>
      <c r="F581" s="13" t="s">
        <v>97</v>
      </c>
    </row>
    <row r="582" spans="1:6" x14ac:dyDescent="0.25">
      <c r="A582" s="9" t="s">
        <v>2728</v>
      </c>
      <c r="B582" s="10" t="s">
        <v>2765</v>
      </c>
      <c r="C582" s="11" t="s">
        <v>2766</v>
      </c>
      <c r="D582" s="10">
        <v>2007</v>
      </c>
      <c r="E582" s="11" t="s">
        <v>51</v>
      </c>
      <c r="F582" s="13" t="s">
        <v>97</v>
      </c>
    </row>
    <row r="583" spans="1:6" x14ac:dyDescent="0.25">
      <c r="A583" s="9" t="s">
        <v>2728</v>
      </c>
      <c r="B583" s="10" t="s">
        <v>2767</v>
      </c>
      <c r="C583" s="11" t="s">
        <v>2768</v>
      </c>
      <c r="D583" s="10">
        <v>2008</v>
      </c>
      <c r="E583" s="11" t="s">
        <v>108</v>
      </c>
      <c r="F583" s="13" t="s">
        <v>97</v>
      </c>
    </row>
    <row r="584" spans="1:6" x14ac:dyDescent="0.25">
      <c r="A584" s="9" t="s">
        <v>2728</v>
      </c>
      <c r="B584" s="10" t="s">
        <v>2769</v>
      </c>
      <c r="C584" s="11" t="s">
        <v>2770</v>
      </c>
      <c r="D584" s="10">
        <v>2007</v>
      </c>
      <c r="E584" s="11" t="s">
        <v>84</v>
      </c>
      <c r="F584" s="13" t="s">
        <v>97</v>
      </c>
    </row>
    <row r="585" spans="1:6" x14ac:dyDescent="0.25">
      <c r="A585" s="9" t="s">
        <v>2728</v>
      </c>
      <c r="B585" s="10" t="s">
        <v>2771</v>
      </c>
      <c r="C585" s="11" t="s">
        <v>2772</v>
      </c>
      <c r="D585" s="10">
        <v>2008</v>
      </c>
      <c r="E585" s="11" t="s">
        <v>567</v>
      </c>
      <c r="F585" s="13" t="s">
        <v>97</v>
      </c>
    </row>
    <row r="586" spans="1:6" x14ac:dyDescent="0.25">
      <c r="A586" s="9" t="s">
        <v>2728</v>
      </c>
      <c r="B586" s="10" t="s">
        <v>2773</v>
      </c>
      <c r="C586" s="11" t="s">
        <v>2774</v>
      </c>
      <c r="D586" s="10">
        <v>2007</v>
      </c>
      <c r="E586" s="11" t="s">
        <v>567</v>
      </c>
      <c r="F586" s="13" t="s">
        <v>97</v>
      </c>
    </row>
    <row r="587" spans="1:6" x14ac:dyDescent="0.25">
      <c r="A587" s="9" t="s">
        <v>2728</v>
      </c>
      <c r="B587" s="10" t="s">
        <v>2775</v>
      </c>
      <c r="C587" s="11" t="s">
        <v>2776</v>
      </c>
      <c r="D587" s="10">
        <v>2008</v>
      </c>
      <c r="E587" s="11" t="s">
        <v>1160</v>
      </c>
      <c r="F587" s="13" t="s">
        <v>97</v>
      </c>
    </row>
    <row r="588" spans="1:6" x14ac:dyDescent="0.25">
      <c r="A588" s="9" t="s">
        <v>2728</v>
      </c>
      <c r="B588" s="10" t="s">
        <v>2777</v>
      </c>
      <c r="C588" s="11" t="s">
        <v>2778</v>
      </c>
      <c r="D588" s="10">
        <v>2008</v>
      </c>
      <c r="E588" s="11" t="s">
        <v>520</v>
      </c>
      <c r="F588" s="13" t="s">
        <v>97</v>
      </c>
    </row>
    <row r="589" spans="1:6" x14ac:dyDescent="0.25">
      <c r="A589" s="9" t="s">
        <v>2728</v>
      </c>
      <c r="B589" s="10" t="s">
        <v>2779</v>
      </c>
      <c r="C589" s="11" t="s">
        <v>2780</v>
      </c>
      <c r="D589" s="10">
        <v>2007</v>
      </c>
      <c r="E589" s="11" t="s">
        <v>87</v>
      </c>
      <c r="F589" s="13" t="s">
        <v>97</v>
      </c>
    </row>
    <row r="590" spans="1:6" x14ac:dyDescent="0.25">
      <c r="A590" s="9" t="s">
        <v>2728</v>
      </c>
      <c r="B590" s="10" t="s">
        <v>2781</v>
      </c>
      <c r="C590" s="11" t="s">
        <v>2782</v>
      </c>
      <c r="D590" s="10">
        <v>2007</v>
      </c>
      <c r="E590" s="11" t="s">
        <v>27</v>
      </c>
      <c r="F590" s="13" t="s">
        <v>97</v>
      </c>
    </row>
    <row r="591" spans="1:6" x14ac:dyDescent="0.25">
      <c r="A591" s="9" t="s">
        <v>2728</v>
      </c>
      <c r="B591" s="10" t="s">
        <v>2783</v>
      </c>
      <c r="C591" s="11" t="s">
        <v>2784</v>
      </c>
      <c r="D591" s="10">
        <v>2008</v>
      </c>
      <c r="E591" s="11" t="s">
        <v>812</v>
      </c>
      <c r="F591" s="13" t="s">
        <v>97</v>
      </c>
    </row>
    <row r="592" spans="1:6" x14ac:dyDescent="0.25">
      <c r="A592" s="9" t="s">
        <v>2728</v>
      </c>
      <c r="B592" s="10" t="s">
        <v>2785</v>
      </c>
      <c r="C592" s="11" t="s">
        <v>2786</v>
      </c>
      <c r="D592" s="10">
        <v>2008</v>
      </c>
      <c r="E592" s="11" t="s">
        <v>812</v>
      </c>
      <c r="F592" s="13" t="s">
        <v>97</v>
      </c>
    </row>
    <row r="593" spans="1:6" x14ac:dyDescent="0.25">
      <c r="A593" s="9" t="s">
        <v>2728</v>
      </c>
      <c r="B593" s="10" t="s">
        <v>2787</v>
      </c>
      <c r="C593" s="11" t="s">
        <v>2788</v>
      </c>
      <c r="D593" s="10">
        <v>2008</v>
      </c>
      <c r="E593" s="11" t="s">
        <v>608</v>
      </c>
      <c r="F593" s="13" t="s">
        <v>97</v>
      </c>
    </row>
    <row r="594" spans="1:6" x14ac:dyDescent="0.25">
      <c r="A594" s="9" t="s">
        <v>2728</v>
      </c>
      <c r="B594" s="10" t="s">
        <v>2789</v>
      </c>
      <c r="C594" s="11" t="s">
        <v>2790</v>
      </c>
      <c r="D594" s="10">
        <v>2008</v>
      </c>
      <c r="E594" s="11" t="s">
        <v>608</v>
      </c>
      <c r="F594" s="13" t="s">
        <v>97</v>
      </c>
    </row>
    <row r="595" spans="1:6" x14ac:dyDescent="0.25">
      <c r="A595" s="9" t="s">
        <v>2728</v>
      </c>
      <c r="B595" s="10" t="s">
        <v>2791</v>
      </c>
      <c r="C595" s="11" t="s">
        <v>2792</v>
      </c>
      <c r="D595" s="10">
        <v>2007</v>
      </c>
      <c r="E595" s="11" t="s">
        <v>608</v>
      </c>
      <c r="F595" s="13" t="s">
        <v>97</v>
      </c>
    </row>
    <row r="596" spans="1:6" x14ac:dyDescent="0.25">
      <c r="A596" s="9" t="s">
        <v>2728</v>
      </c>
      <c r="B596" s="10" t="s">
        <v>2793</v>
      </c>
      <c r="C596" s="11" t="s">
        <v>2794</v>
      </c>
      <c r="D596" s="10">
        <v>2008</v>
      </c>
      <c r="E596" s="11" t="s">
        <v>526</v>
      </c>
      <c r="F596" s="13" t="s">
        <v>97</v>
      </c>
    </row>
    <row r="597" spans="1:6" x14ac:dyDescent="0.25">
      <c r="A597" s="9" t="s">
        <v>2728</v>
      </c>
      <c r="B597" s="10" t="s">
        <v>2795</v>
      </c>
      <c r="C597" s="11" t="s">
        <v>2796</v>
      </c>
      <c r="D597" s="10">
        <v>2008</v>
      </c>
      <c r="E597" s="11" t="s">
        <v>526</v>
      </c>
      <c r="F597" s="13" t="s">
        <v>97</v>
      </c>
    </row>
    <row r="598" spans="1:6" x14ac:dyDescent="0.25">
      <c r="A598" s="9" t="s">
        <v>2728</v>
      </c>
      <c r="B598" s="10" t="s">
        <v>2797</v>
      </c>
      <c r="C598" s="11" t="s">
        <v>2798</v>
      </c>
      <c r="D598" s="10">
        <v>2008</v>
      </c>
      <c r="E598" s="11" t="s">
        <v>552</v>
      </c>
      <c r="F598" s="13" t="s">
        <v>97</v>
      </c>
    </row>
    <row r="599" spans="1:6" x14ac:dyDescent="0.25">
      <c r="A599" s="9" t="s">
        <v>2728</v>
      </c>
      <c r="B599" s="10" t="s">
        <v>2799</v>
      </c>
      <c r="C599" s="11" t="s">
        <v>2800</v>
      </c>
      <c r="D599" s="10">
        <v>2007</v>
      </c>
      <c r="E599" s="11" t="s">
        <v>552</v>
      </c>
      <c r="F599" s="13" t="s">
        <v>97</v>
      </c>
    </row>
    <row r="600" spans="1:6" x14ac:dyDescent="0.25">
      <c r="A600" s="9" t="s">
        <v>2728</v>
      </c>
      <c r="B600" s="10" t="s">
        <v>2801</v>
      </c>
      <c r="C600" s="11" t="s">
        <v>2802</v>
      </c>
      <c r="D600" s="10">
        <v>2007</v>
      </c>
      <c r="E600" s="11" t="s">
        <v>520</v>
      </c>
      <c r="F600" s="13" t="s">
        <v>97</v>
      </c>
    </row>
    <row r="601" spans="1:6" x14ac:dyDescent="0.25">
      <c r="A601" s="9" t="s">
        <v>2728</v>
      </c>
      <c r="B601" s="10" t="s">
        <v>2803</v>
      </c>
      <c r="C601" s="11" t="s">
        <v>2804</v>
      </c>
      <c r="D601" s="10">
        <v>2008</v>
      </c>
      <c r="E601" s="11" t="s">
        <v>51</v>
      </c>
      <c r="F601" s="13" t="s">
        <v>97</v>
      </c>
    </row>
    <row r="602" spans="1:6" x14ac:dyDescent="0.25">
      <c r="A602" s="9" t="s">
        <v>2728</v>
      </c>
      <c r="B602" s="10" t="s">
        <v>2805</v>
      </c>
      <c r="C602" s="11" t="s">
        <v>2806</v>
      </c>
      <c r="D602" s="10">
        <v>2008</v>
      </c>
      <c r="E602" s="11" t="s">
        <v>51</v>
      </c>
      <c r="F602" s="13" t="s">
        <v>97</v>
      </c>
    </row>
    <row r="603" spans="1:6" x14ac:dyDescent="0.25">
      <c r="A603" s="9" t="s">
        <v>2728</v>
      </c>
      <c r="B603" s="10" t="s">
        <v>2807</v>
      </c>
      <c r="C603" s="11" t="s">
        <v>2808</v>
      </c>
      <c r="D603" s="10">
        <v>2007</v>
      </c>
      <c r="E603" s="11" t="s">
        <v>135</v>
      </c>
      <c r="F603" s="13" t="s">
        <v>97</v>
      </c>
    </row>
    <row r="604" spans="1:6" x14ac:dyDescent="0.25">
      <c r="A604" s="9" t="s">
        <v>2728</v>
      </c>
      <c r="B604" s="10" t="s">
        <v>2809</v>
      </c>
      <c r="C604" s="11" t="s">
        <v>2810</v>
      </c>
      <c r="D604" s="10">
        <v>2007</v>
      </c>
      <c r="E604" s="11" t="s">
        <v>27</v>
      </c>
      <c r="F604" s="13" t="s">
        <v>97</v>
      </c>
    </row>
    <row r="605" spans="1:6" x14ac:dyDescent="0.25">
      <c r="A605" s="9" t="s">
        <v>2728</v>
      </c>
      <c r="B605" s="10" t="s">
        <v>2811</v>
      </c>
      <c r="C605" s="11" t="s">
        <v>2812</v>
      </c>
      <c r="D605" s="10">
        <v>2008</v>
      </c>
      <c r="E605" s="11" t="s">
        <v>51</v>
      </c>
      <c r="F605" s="13" t="s">
        <v>97</v>
      </c>
    </row>
    <row r="606" spans="1:6" x14ac:dyDescent="0.25">
      <c r="A606" s="9" t="s">
        <v>2728</v>
      </c>
      <c r="B606" s="10" t="s">
        <v>2813</v>
      </c>
      <c r="C606" s="11" t="s">
        <v>2814</v>
      </c>
      <c r="D606" s="10">
        <v>2008</v>
      </c>
      <c r="E606" s="11" t="s">
        <v>21</v>
      </c>
      <c r="F606" s="13" t="s">
        <v>97</v>
      </c>
    </row>
    <row r="607" spans="1:6" x14ac:dyDescent="0.25">
      <c r="A607" s="9" t="s">
        <v>2728</v>
      </c>
      <c r="B607" s="10" t="s">
        <v>2815</v>
      </c>
      <c r="C607" s="11" t="s">
        <v>2816</v>
      </c>
      <c r="D607" s="10">
        <v>2008</v>
      </c>
      <c r="E607" s="11" t="s">
        <v>96</v>
      </c>
      <c r="F607" s="13" t="s">
        <v>97</v>
      </c>
    </row>
    <row r="608" spans="1:6" x14ac:dyDescent="0.25">
      <c r="A608" s="9" t="s">
        <v>2728</v>
      </c>
      <c r="B608" s="10" t="s">
        <v>2817</v>
      </c>
      <c r="C608" s="11" t="s">
        <v>2818</v>
      </c>
      <c r="D608" s="10">
        <v>2008</v>
      </c>
      <c r="E608" s="11" t="s">
        <v>24</v>
      </c>
      <c r="F608" s="13" t="s">
        <v>97</v>
      </c>
    </row>
    <row r="609" spans="1:6" x14ac:dyDescent="0.25">
      <c r="A609" s="9" t="s">
        <v>2728</v>
      </c>
      <c r="B609" s="10" t="s">
        <v>2819</v>
      </c>
      <c r="C609" s="11" t="s">
        <v>2820</v>
      </c>
      <c r="D609" s="10">
        <v>2008</v>
      </c>
      <c r="E609" s="11" t="s">
        <v>96</v>
      </c>
      <c r="F609" s="13" t="s">
        <v>97</v>
      </c>
    </row>
    <row r="610" spans="1:6" ht="15.75" thickBot="1" x14ac:dyDescent="0.3">
      <c r="A610"/>
      <c r="B610"/>
      <c r="C610"/>
      <c r="D610"/>
      <c r="E610"/>
      <c r="F610"/>
    </row>
    <row r="611" spans="1:6" ht="16.5" thickBot="1" x14ac:dyDescent="0.3">
      <c r="A611" s="18" t="s">
        <v>2821</v>
      </c>
      <c r="B611" s="19"/>
      <c r="C611" s="20"/>
      <c r="D611"/>
      <c r="E611"/>
      <c r="F611"/>
    </row>
    <row r="613" spans="1:6" x14ac:dyDescent="0.25">
      <c r="A613" s="6" t="s">
        <v>0</v>
      </c>
      <c r="B613" s="7" t="s">
        <v>1</v>
      </c>
      <c r="C613" s="8" t="s">
        <v>2</v>
      </c>
      <c r="D613" s="7" t="s">
        <v>3</v>
      </c>
      <c r="E613" s="8" t="s">
        <v>4</v>
      </c>
      <c r="F613" s="12" t="s">
        <v>5</v>
      </c>
    </row>
    <row r="614" spans="1:6" x14ac:dyDescent="0.25">
      <c r="A614" s="9">
        <v>1</v>
      </c>
      <c r="B614" s="10" t="s">
        <v>2822</v>
      </c>
      <c r="C614" s="11" t="s">
        <v>2823</v>
      </c>
      <c r="D614" s="10">
        <v>2009</v>
      </c>
      <c r="E614" s="11" t="s">
        <v>27</v>
      </c>
      <c r="F614" s="13" t="s">
        <v>2824</v>
      </c>
    </row>
    <row r="615" spans="1:6" x14ac:dyDescent="0.25">
      <c r="A615" s="9">
        <v>2</v>
      </c>
      <c r="B615" s="10" t="s">
        <v>2825</v>
      </c>
      <c r="C615" s="11" t="s">
        <v>2826</v>
      </c>
      <c r="D615" s="10">
        <v>2009</v>
      </c>
      <c r="E615" s="11" t="s">
        <v>10</v>
      </c>
      <c r="F615" s="13" t="s">
        <v>2827</v>
      </c>
    </row>
    <row r="616" spans="1:6" x14ac:dyDescent="0.25">
      <c r="A616" s="9">
        <v>3</v>
      </c>
      <c r="B616" s="10" t="s">
        <v>2828</v>
      </c>
      <c r="C616" s="11" t="s">
        <v>2829</v>
      </c>
      <c r="D616" s="10">
        <v>2009</v>
      </c>
      <c r="E616" s="11" t="s">
        <v>84</v>
      </c>
      <c r="F616" s="13" t="s">
        <v>2830</v>
      </c>
    </row>
    <row r="617" spans="1:6" x14ac:dyDescent="0.25">
      <c r="A617" s="9">
        <v>4</v>
      </c>
      <c r="B617" s="10" t="s">
        <v>2831</v>
      </c>
      <c r="C617" s="11" t="s">
        <v>2832</v>
      </c>
      <c r="D617" s="10">
        <v>2009</v>
      </c>
      <c r="E617" s="11" t="s">
        <v>27</v>
      </c>
      <c r="F617" s="13" t="s">
        <v>2833</v>
      </c>
    </row>
    <row r="618" spans="1:6" x14ac:dyDescent="0.25">
      <c r="A618" s="9">
        <v>5</v>
      </c>
      <c r="B618" s="10" t="s">
        <v>2834</v>
      </c>
      <c r="C618" s="11" t="s">
        <v>2835</v>
      </c>
      <c r="D618" s="10">
        <v>2009</v>
      </c>
      <c r="E618" s="11" t="s">
        <v>7</v>
      </c>
      <c r="F618" s="13" t="s">
        <v>2836</v>
      </c>
    </row>
    <row r="619" spans="1:6" x14ac:dyDescent="0.25">
      <c r="A619" s="9">
        <v>6</v>
      </c>
      <c r="B619" s="10" t="s">
        <v>2837</v>
      </c>
      <c r="C619" s="11" t="s">
        <v>2838</v>
      </c>
      <c r="D619" s="10">
        <v>2009</v>
      </c>
      <c r="E619" s="11" t="s">
        <v>27</v>
      </c>
      <c r="F619" s="13" t="s">
        <v>2839</v>
      </c>
    </row>
    <row r="620" spans="1:6" x14ac:dyDescent="0.25">
      <c r="A620" s="9">
        <v>7</v>
      </c>
      <c r="B620" s="10" t="s">
        <v>2840</v>
      </c>
      <c r="C620" s="11" t="s">
        <v>2841</v>
      </c>
      <c r="D620" s="10">
        <v>2009</v>
      </c>
      <c r="E620" s="11" t="s">
        <v>27</v>
      </c>
      <c r="F620" s="13" t="s">
        <v>2842</v>
      </c>
    </row>
    <row r="621" spans="1:6" x14ac:dyDescent="0.25">
      <c r="A621" s="9">
        <v>8</v>
      </c>
      <c r="B621" s="10" t="s">
        <v>2843</v>
      </c>
      <c r="C621" s="11" t="s">
        <v>2844</v>
      </c>
      <c r="D621" s="10">
        <v>2009</v>
      </c>
      <c r="E621" s="11" t="s">
        <v>7</v>
      </c>
      <c r="F621" s="13" t="s">
        <v>2845</v>
      </c>
    </row>
    <row r="622" spans="1:6" x14ac:dyDescent="0.25">
      <c r="A622" s="9">
        <v>9</v>
      </c>
      <c r="B622" s="10" t="s">
        <v>2846</v>
      </c>
      <c r="C622" s="11" t="s">
        <v>2847</v>
      </c>
      <c r="D622" s="10">
        <v>2009</v>
      </c>
      <c r="E622" s="11" t="s">
        <v>27</v>
      </c>
      <c r="F622" s="13" t="s">
        <v>2848</v>
      </c>
    </row>
    <row r="623" spans="1:6" x14ac:dyDescent="0.25">
      <c r="A623" s="9">
        <v>10</v>
      </c>
      <c r="B623" s="10" t="s">
        <v>2849</v>
      </c>
      <c r="C623" s="11" t="s">
        <v>2850</v>
      </c>
      <c r="D623" s="10">
        <v>2009</v>
      </c>
      <c r="E623" s="11" t="s">
        <v>7</v>
      </c>
      <c r="F623" s="13" t="s">
        <v>2851</v>
      </c>
    </row>
    <row r="624" spans="1:6" x14ac:dyDescent="0.25">
      <c r="A624" s="9">
        <v>11</v>
      </c>
      <c r="B624" s="10" t="s">
        <v>2852</v>
      </c>
      <c r="C624" s="11" t="s">
        <v>2853</v>
      </c>
      <c r="D624" s="10">
        <v>2009</v>
      </c>
      <c r="E624" s="11" t="s">
        <v>18</v>
      </c>
      <c r="F624" s="13" t="s">
        <v>2854</v>
      </c>
    </row>
    <row r="625" spans="1:6" x14ac:dyDescent="0.25">
      <c r="A625" s="9">
        <v>12</v>
      </c>
      <c r="B625" s="10" t="s">
        <v>2855</v>
      </c>
      <c r="C625" s="11" t="s">
        <v>2856</v>
      </c>
      <c r="D625" s="10">
        <v>2010</v>
      </c>
      <c r="E625" s="11" t="s">
        <v>7</v>
      </c>
      <c r="F625" s="13" t="s">
        <v>2857</v>
      </c>
    </row>
    <row r="626" spans="1:6" x14ac:dyDescent="0.25">
      <c r="A626" s="9">
        <v>13</v>
      </c>
      <c r="B626" s="10" t="s">
        <v>2858</v>
      </c>
      <c r="C626" s="11" t="s">
        <v>2859</v>
      </c>
      <c r="D626" s="10">
        <v>2010</v>
      </c>
      <c r="E626" s="11" t="s">
        <v>10</v>
      </c>
      <c r="F626" s="13" t="s">
        <v>2860</v>
      </c>
    </row>
    <row r="627" spans="1:6" x14ac:dyDescent="0.25">
      <c r="A627" s="9">
        <v>14</v>
      </c>
      <c r="B627" s="10" t="s">
        <v>2861</v>
      </c>
      <c r="C627" s="11" t="s">
        <v>2862</v>
      </c>
      <c r="D627" s="10">
        <v>2009</v>
      </c>
      <c r="E627" s="11" t="s">
        <v>210</v>
      </c>
      <c r="F627" s="13" t="s">
        <v>2863</v>
      </c>
    </row>
    <row r="628" spans="1:6" x14ac:dyDescent="0.25">
      <c r="A628" s="9">
        <v>15</v>
      </c>
      <c r="B628" s="10" t="s">
        <v>2864</v>
      </c>
      <c r="C628" s="11" t="s">
        <v>2865</v>
      </c>
      <c r="D628" s="10">
        <v>2010</v>
      </c>
      <c r="E628" s="11" t="s">
        <v>10</v>
      </c>
      <c r="F628" s="13" t="s">
        <v>2866</v>
      </c>
    </row>
    <row r="629" spans="1:6" x14ac:dyDescent="0.25">
      <c r="A629" s="9">
        <v>16</v>
      </c>
      <c r="B629" s="10" t="s">
        <v>2867</v>
      </c>
      <c r="C629" s="11" t="s">
        <v>2868</v>
      </c>
      <c r="D629" s="10">
        <v>2010</v>
      </c>
      <c r="E629" s="11" t="s">
        <v>7</v>
      </c>
      <c r="F629" s="13" t="s">
        <v>2869</v>
      </c>
    </row>
    <row r="630" spans="1:6" x14ac:dyDescent="0.25">
      <c r="A630" s="9">
        <v>17</v>
      </c>
      <c r="B630" s="10" t="s">
        <v>2870</v>
      </c>
      <c r="C630" s="11" t="s">
        <v>2871</v>
      </c>
      <c r="D630" s="10">
        <v>2009</v>
      </c>
      <c r="E630" s="11" t="s">
        <v>108</v>
      </c>
      <c r="F630" s="13" t="s">
        <v>2872</v>
      </c>
    </row>
    <row r="631" spans="1:6" x14ac:dyDescent="0.25">
      <c r="A631" s="9">
        <v>18</v>
      </c>
      <c r="B631" s="10" t="s">
        <v>2873</v>
      </c>
      <c r="C631" s="11" t="s">
        <v>2874</v>
      </c>
      <c r="D631" s="10">
        <v>2009</v>
      </c>
      <c r="E631" s="11" t="s">
        <v>27</v>
      </c>
      <c r="F631" s="13" t="s">
        <v>2875</v>
      </c>
    </row>
    <row r="632" spans="1:6" ht="30" x14ac:dyDescent="0.25">
      <c r="A632" s="9">
        <v>19</v>
      </c>
      <c r="B632" s="10" t="s">
        <v>2876</v>
      </c>
      <c r="C632" s="11" t="s">
        <v>2877</v>
      </c>
      <c r="D632" s="10">
        <v>2010</v>
      </c>
      <c r="E632" s="11" t="s">
        <v>38</v>
      </c>
      <c r="F632" s="13" t="s">
        <v>2878</v>
      </c>
    </row>
    <row r="633" spans="1:6" x14ac:dyDescent="0.25">
      <c r="A633" s="9">
        <v>20</v>
      </c>
      <c r="B633" s="10" t="s">
        <v>2879</v>
      </c>
      <c r="C633" s="11" t="s">
        <v>2880</v>
      </c>
      <c r="D633" s="10">
        <v>2010</v>
      </c>
      <c r="E633" s="11" t="s">
        <v>51</v>
      </c>
      <c r="F633" s="13" t="s">
        <v>2881</v>
      </c>
    </row>
    <row r="634" spans="1:6" x14ac:dyDescent="0.25">
      <c r="A634" s="9">
        <v>21</v>
      </c>
      <c r="B634" s="10" t="s">
        <v>2882</v>
      </c>
      <c r="C634" s="11" t="s">
        <v>2883</v>
      </c>
      <c r="D634" s="10">
        <v>2009</v>
      </c>
      <c r="E634" s="11" t="s">
        <v>96</v>
      </c>
      <c r="F634" s="13" t="s">
        <v>2884</v>
      </c>
    </row>
    <row r="635" spans="1:6" x14ac:dyDescent="0.25">
      <c r="A635" s="9">
        <v>22</v>
      </c>
      <c r="B635" s="10" t="s">
        <v>2885</v>
      </c>
      <c r="C635" s="11" t="s">
        <v>2886</v>
      </c>
      <c r="D635" s="10">
        <v>2009</v>
      </c>
      <c r="E635" s="11" t="s">
        <v>731</v>
      </c>
      <c r="F635" s="13" t="s">
        <v>2887</v>
      </c>
    </row>
    <row r="636" spans="1:6" x14ac:dyDescent="0.25">
      <c r="A636" s="9">
        <v>23</v>
      </c>
      <c r="B636" s="10" t="s">
        <v>2888</v>
      </c>
      <c r="C636" s="11" t="s">
        <v>2889</v>
      </c>
      <c r="D636" s="10">
        <v>2009</v>
      </c>
      <c r="E636" s="11" t="s">
        <v>51</v>
      </c>
      <c r="F636" s="13" t="s">
        <v>2890</v>
      </c>
    </row>
    <row r="637" spans="1:6" x14ac:dyDescent="0.25">
      <c r="A637" s="9">
        <v>24</v>
      </c>
      <c r="B637" s="10" t="s">
        <v>2891</v>
      </c>
      <c r="C637" s="11" t="s">
        <v>2892</v>
      </c>
      <c r="D637" s="10">
        <v>2010</v>
      </c>
      <c r="E637" s="11" t="s">
        <v>27</v>
      </c>
      <c r="F637" s="13" t="s">
        <v>2893</v>
      </c>
    </row>
    <row r="638" spans="1:6" x14ac:dyDescent="0.25">
      <c r="A638" s="9">
        <v>25</v>
      </c>
      <c r="B638" s="10" t="s">
        <v>2894</v>
      </c>
      <c r="C638" s="11" t="s">
        <v>2895</v>
      </c>
      <c r="D638" s="10">
        <v>2010</v>
      </c>
      <c r="E638" s="11" t="s">
        <v>96</v>
      </c>
      <c r="F638" s="13" t="s">
        <v>2896</v>
      </c>
    </row>
    <row r="639" spans="1:6" x14ac:dyDescent="0.25">
      <c r="A639" s="9">
        <v>26</v>
      </c>
      <c r="B639" s="10" t="s">
        <v>2897</v>
      </c>
      <c r="C639" s="11" t="s">
        <v>2898</v>
      </c>
      <c r="D639" s="10">
        <v>2009</v>
      </c>
      <c r="E639" s="11" t="s">
        <v>18</v>
      </c>
      <c r="F639" s="13" t="s">
        <v>2899</v>
      </c>
    </row>
    <row r="640" spans="1:6" x14ac:dyDescent="0.25">
      <c r="A640" s="9">
        <v>27</v>
      </c>
      <c r="B640" s="10" t="s">
        <v>2900</v>
      </c>
      <c r="C640" s="11" t="s">
        <v>2901</v>
      </c>
      <c r="D640" s="10">
        <v>2009</v>
      </c>
      <c r="E640" s="11" t="s">
        <v>27</v>
      </c>
      <c r="F640" s="13" t="s">
        <v>2902</v>
      </c>
    </row>
    <row r="641" spans="1:6" x14ac:dyDescent="0.25">
      <c r="A641" s="9">
        <v>28</v>
      </c>
      <c r="B641" s="10" t="s">
        <v>2903</v>
      </c>
      <c r="C641" s="11" t="s">
        <v>2904</v>
      </c>
      <c r="D641" s="10">
        <v>2010</v>
      </c>
      <c r="E641" s="11" t="s">
        <v>27</v>
      </c>
      <c r="F641" s="13" t="s">
        <v>2905</v>
      </c>
    </row>
    <row r="642" spans="1:6" x14ac:dyDescent="0.25">
      <c r="A642" s="9" t="s">
        <v>2906</v>
      </c>
      <c r="B642" s="10" t="s">
        <v>2907</v>
      </c>
      <c r="C642" s="11" t="s">
        <v>2908</v>
      </c>
      <c r="D642" s="10">
        <v>2009</v>
      </c>
      <c r="E642" s="11" t="s">
        <v>140</v>
      </c>
      <c r="F642" s="13" t="s">
        <v>97</v>
      </c>
    </row>
    <row r="643" spans="1:6" x14ac:dyDescent="0.25">
      <c r="A643" s="9" t="s">
        <v>2906</v>
      </c>
      <c r="B643" s="10" t="s">
        <v>2909</v>
      </c>
      <c r="C643" s="11" t="s">
        <v>2910</v>
      </c>
      <c r="D643" s="10">
        <v>2009</v>
      </c>
      <c r="E643" s="11" t="s">
        <v>210</v>
      </c>
      <c r="F643" s="13" t="s">
        <v>97</v>
      </c>
    </row>
    <row r="644" spans="1:6" x14ac:dyDescent="0.25">
      <c r="A644" s="9" t="s">
        <v>2906</v>
      </c>
      <c r="B644" s="10" t="s">
        <v>2911</v>
      </c>
      <c r="C644" s="11" t="s">
        <v>2912</v>
      </c>
      <c r="D644" s="10">
        <v>2009</v>
      </c>
      <c r="E644" s="11" t="s">
        <v>135</v>
      </c>
      <c r="F644" s="13" t="s">
        <v>97</v>
      </c>
    </row>
    <row r="645" spans="1:6" x14ac:dyDescent="0.25">
      <c r="A645" s="9" t="s">
        <v>2906</v>
      </c>
      <c r="B645" s="10" t="s">
        <v>2913</v>
      </c>
      <c r="C645" s="11" t="s">
        <v>2914</v>
      </c>
      <c r="D645" s="10">
        <v>2009</v>
      </c>
      <c r="E645" s="11" t="s">
        <v>520</v>
      </c>
      <c r="F645" s="13" t="s">
        <v>97</v>
      </c>
    </row>
    <row r="646" spans="1:6" x14ac:dyDescent="0.25">
      <c r="A646" s="9" t="s">
        <v>2906</v>
      </c>
      <c r="B646" s="10" t="s">
        <v>2915</v>
      </c>
      <c r="C646" s="11" t="s">
        <v>2916</v>
      </c>
      <c r="D646" s="10">
        <v>2009</v>
      </c>
      <c r="E646" s="11" t="s">
        <v>135</v>
      </c>
      <c r="F646" s="13" t="s">
        <v>97</v>
      </c>
    </row>
    <row r="647" spans="1:6" x14ac:dyDescent="0.25">
      <c r="A647" s="9" t="s">
        <v>2906</v>
      </c>
      <c r="B647" s="10" t="s">
        <v>2917</v>
      </c>
      <c r="C647" s="11" t="s">
        <v>2918</v>
      </c>
      <c r="D647" s="10">
        <v>2009</v>
      </c>
      <c r="E647" s="11" t="s">
        <v>10</v>
      </c>
      <c r="F647" s="13" t="s">
        <v>97</v>
      </c>
    </row>
    <row r="648" spans="1:6" x14ac:dyDescent="0.25">
      <c r="A648" s="9" t="s">
        <v>2906</v>
      </c>
      <c r="B648" s="10" t="s">
        <v>2919</v>
      </c>
      <c r="C648" s="11" t="s">
        <v>2920</v>
      </c>
      <c r="D648" s="10">
        <v>2009</v>
      </c>
      <c r="E648" s="11" t="s">
        <v>10</v>
      </c>
      <c r="F648" s="13" t="s">
        <v>97</v>
      </c>
    </row>
    <row r="649" spans="1:6" x14ac:dyDescent="0.25">
      <c r="A649" s="9" t="s">
        <v>2906</v>
      </c>
      <c r="B649" s="10" t="s">
        <v>2921</v>
      </c>
      <c r="C649" s="11" t="s">
        <v>2922</v>
      </c>
      <c r="D649" s="10">
        <v>2009</v>
      </c>
      <c r="E649" s="11" t="s">
        <v>84</v>
      </c>
      <c r="F649" s="13" t="s">
        <v>97</v>
      </c>
    </row>
    <row r="650" spans="1:6" x14ac:dyDescent="0.25">
      <c r="A650" s="9" t="s">
        <v>2906</v>
      </c>
      <c r="B650" s="10" t="s">
        <v>2923</v>
      </c>
      <c r="C650" s="11" t="s">
        <v>2924</v>
      </c>
      <c r="D650" s="10">
        <v>2009</v>
      </c>
      <c r="E650" s="11" t="s">
        <v>10</v>
      </c>
      <c r="F650" s="13" t="s">
        <v>97</v>
      </c>
    </row>
    <row r="651" spans="1:6" x14ac:dyDescent="0.25">
      <c r="A651" s="9" t="s">
        <v>2906</v>
      </c>
      <c r="B651" s="10" t="s">
        <v>2925</v>
      </c>
      <c r="C651" s="11" t="s">
        <v>2926</v>
      </c>
      <c r="D651" s="10">
        <v>2009</v>
      </c>
      <c r="E651" s="11" t="s">
        <v>608</v>
      </c>
      <c r="F651" s="13" t="s">
        <v>97</v>
      </c>
    </row>
    <row r="652" spans="1:6" x14ac:dyDescent="0.25">
      <c r="A652" s="9" t="s">
        <v>2906</v>
      </c>
      <c r="B652" s="10" t="s">
        <v>2927</v>
      </c>
      <c r="C652" s="11" t="s">
        <v>2928</v>
      </c>
      <c r="D652" s="10">
        <v>2009</v>
      </c>
      <c r="E652" s="11" t="s">
        <v>526</v>
      </c>
      <c r="F652" s="13" t="s">
        <v>97</v>
      </c>
    </row>
    <row r="653" spans="1:6" x14ac:dyDescent="0.25">
      <c r="A653" s="9" t="s">
        <v>2906</v>
      </c>
      <c r="B653" s="10" t="s">
        <v>2929</v>
      </c>
      <c r="C653" s="11" t="s">
        <v>2930</v>
      </c>
      <c r="D653" s="10">
        <v>2010</v>
      </c>
      <c r="E653" s="11" t="s">
        <v>567</v>
      </c>
      <c r="F653" s="13" t="s">
        <v>97</v>
      </c>
    </row>
    <row r="654" spans="1:6" x14ac:dyDescent="0.25">
      <c r="A654" s="9" t="s">
        <v>2906</v>
      </c>
      <c r="B654" s="10" t="s">
        <v>2931</v>
      </c>
      <c r="C654" s="11" t="s">
        <v>2932</v>
      </c>
      <c r="D654" s="10">
        <v>2010</v>
      </c>
      <c r="E654" s="11" t="s">
        <v>567</v>
      </c>
      <c r="F654" s="13" t="s">
        <v>97</v>
      </c>
    </row>
    <row r="655" spans="1:6" x14ac:dyDescent="0.25">
      <c r="A655" s="9" t="s">
        <v>2906</v>
      </c>
      <c r="B655" s="10" t="s">
        <v>2933</v>
      </c>
      <c r="C655" s="11" t="s">
        <v>2934</v>
      </c>
      <c r="D655" s="10">
        <v>2009</v>
      </c>
      <c r="E655" s="11" t="s">
        <v>38</v>
      </c>
      <c r="F655" s="13" t="s">
        <v>97</v>
      </c>
    </row>
    <row r="656" spans="1:6" x14ac:dyDescent="0.25">
      <c r="A656" s="9" t="s">
        <v>2906</v>
      </c>
      <c r="B656" s="10" t="s">
        <v>2935</v>
      </c>
      <c r="C656" s="11" t="s">
        <v>2936</v>
      </c>
      <c r="D656" s="10">
        <v>2009</v>
      </c>
      <c r="E656" s="11" t="s">
        <v>801</v>
      </c>
      <c r="F656" s="13" t="s">
        <v>97</v>
      </c>
    </row>
    <row r="657" spans="1:6" x14ac:dyDescent="0.25">
      <c r="A657" s="9" t="s">
        <v>2906</v>
      </c>
      <c r="B657" s="10" t="s">
        <v>2937</v>
      </c>
      <c r="C657" s="11" t="s">
        <v>2938</v>
      </c>
      <c r="D657" s="10">
        <v>2010</v>
      </c>
      <c r="E657" s="11" t="s">
        <v>10</v>
      </c>
      <c r="F657" s="13" t="s">
        <v>97</v>
      </c>
    </row>
    <row r="658" spans="1:6" x14ac:dyDescent="0.25">
      <c r="A658" s="9" t="s">
        <v>2906</v>
      </c>
      <c r="B658" s="10" t="s">
        <v>2939</v>
      </c>
      <c r="C658" s="11" t="s">
        <v>2940</v>
      </c>
      <c r="D658" s="10">
        <v>2009</v>
      </c>
      <c r="E658" s="11" t="s">
        <v>38</v>
      </c>
      <c r="F658" s="13" t="s">
        <v>97</v>
      </c>
    </row>
    <row r="659" spans="1:6" x14ac:dyDescent="0.25">
      <c r="A659" s="9" t="s">
        <v>2906</v>
      </c>
      <c r="B659" s="10" t="s">
        <v>2941</v>
      </c>
      <c r="C659" s="11" t="s">
        <v>2942</v>
      </c>
      <c r="D659" s="10">
        <v>2010</v>
      </c>
      <c r="E659" s="11" t="s">
        <v>87</v>
      </c>
      <c r="F659" s="13" t="s">
        <v>97</v>
      </c>
    </row>
    <row r="660" spans="1:6" x14ac:dyDescent="0.25">
      <c r="A660" s="9" t="s">
        <v>2906</v>
      </c>
      <c r="B660" s="10" t="s">
        <v>2943</v>
      </c>
      <c r="C660" s="11" t="s">
        <v>2944</v>
      </c>
      <c r="D660" s="10">
        <v>2010</v>
      </c>
      <c r="E660" s="11" t="s">
        <v>21</v>
      </c>
      <c r="F660" s="13" t="s">
        <v>97</v>
      </c>
    </row>
    <row r="661" spans="1:6" x14ac:dyDescent="0.25">
      <c r="A661" s="9" t="s">
        <v>2906</v>
      </c>
      <c r="B661" s="10" t="s">
        <v>2945</v>
      </c>
      <c r="C661" s="11" t="s">
        <v>2946</v>
      </c>
      <c r="D661" s="10">
        <v>2009</v>
      </c>
      <c r="E661" s="11" t="s">
        <v>18</v>
      </c>
      <c r="F661" s="13" t="s">
        <v>97</v>
      </c>
    </row>
    <row r="662" spans="1:6" x14ac:dyDescent="0.25">
      <c r="A662" s="9" t="s">
        <v>2906</v>
      </c>
      <c r="B662" s="10" t="s">
        <v>2947</v>
      </c>
      <c r="C662" s="11" t="s">
        <v>2948</v>
      </c>
      <c r="D662" s="10">
        <v>2010</v>
      </c>
      <c r="E662" s="11" t="s">
        <v>51</v>
      </c>
      <c r="F662" s="13" t="s">
        <v>97</v>
      </c>
    </row>
    <row r="663" spans="1:6" x14ac:dyDescent="0.25">
      <c r="A663" s="9" t="s">
        <v>2906</v>
      </c>
      <c r="B663" s="10" t="s">
        <v>2949</v>
      </c>
      <c r="C663" s="11" t="s">
        <v>2950</v>
      </c>
      <c r="D663" s="10">
        <v>2010</v>
      </c>
      <c r="E663" s="11" t="s">
        <v>7</v>
      </c>
      <c r="F663" s="13" t="s">
        <v>97</v>
      </c>
    </row>
    <row r="664" spans="1:6" x14ac:dyDescent="0.25">
      <c r="A664" s="9" t="s">
        <v>2906</v>
      </c>
      <c r="B664" s="10" t="s">
        <v>2951</v>
      </c>
      <c r="C664" s="11" t="s">
        <v>2952</v>
      </c>
      <c r="D664" s="10">
        <v>2010</v>
      </c>
      <c r="E664" s="11" t="s">
        <v>27</v>
      </c>
      <c r="F664" s="13" t="s">
        <v>97</v>
      </c>
    </row>
    <row r="665" spans="1:6" x14ac:dyDescent="0.25">
      <c r="A665" s="9" t="s">
        <v>2906</v>
      </c>
      <c r="B665" s="10" t="s">
        <v>2953</v>
      </c>
      <c r="C665" s="11" t="s">
        <v>2954</v>
      </c>
      <c r="D665" s="10">
        <v>2010</v>
      </c>
      <c r="E665" s="11" t="s">
        <v>21</v>
      </c>
      <c r="F665" s="13" t="s">
        <v>97</v>
      </c>
    </row>
    <row r="666" spans="1:6" x14ac:dyDescent="0.25">
      <c r="A666" s="9" t="s">
        <v>2906</v>
      </c>
      <c r="B666" s="10" t="s">
        <v>2955</v>
      </c>
      <c r="C666" s="11" t="s">
        <v>2956</v>
      </c>
      <c r="D666" s="10">
        <v>2010</v>
      </c>
      <c r="E666" s="11" t="s">
        <v>108</v>
      </c>
      <c r="F666" s="13" t="s">
        <v>97</v>
      </c>
    </row>
    <row r="667" spans="1:6" x14ac:dyDescent="0.25">
      <c r="A667" s="9" t="s">
        <v>2906</v>
      </c>
      <c r="B667" s="10" t="s">
        <v>2957</v>
      </c>
      <c r="C667" s="11" t="s">
        <v>2958</v>
      </c>
      <c r="D667" s="10">
        <v>2010</v>
      </c>
      <c r="E667" s="11" t="s">
        <v>96</v>
      </c>
      <c r="F667" s="13" t="s">
        <v>97</v>
      </c>
    </row>
    <row r="668" spans="1:6" x14ac:dyDescent="0.25">
      <c r="A668" s="9" t="s">
        <v>2906</v>
      </c>
      <c r="B668" s="10" t="s">
        <v>2959</v>
      </c>
      <c r="C668" s="11" t="s">
        <v>2960</v>
      </c>
      <c r="D668" s="10">
        <v>2010</v>
      </c>
      <c r="E668" s="11" t="s">
        <v>567</v>
      </c>
      <c r="F668" s="13" t="s">
        <v>97</v>
      </c>
    </row>
    <row r="669" spans="1:6" x14ac:dyDescent="0.25">
      <c r="A669" s="9" t="s">
        <v>2906</v>
      </c>
      <c r="B669" s="10" t="s">
        <v>2961</v>
      </c>
      <c r="C669" s="11" t="s">
        <v>2962</v>
      </c>
      <c r="D669" s="10">
        <v>2010</v>
      </c>
      <c r="E669" s="11" t="s">
        <v>567</v>
      </c>
      <c r="F669" s="13" t="s">
        <v>97</v>
      </c>
    </row>
    <row r="670" spans="1:6" x14ac:dyDescent="0.25">
      <c r="A670" s="9" t="s">
        <v>2906</v>
      </c>
      <c r="B670" s="10" t="s">
        <v>2963</v>
      </c>
      <c r="C670" s="11" t="s">
        <v>2964</v>
      </c>
      <c r="D670" s="10">
        <v>2010</v>
      </c>
      <c r="E670" s="11" t="s">
        <v>210</v>
      </c>
      <c r="F670" s="13" t="s">
        <v>97</v>
      </c>
    </row>
    <row r="671" spans="1:6" x14ac:dyDescent="0.25">
      <c r="A671" s="9" t="s">
        <v>2906</v>
      </c>
      <c r="B671" s="10" t="s">
        <v>2965</v>
      </c>
      <c r="C671" s="11" t="s">
        <v>2966</v>
      </c>
      <c r="D671" s="10">
        <v>2010</v>
      </c>
      <c r="E671" s="11" t="s">
        <v>557</v>
      </c>
      <c r="F671" s="13" t="s">
        <v>97</v>
      </c>
    </row>
    <row r="672" spans="1:6" x14ac:dyDescent="0.25">
      <c r="A672" s="9" t="s">
        <v>2906</v>
      </c>
      <c r="B672" s="10" t="s">
        <v>2967</v>
      </c>
      <c r="C672" s="11" t="s">
        <v>2968</v>
      </c>
      <c r="D672" s="10">
        <v>2010</v>
      </c>
      <c r="E672" s="11" t="s">
        <v>24</v>
      </c>
      <c r="F672" s="13" t="s">
        <v>97</v>
      </c>
    </row>
    <row r="673" spans="1:6" x14ac:dyDescent="0.25">
      <c r="A673" s="9" t="s">
        <v>2906</v>
      </c>
      <c r="B673" s="10" t="s">
        <v>2969</v>
      </c>
      <c r="C673" s="11" t="s">
        <v>2970</v>
      </c>
      <c r="D673" s="10">
        <v>2010</v>
      </c>
      <c r="E673" s="11" t="s">
        <v>21</v>
      </c>
      <c r="F673" s="13" t="s">
        <v>97</v>
      </c>
    </row>
    <row r="674" spans="1:6" x14ac:dyDescent="0.25">
      <c r="A674" s="9" t="s">
        <v>2906</v>
      </c>
      <c r="B674" s="10" t="s">
        <v>2971</v>
      </c>
      <c r="C674" s="11" t="s">
        <v>2972</v>
      </c>
      <c r="D674" s="10">
        <v>2010</v>
      </c>
      <c r="E674" s="11" t="s">
        <v>96</v>
      </c>
      <c r="F674" s="13" t="s">
        <v>97</v>
      </c>
    </row>
    <row r="675" spans="1:6" x14ac:dyDescent="0.25">
      <c r="A675" s="9" t="s">
        <v>2906</v>
      </c>
      <c r="B675" s="10" t="s">
        <v>2973</v>
      </c>
      <c r="C675" s="11" t="s">
        <v>2974</v>
      </c>
      <c r="D675" s="10">
        <v>2010</v>
      </c>
      <c r="E675" s="11" t="s">
        <v>51</v>
      </c>
      <c r="F675" s="13" t="s">
        <v>97</v>
      </c>
    </row>
    <row r="676" spans="1:6" x14ac:dyDescent="0.25">
      <c r="A676" s="9" t="s">
        <v>2906</v>
      </c>
      <c r="B676" s="10" t="s">
        <v>2975</v>
      </c>
      <c r="C676" s="11" t="s">
        <v>2976</v>
      </c>
      <c r="D676" s="10">
        <v>2010</v>
      </c>
      <c r="E676" s="11" t="s">
        <v>38</v>
      </c>
      <c r="F676" s="13" t="s">
        <v>97</v>
      </c>
    </row>
    <row r="677" spans="1:6" x14ac:dyDescent="0.25">
      <c r="A677" s="9" t="s">
        <v>2906</v>
      </c>
      <c r="B677" s="10" t="s">
        <v>2977</v>
      </c>
      <c r="C677" s="11" t="s">
        <v>2978</v>
      </c>
      <c r="D677" s="10">
        <v>2009</v>
      </c>
      <c r="E677" s="11" t="s">
        <v>210</v>
      </c>
      <c r="F677" s="13" t="s">
        <v>97</v>
      </c>
    </row>
    <row r="678" spans="1:6" x14ac:dyDescent="0.25">
      <c r="A678" s="9" t="s">
        <v>2906</v>
      </c>
      <c r="B678" s="10" t="s">
        <v>2979</v>
      </c>
      <c r="C678" s="11" t="s">
        <v>2980</v>
      </c>
      <c r="D678" s="10">
        <v>2010</v>
      </c>
      <c r="E678" s="11" t="s">
        <v>731</v>
      </c>
      <c r="F678" s="13" t="s">
        <v>97</v>
      </c>
    </row>
    <row r="679" spans="1:6" x14ac:dyDescent="0.25">
      <c r="A679" s="9" t="s">
        <v>2906</v>
      </c>
      <c r="B679" s="10" t="s">
        <v>2981</v>
      </c>
      <c r="C679" s="11" t="s">
        <v>2982</v>
      </c>
      <c r="D679" s="10">
        <v>2009</v>
      </c>
      <c r="E679" s="11" t="s">
        <v>38</v>
      </c>
      <c r="F679" s="13" t="s">
        <v>97</v>
      </c>
    </row>
    <row r="680" spans="1:6" ht="15.75" thickBot="1" x14ac:dyDescent="0.3">
      <c r="A680"/>
      <c r="B680"/>
      <c r="C680"/>
      <c r="D680"/>
      <c r="E680"/>
      <c r="F680"/>
    </row>
    <row r="681" spans="1:6" ht="16.5" thickBot="1" x14ac:dyDescent="0.3">
      <c r="A681" s="18" t="s">
        <v>2983</v>
      </c>
      <c r="B681" s="19"/>
      <c r="C681" s="20"/>
      <c r="D681"/>
      <c r="E681"/>
      <c r="F681"/>
    </row>
    <row r="683" spans="1:6" x14ac:dyDescent="0.25">
      <c r="A683" s="6" t="s">
        <v>0</v>
      </c>
      <c r="B683" s="7" t="s">
        <v>1</v>
      </c>
      <c r="C683" s="8" t="s">
        <v>2</v>
      </c>
      <c r="D683" s="7" t="s">
        <v>3</v>
      </c>
      <c r="E683" s="8" t="s">
        <v>4</v>
      </c>
      <c r="F683" s="12" t="s">
        <v>5</v>
      </c>
    </row>
    <row r="684" spans="1:6" x14ac:dyDescent="0.25">
      <c r="A684" s="9">
        <v>1</v>
      </c>
      <c r="B684" s="10" t="s">
        <v>2984</v>
      </c>
      <c r="C684" s="11" t="s">
        <v>2985</v>
      </c>
      <c r="D684" s="10">
        <v>2011</v>
      </c>
      <c r="E684" s="11" t="s">
        <v>27</v>
      </c>
      <c r="F684" s="13" t="s">
        <v>2986</v>
      </c>
    </row>
    <row r="685" spans="1:6" x14ac:dyDescent="0.25">
      <c r="A685" s="9">
        <v>2</v>
      </c>
      <c r="B685" s="10" t="s">
        <v>2987</v>
      </c>
      <c r="C685" s="11" t="s">
        <v>2988</v>
      </c>
      <c r="D685" s="10">
        <v>2011</v>
      </c>
      <c r="E685" s="11" t="s">
        <v>51</v>
      </c>
      <c r="F685" s="13" t="s">
        <v>2989</v>
      </c>
    </row>
    <row r="686" spans="1:6" x14ac:dyDescent="0.25">
      <c r="A686" s="9">
        <v>3</v>
      </c>
      <c r="B686" s="10" t="s">
        <v>2990</v>
      </c>
      <c r="C686" s="11" t="s">
        <v>2991</v>
      </c>
      <c r="D686" s="10">
        <v>2011</v>
      </c>
      <c r="E686" s="11" t="s">
        <v>7</v>
      </c>
      <c r="F686" s="13" t="s">
        <v>2992</v>
      </c>
    </row>
    <row r="687" spans="1:6" x14ac:dyDescent="0.25">
      <c r="A687" s="9" t="s">
        <v>2993</v>
      </c>
      <c r="B687" s="10" t="s">
        <v>2994</v>
      </c>
      <c r="C687" s="11" t="s">
        <v>2995</v>
      </c>
      <c r="D687" s="10">
        <v>2011</v>
      </c>
      <c r="E687" s="11" t="s">
        <v>7</v>
      </c>
      <c r="F687" s="13" t="s">
        <v>97</v>
      </c>
    </row>
    <row r="688" spans="1:6" x14ac:dyDescent="0.25">
      <c r="A688" s="9" t="s">
        <v>2993</v>
      </c>
      <c r="B688" s="10" t="s">
        <v>2996</v>
      </c>
      <c r="C688" s="11" t="s">
        <v>2997</v>
      </c>
      <c r="D688" s="10">
        <v>2011</v>
      </c>
      <c r="E688" s="11" t="s">
        <v>21</v>
      </c>
      <c r="F688" s="13" t="s">
        <v>97</v>
      </c>
    </row>
    <row r="689" spans="1:6" x14ac:dyDescent="0.25">
      <c r="A689" s="9" t="s">
        <v>2993</v>
      </c>
      <c r="B689" s="10" t="s">
        <v>2998</v>
      </c>
      <c r="C689" s="11" t="s">
        <v>2999</v>
      </c>
      <c r="D689" s="10">
        <v>2012</v>
      </c>
      <c r="E689" s="11" t="s">
        <v>108</v>
      </c>
      <c r="F689" s="13" t="s">
        <v>97</v>
      </c>
    </row>
    <row r="690" spans="1:6" x14ac:dyDescent="0.25">
      <c r="A690" s="9" t="s">
        <v>2993</v>
      </c>
      <c r="B690" s="10" t="s">
        <v>3000</v>
      </c>
      <c r="C690" s="11" t="s">
        <v>3001</v>
      </c>
      <c r="D690" s="10">
        <v>2012</v>
      </c>
      <c r="E690" s="11" t="s">
        <v>96</v>
      </c>
      <c r="F690" s="13" t="s">
        <v>97</v>
      </c>
    </row>
    <row r="691" spans="1:6" x14ac:dyDescent="0.25">
      <c r="A691" s="9" t="s">
        <v>2993</v>
      </c>
      <c r="B691" s="10" t="s">
        <v>3002</v>
      </c>
      <c r="C691" s="11" t="s">
        <v>3003</v>
      </c>
      <c r="D691" s="10">
        <v>2012</v>
      </c>
      <c r="E691" s="11" t="s">
        <v>140</v>
      </c>
      <c r="F691" s="13" t="s">
        <v>97</v>
      </c>
    </row>
    <row r="692" spans="1:6" x14ac:dyDescent="0.25">
      <c r="A692" s="9" t="s">
        <v>2993</v>
      </c>
      <c r="B692" s="10" t="s">
        <v>3004</v>
      </c>
      <c r="C692" s="11" t="s">
        <v>3005</v>
      </c>
      <c r="D692" s="10">
        <v>2012</v>
      </c>
      <c r="E692" s="11" t="s">
        <v>140</v>
      </c>
      <c r="F692" s="13" t="s">
        <v>97</v>
      </c>
    </row>
    <row r="693" spans="1:6" x14ac:dyDescent="0.25">
      <c r="A693" s="9" t="s">
        <v>2993</v>
      </c>
      <c r="B693" s="10" t="s">
        <v>3006</v>
      </c>
      <c r="C693" s="11" t="s">
        <v>3007</v>
      </c>
      <c r="D693" s="10">
        <v>2012</v>
      </c>
      <c r="E693" s="11" t="s">
        <v>7</v>
      </c>
      <c r="F693" s="13" t="s">
        <v>97</v>
      </c>
    </row>
    <row r="694" spans="1:6" x14ac:dyDescent="0.25">
      <c r="A694" s="9" t="s">
        <v>2993</v>
      </c>
      <c r="B694" s="10" t="s">
        <v>3008</v>
      </c>
      <c r="C694" s="11" t="s">
        <v>3009</v>
      </c>
      <c r="D694" s="10">
        <v>2012</v>
      </c>
      <c r="E694" s="11" t="s">
        <v>18</v>
      </c>
      <c r="F694" s="13" t="s">
        <v>97</v>
      </c>
    </row>
    <row r="695" spans="1:6" x14ac:dyDescent="0.25">
      <c r="A695" s="9" t="s">
        <v>2993</v>
      </c>
      <c r="B695" s="10" t="s">
        <v>3010</v>
      </c>
      <c r="C695" s="11" t="s">
        <v>3011</v>
      </c>
      <c r="D695" s="10">
        <v>2013</v>
      </c>
      <c r="E695" s="11" t="s">
        <v>18</v>
      </c>
      <c r="F695" s="13" t="s">
        <v>97</v>
      </c>
    </row>
    <row r="696" spans="1:6" x14ac:dyDescent="0.25">
      <c r="A696" s="9" t="s">
        <v>2993</v>
      </c>
      <c r="B696" s="10" t="s">
        <v>3012</v>
      </c>
      <c r="C696" s="11" t="s">
        <v>3013</v>
      </c>
      <c r="D696" s="10">
        <v>2013</v>
      </c>
      <c r="E696" s="11" t="s">
        <v>18</v>
      </c>
      <c r="F696" s="13" t="s">
        <v>97</v>
      </c>
    </row>
    <row r="697" spans="1:6" x14ac:dyDescent="0.25">
      <c r="A697" s="9" t="s">
        <v>2993</v>
      </c>
      <c r="B697" s="10" t="s">
        <v>3014</v>
      </c>
      <c r="C697" s="11" t="s">
        <v>3015</v>
      </c>
      <c r="D697" s="10">
        <v>2011</v>
      </c>
      <c r="E697" s="11" t="s">
        <v>18</v>
      </c>
      <c r="F697" s="13" t="s">
        <v>97</v>
      </c>
    </row>
    <row r="698" spans="1:6" x14ac:dyDescent="0.25">
      <c r="A698" s="9" t="s">
        <v>2993</v>
      </c>
      <c r="B698" s="10" t="s">
        <v>3016</v>
      </c>
      <c r="C698" s="11" t="s">
        <v>3017</v>
      </c>
      <c r="D698" s="10">
        <v>2011</v>
      </c>
      <c r="E698" s="11" t="s">
        <v>567</v>
      </c>
      <c r="F698" s="13" t="s">
        <v>97</v>
      </c>
    </row>
    <row r="699" spans="1:6" x14ac:dyDescent="0.25">
      <c r="A699" s="9" t="s">
        <v>2993</v>
      </c>
      <c r="B699" s="10" t="s">
        <v>3018</v>
      </c>
      <c r="C699" s="11" t="s">
        <v>3019</v>
      </c>
      <c r="D699" s="10">
        <v>2012</v>
      </c>
      <c r="E699" s="11" t="s">
        <v>108</v>
      </c>
      <c r="F699" s="13" t="s">
        <v>97</v>
      </c>
    </row>
    <row r="700" spans="1:6" x14ac:dyDescent="0.25">
      <c r="A700" s="9" t="s">
        <v>2993</v>
      </c>
      <c r="B700" s="10" t="s">
        <v>3020</v>
      </c>
      <c r="C700" s="11" t="s">
        <v>3021</v>
      </c>
      <c r="D700" s="10">
        <v>2012</v>
      </c>
      <c r="E700" s="11" t="s">
        <v>140</v>
      </c>
      <c r="F700" s="13" t="s">
        <v>97</v>
      </c>
    </row>
    <row r="701" spans="1:6" x14ac:dyDescent="0.25">
      <c r="A701" s="9" t="s">
        <v>2993</v>
      </c>
      <c r="B701" s="10" t="s">
        <v>3022</v>
      </c>
      <c r="C701" s="11" t="s">
        <v>3023</v>
      </c>
      <c r="D701" s="10">
        <v>2011</v>
      </c>
      <c r="E701" s="11" t="s">
        <v>84</v>
      </c>
      <c r="F701" s="13" t="s">
        <v>97</v>
      </c>
    </row>
    <row r="702" spans="1:6" x14ac:dyDescent="0.25">
      <c r="A702" s="9" t="s">
        <v>2993</v>
      </c>
      <c r="B702" s="10" t="s">
        <v>3024</v>
      </c>
      <c r="C702" s="11" t="s">
        <v>3025</v>
      </c>
      <c r="D702" s="10">
        <v>2012</v>
      </c>
      <c r="E702" s="11" t="s">
        <v>38</v>
      </c>
      <c r="F702" s="13" t="s">
        <v>97</v>
      </c>
    </row>
    <row r="703" spans="1:6" x14ac:dyDescent="0.25">
      <c r="A703" s="9" t="s">
        <v>2993</v>
      </c>
      <c r="B703" s="10" t="s">
        <v>3026</v>
      </c>
      <c r="C703" s="11" t="s">
        <v>3027</v>
      </c>
      <c r="D703" s="10">
        <v>2011</v>
      </c>
      <c r="E703" s="11" t="s">
        <v>51</v>
      </c>
      <c r="F703" s="13" t="s">
        <v>97</v>
      </c>
    </row>
    <row r="704" spans="1:6" x14ac:dyDescent="0.25">
      <c r="A704" s="9" t="s">
        <v>2993</v>
      </c>
      <c r="B704" s="10" t="s">
        <v>3028</v>
      </c>
      <c r="C704" s="11" t="s">
        <v>3029</v>
      </c>
      <c r="D704" s="10">
        <v>2012</v>
      </c>
      <c r="E704" s="11" t="s">
        <v>51</v>
      </c>
      <c r="F704" s="13" t="s">
        <v>97</v>
      </c>
    </row>
    <row r="705" spans="1:6" x14ac:dyDescent="0.25">
      <c r="A705" s="9" t="s">
        <v>2993</v>
      </c>
      <c r="B705" s="10" t="s">
        <v>3030</v>
      </c>
      <c r="C705" s="11" t="s">
        <v>3031</v>
      </c>
      <c r="D705" s="10">
        <v>2011</v>
      </c>
      <c r="E705" s="11" t="s">
        <v>38</v>
      </c>
      <c r="F705" s="13" t="s">
        <v>97</v>
      </c>
    </row>
    <row r="706" spans="1:6" x14ac:dyDescent="0.25">
      <c r="A706" s="9" t="s">
        <v>2993</v>
      </c>
      <c r="B706" s="10" t="s">
        <v>3032</v>
      </c>
      <c r="C706" s="11" t="s">
        <v>3033</v>
      </c>
      <c r="D706" s="10">
        <v>2012</v>
      </c>
      <c r="E706" s="11" t="s">
        <v>87</v>
      </c>
      <c r="F706" s="13" t="s">
        <v>97</v>
      </c>
    </row>
    <row r="707" spans="1:6" x14ac:dyDescent="0.25">
      <c r="A707" s="9" t="s">
        <v>2993</v>
      </c>
      <c r="B707" s="10" t="s">
        <v>3034</v>
      </c>
      <c r="C707" s="11" t="s">
        <v>3035</v>
      </c>
      <c r="D707" s="10">
        <v>2011</v>
      </c>
      <c r="E707" s="11" t="s">
        <v>210</v>
      </c>
      <c r="F707" s="13" t="s">
        <v>97</v>
      </c>
    </row>
    <row r="708" spans="1:6" x14ac:dyDescent="0.25">
      <c r="A708" s="9" t="s">
        <v>2993</v>
      </c>
      <c r="B708" s="10" t="s">
        <v>3036</v>
      </c>
      <c r="C708" s="11" t="s">
        <v>3037</v>
      </c>
      <c r="D708" s="10">
        <v>2012</v>
      </c>
      <c r="E708" s="11" t="s">
        <v>7</v>
      </c>
      <c r="F708" s="13" t="s">
        <v>97</v>
      </c>
    </row>
    <row r="709" spans="1:6" x14ac:dyDescent="0.25">
      <c r="A709" s="9" t="s">
        <v>2993</v>
      </c>
      <c r="B709" s="10" t="s">
        <v>3038</v>
      </c>
      <c r="C709" s="11" t="s">
        <v>3039</v>
      </c>
      <c r="D709" s="10">
        <v>2011</v>
      </c>
      <c r="E709" s="11" t="s">
        <v>135</v>
      </c>
      <c r="F709" s="13" t="s">
        <v>97</v>
      </c>
    </row>
    <row r="710" spans="1:6" x14ac:dyDescent="0.25">
      <c r="A710" s="9" t="s">
        <v>2993</v>
      </c>
      <c r="B710" s="10" t="s">
        <v>3040</v>
      </c>
      <c r="C710" s="11" t="s">
        <v>3041</v>
      </c>
      <c r="D710" s="10">
        <v>2013</v>
      </c>
      <c r="E710" s="11" t="s">
        <v>96</v>
      </c>
      <c r="F710" s="13" t="s">
        <v>97</v>
      </c>
    </row>
    <row r="711" spans="1:6" x14ac:dyDescent="0.25">
      <c r="A711" s="9" t="s">
        <v>2993</v>
      </c>
      <c r="B711" s="10" t="s">
        <v>3042</v>
      </c>
      <c r="C711" s="11" t="s">
        <v>3043</v>
      </c>
      <c r="D711" s="10">
        <v>2012</v>
      </c>
      <c r="E711" s="11" t="s">
        <v>38</v>
      </c>
      <c r="F711" s="13" t="s">
        <v>97</v>
      </c>
    </row>
    <row r="712" spans="1:6" x14ac:dyDescent="0.25">
      <c r="A712" s="9" t="s">
        <v>2993</v>
      </c>
      <c r="B712" s="10" t="s">
        <v>3044</v>
      </c>
      <c r="C712" s="11" t="s">
        <v>3045</v>
      </c>
      <c r="D712" s="10">
        <v>2012</v>
      </c>
      <c r="E712" s="11" t="s">
        <v>38</v>
      </c>
      <c r="F712" s="13" t="s">
        <v>97</v>
      </c>
    </row>
    <row r="713" spans="1:6" x14ac:dyDescent="0.25">
      <c r="A713" s="9" t="s">
        <v>2993</v>
      </c>
      <c r="B713" s="10" t="s">
        <v>3046</v>
      </c>
      <c r="C713" s="11" t="s">
        <v>3047</v>
      </c>
      <c r="D713" s="10">
        <v>2014</v>
      </c>
      <c r="E713" s="11" t="s">
        <v>87</v>
      </c>
      <c r="F713" s="13" t="s">
        <v>97</v>
      </c>
    </row>
    <row r="714" spans="1:6" x14ac:dyDescent="0.25">
      <c r="A714" s="9" t="s">
        <v>2993</v>
      </c>
      <c r="B714" s="10" t="s">
        <v>3048</v>
      </c>
      <c r="C714" s="11" t="s">
        <v>3049</v>
      </c>
      <c r="D714" s="10">
        <v>2012</v>
      </c>
      <c r="E714" s="11" t="s">
        <v>38</v>
      </c>
      <c r="F714" s="13" t="s">
        <v>97</v>
      </c>
    </row>
    <row r="715" spans="1:6" x14ac:dyDescent="0.25">
      <c r="A715" s="9" t="s">
        <v>2993</v>
      </c>
      <c r="B715" s="10" t="s">
        <v>3050</v>
      </c>
      <c r="C715" s="11" t="s">
        <v>3051</v>
      </c>
      <c r="D715" s="10">
        <v>2012</v>
      </c>
      <c r="E715" s="11" t="s">
        <v>38</v>
      </c>
      <c r="F715" s="13" t="s">
        <v>97</v>
      </c>
    </row>
    <row r="716" spans="1:6" x14ac:dyDescent="0.25">
      <c r="A716" s="9" t="s">
        <v>2993</v>
      </c>
      <c r="B716" s="10" t="s">
        <v>3052</v>
      </c>
      <c r="C716" s="11" t="s">
        <v>3053</v>
      </c>
      <c r="D716" s="10">
        <v>2012</v>
      </c>
      <c r="E716" s="11" t="s">
        <v>38</v>
      </c>
      <c r="F716" s="13" t="s">
        <v>97</v>
      </c>
    </row>
    <row r="717" spans="1:6" x14ac:dyDescent="0.25">
      <c r="A717" s="9" t="s">
        <v>2993</v>
      </c>
      <c r="B717" s="10" t="s">
        <v>3054</v>
      </c>
      <c r="C717" s="11" t="s">
        <v>3055</v>
      </c>
      <c r="D717" s="10">
        <v>2012</v>
      </c>
      <c r="E717" s="11" t="s">
        <v>38</v>
      </c>
      <c r="F717" s="13" t="s">
        <v>97</v>
      </c>
    </row>
    <row r="718" spans="1:6" x14ac:dyDescent="0.25">
      <c r="A718" s="9" t="s">
        <v>2993</v>
      </c>
      <c r="B718" s="10" t="s">
        <v>3056</v>
      </c>
      <c r="C718" s="11" t="s">
        <v>3057</v>
      </c>
      <c r="D718" s="10">
        <v>2012</v>
      </c>
      <c r="E718" s="11" t="s">
        <v>38</v>
      </c>
      <c r="F718" s="13" t="s">
        <v>97</v>
      </c>
    </row>
    <row r="719" spans="1:6" x14ac:dyDescent="0.25">
      <c r="A719" s="9" t="s">
        <v>2993</v>
      </c>
      <c r="B719" s="10" t="s">
        <v>3058</v>
      </c>
      <c r="C719" s="11" t="s">
        <v>3059</v>
      </c>
      <c r="D719" s="10">
        <v>2013</v>
      </c>
      <c r="E719" s="11" t="s">
        <v>140</v>
      </c>
      <c r="F719" s="13" t="s">
        <v>97</v>
      </c>
    </row>
    <row r="720" spans="1:6" x14ac:dyDescent="0.25">
      <c r="A720" s="9" t="s">
        <v>2993</v>
      </c>
      <c r="B720" s="10" t="s">
        <v>3060</v>
      </c>
      <c r="C720" s="11" t="s">
        <v>3061</v>
      </c>
      <c r="D720" s="10">
        <v>2011</v>
      </c>
      <c r="E720" s="11" t="s">
        <v>84</v>
      </c>
      <c r="F720" s="13" t="s">
        <v>97</v>
      </c>
    </row>
    <row r="721" spans="1:6" x14ac:dyDescent="0.25">
      <c r="A721" s="9" t="s">
        <v>2993</v>
      </c>
      <c r="B721" s="10" t="s">
        <v>3062</v>
      </c>
      <c r="C721" s="11" t="s">
        <v>3063</v>
      </c>
      <c r="D721" s="10">
        <v>2013</v>
      </c>
      <c r="E721" s="11" t="s">
        <v>7</v>
      </c>
      <c r="F721" s="13" t="s">
        <v>97</v>
      </c>
    </row>
    <row r="722" spans="1:6" x14ac:dyDescent="0.25">
      <c r="A722" s="9" t="s">
        <v>2993</v>
      </c>
      <c r="B722" s="10" t="s">
        <v>3064</v>
      </c>
      <c r="C722" s="11" t="s">
        <v>3065</v>
      </c>
      <c r="D722" s="10">
        <v>2014</v>
      </c>
      <c r="E722" s="11" t="s">
        <v>27</v>
      </c>
      <c r="F722" s="13" t="s">
        <v>97</v>
      </c>
    </row>
    <row r="723" spans="1:6" x14ac:dyDescent="0.25">
      <c r="A723" s="9" t="s">
        <v>2993</v>
      </c>
      <c r="B723" s="10" t="s">
        <v>3066</v>
      </c>
      <c r="C723" s="11" t="s">
        <v>3067</v>
      </c>
      <c r="D723" s="10">
        <v>2012</v>
      </c>
      <c r="E723" s="11" t="s">
        <v>27</v>
      </c>
      <c r="F723" s="13" t="s">
        <v>97</v>
      </c>
    </row>
    <row r="724" spans="1:6" x14ac:dyDescent="0.25">
      <c r="A724" s="9" t="s">
        <v>2993</v>
      </c>
      <c r="B724" s="10" t="s">
        <v>3068</v>
      </c>
      <c r="C724" s="11" t="s">
        <v>3069</v>
      </c>
      <c r="D724" s="10">
        <v>2013</v>
      </c>
      <c r="E724" s="11" t="s">
        <v>27</v>
      </c>
      <c r="F724" s="13" t="s">
        <v>97</v>
      </c>
    </row>
    <row r="725" spans="1:6" x14ac:dyDescent="0.25">
      <c r="A725" s="9" t="s">
        <v>2993</v>
      </c>
      <c r="B725" s="10" t="s">
        <v>3070</v>
      </c>
      <c r="C725" s="11" t="s">
        <v>3071</v>
      </c>
      <c r="D725" s="10">
        <v>2011</v>
      </c>
      <c r="E725" s="11" t="s">
        <v>21</v>
      </c>
      <c r="F725" s="13" t="s">
        <v>97</v>
      </c>
    </row>
    <row r="726" spans="1:6" x14ac:dyDescent="0.25">
      <c r="A726" s="9" t="s">
        <v>2993</v>
      </c>
      <c r="B726" s="10" t="s">
        <v>3072</v>
      </c>
      <c r="C726" s="11" t="s">
        <v>3073</v>
      </c>
      <c r="D726" s="10">
        <v>2013</v>
      </c>
      <c r="E726" s="11" t="s">
        <v>38</v>
      </c>
      <c r="F726" s="13" t="s">
        <v>97</v>
      </c>
    </row>
    <row r="727" spans="1:6" x14ac:dyDescent="0.25">
      <c r="A727" s="9" t="s">
        <v>2993</v>
      </c>
      <c r="B727" s="10" t="s">
        <v>3074</v>
      </c>
      <c r="C727" s="11" t="s">
        <v>3075</v>
      </c>
      <c r="D727" s="10">
        <v>2014</v>
      </c>
      <c r="E727" s="11" t="s">
        <v>38</v>
      </c>
      <c r="F727" s="13" t="s">
        <v>97</v>
      </c>
    </row>
    <row r="728" spans="1:6" x14ac:dyDescent="0.25">
      <c r="A728" s="9" t="s">
        <v>2993</v>
      </c>
      <c r="B728" s="10" t="s">
        <v>3076</v>
      </c>
      <c r="C728" s="11" t="s">
        <v>3077</v>
      </c>
      <c r="D728" s="10">
        <v>2011</v>
      </c>
      <c r="E728" s="11" t="s">
        <v>210</v>
      </c>
      <c r="F728" s="13" t="s">
        <v>97</v>
      </c>
    </row>
    <row r="729" spans="1:6" x14ac:dyDescent="0.25">
      <c r="A729" s="9" t="s">
        <v>2993</v>
      </c>
      <c r="B729" s="10" t="s">
        <v>3078</v>
      </c>
      <c r="C729" s="11" t="s">
        <v>3079</v>
      </c>
      <c r="D729" s="10">
        <v>2012</v>
      </c>
      <c r="E729" s="11" t="s">
        <v>10</v>
      </c>
      <c r="F729" s="13" t="s">
        <v>97</v>
      </c>
    </row>
    <row r="730" spans="1:6" x14ac:dyDescent="0.25">
      <c r="A730" s="9" t="s">
        <v>2993</v>
      </c>
      <c r="B730" s="10" t="s">
        <v>3080</v>
      </c>
      <c r="C730" s="11" t="s">
        <v>3081</v>
      </c>
      <c r="D730" s="10">
        <v>2012</v>
      </c>
      <c r="E730" s="11" t="s">
        <v>10</v>
      </c>
      <c r="F730" s="13" t="s">
        <v>97</v>
      </c>
    </row>
    <row r="731" spans="1:6" x14ac:dyDescent="0.25">
      <c r="A731" s="9" t="s">
        <v>2993</v>
      </c>
      <c r="B731" s="10" t="s">
        <v>3082</v>
      </c>
      <c r="C731" s="11" t="s">
        <v>3083</v>
      </c>
      <c r="D731" s="10">
        <v>2012</v>
      </c>
      <c r="E731" s="11" t="s">
        <v>10</v>
      </c>
      <c r="F731" s="13" t="s">
        <v>97</v>
      </c>
    </row>
    <row r="732" spans="1:6" x14ac:dyDescent="0.25">
      <c r="A732" s="9" t="s">
        <v>2993</v>
      </c>
      <c r="B732" s="10" t="s">
        <v>3084</v>
      </c>
      <c r="C732" s="11" t="s">
        <v>3085</v>
      </c>
      <c r="D732" s="10">
        <v>2013</v>
      </c>
      <c r="E732" s="11" t="s">
        <v>784</v>
      </c>
      <c r="F732" s="13" t="s">
        <v>97</v>
      </c>
    </row>
    <row r="733" spans="1:6" x14ac:dyDescent="0.25">
      <c r="A733" s="9" t="s">
        <v>2993</v>
      </c>
      <c r="B733" s="10" t="s">
        <v>3086</v>
      </c>
      <c r="C733" s="11" t="s">
        <v>3087</v>
      </c>
      <c r="D733" s="10">
        <v>2013</v>
      </c>
      <c r="E733" s="11" t="s">
        <v>784</v>
      </c>
      <c r="F733" s="13" t="s">
        <v>97</v>
      </c>
    </row>
    <row r="734" spans="1:6" x14ac:dyDescent="0.25">
      <c r="A734" s="9" t="s">
        <v>2993</v>
      </c>
      <c r="B734" s="10" t="s">
        <v>3088</v>
      </c>
      <c r="C734" s="11" t="s">
        <v>3089</v>
      </c>
      <c r="D734" s="10">
        <v>2013</v>
      </c>
      <c r="E734" s="11" t="s">
        <v>38</v>
      </c>
      <c r="F734" s="13" t="s">
        <v>97</v>
      </c>
    </row>
    <row r="735" spans="1:6" x14ac:dyDescent="0.25">
      <c r="A735" s="9" t="s">
        <v>2993</v>
      </c>
      <c r="B735" s="10" t="s">
        <v>3090</v>
      </c>
      <c r="C735" s="11" t="s">
        <v>3091</v>
      </c>
      <c r="D735" s="10">
        <v>2012</v>
      </c>
      <c r="E735" s="11" t="s">
        <v>24</v>
      </c>
      <c r="F735" s="13" t="s">
        <v>97</v>
      </c>
    </row>
    <row r="736" spans="1:6" x14ac:dyDescent="0.25">
      <c r="A736" s="9" t="s">
        <v>2993</v>
      </c>
      <c r="B736" s="10" t="s">
        <v>3092</v>
      </c>
      <c r="C736" s="11" t="s">
        <v>3093</v>
      </c>
      <c r="D736" s="10">
        <v>2012</v>
      </c>
      <c r="E736" s="11" t="s">
        <v>38</v>
      </c>
      <c r="F736" s="13" t="s">
        <v>97</v>
      </c>
    </row>
  </sheetData>
  <mergeCells count="6">
    <mergeCell ref="A681:C681"/>
    <mergeCell ref="A2:C2"/>
    <mergeCell ref="A347:C347"/>
    <mergeCell ref="A447:C447"/>
    <mergeCell ref="A525:C525"/>
    <mergeCell ref="A611:C6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320E-911A-4DC5-A84D-BC80C49D9F7B}">
  <dimension ref="A1:L424"/>
  <sheetViews>
    <sheetView tabSelected="1" topLeftCell="A168" workbookViewId="0">
      <selection activeCell="I178" sqref="I178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8.14062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5.75" thickBot="1" x14ac:dyDescent="0.3">
      <c r="A1"/>
      <c r="B1"/>
      <c r="C1"/>
      <c r="D1"/>
      <c r="E1"/>
      <c r="F1"/>
    </row>
    <row r="2" spans="1:6" ht="16.5" thickBot="1" x14ac:dyDescent="0.3">
      <c r="A2" s="18" t="s">
        <v>1542</v>
      </c>
      <c r="B2" s="19"/>
      <c r="C2" s="20"/>
      <c r="D2"/>
      <c r="E2"/>
      <c r="F2"/>
    </row>
    <row r="4" spans="1:6" x14ac:dyDescent="0.25">
      <c r="A4" s="6" t="s">
        <v>0</v>
      </c>
      <c r="B4" s="7" t="s">
        <v>1</v>
      </c>
      <c r="C4" s="8" t="s">
        <v>2</v>
      </c>
      <c r="D4" s="7" t="s">
        <v>3</v>
      </c>
      <c r="E4" s="8" t="s">
        <v>4</v>
      </c>
      <c r="F4" s="12" t="s">
        <v>5</v>
      </c>
    </row>
    <row r="5" spans="1:6" x14ac:dyDescent="0.25">
      <c r="A5" s="9">
        <v>1</v>
      </c>
      <c r="B5" s="10" t="s">
        <v>1543</v>
      </c>
      <c r="C5" s="11" t="s">
        <v>1544</v>
      </c>
      <c r="D5" s="10">
        <v>1995</v>
      </c>
      <c r="E5" s="11" t="s">
        <v>27</v>
      </c>
      <c r="F5" s="13" t="s">
        <v>1545</v>
      </c>
    </row>
    <row r="6" spans="1:6" x14ac:dyDescent="0.25">
      <c r="A6" s="9">
        <v>2</v>
      </c>
      <c r="B6" s="10" t="s">
        <v>1546</v>
      </c>
      <c r="C6" s="11" t="s">
        <v>1547</v>
      </c>
      <c r="D6" s="10">
        <v>1995</v>
      </c>
      <c r="E6" s="11" t="s">
        <v>7</v>
      </c>
      <c r="F6" s="13" t="s">
        <v>1548</v>
      </c>
    </row>
    <row r="7" spans="1:6" x14ac:dyDescent="0.25">
      <c r="A7" s="9">
        <v>3</v>
      </c>
      <c r="B7" s="10" t="s">
        <v>1549</v>
      </c>
      <c r="C7" s="11" t="s">
        <v>1550</v>
      </c>
      <c r="D7" s="10">
        <v>1999</v>
      </c>
      <c r="E7" s="11" t="s">
        <v>27</v>
      </c>
      <c r="F7" s="13" t="s">
        <v>1551</v>
      </c>
    </row>
    <row r="8" spans="1:6" x14ac:dyDescent="0.25">
      <c r="A8" s="9">
        <v>4</v>
      </c>
      <c r="B8" s="10" t="s">
        <v>1552</v>
      </c>
      <c r="C8" s="11" t="s">
        <v>1553</v>
      </c>
      <c r="D8" s="10">
        <v>1996</v>
      </c>
      <c r="E8" s="11" t="s">
        <v>27</v>
      </c>
      <c r="F8" s="13" t="s">
        <v>1554</v>
      </c>
    </row>
    <row r="9" spans="1:6" x14ac:dyDescent="0.25">
      <c r="A9" s="9">
        <v>5</v>
      </c>
      <c r="B9" s="10" t="s">
        <v>1555</v>
      </c>
      <c r="C9" s="11" t="s">
        <v>1556</v>
      </c>
      <c r="D9" s="10">
        <v>1999</v>
      </c>
      <c r="E9" s="11" t="s">
        <v>13</v>
      </c>
      <c r="F9" s="13" t="s">
        <v>1557</v>
      </c>
    </row>
    <row r="10" spans="1:6" x14ac:dyDescent="0.25">
      <c r="A10" s="9">
        <v>7</v>
      </c>
      <c r="B10" s="10" t="s">
        <v>1561</v>
      </c>
      <c r="C10" s="11" t="s">
        <v>1562</v>
      </c>
      <c r="D10" s="10">
        <v>2002</v>
      </c>
      <c r="E10" s="11" t="s">
        <v>27</v>
      </c>
      <c r="F10" s="13" t="s">
        <v>1563</v>
      </c>
    </row>
    <row r="11" spans="1:6" x14ac:dyDescent="0.25">
      <c r="A11" s="9">
        <v>8</v>
      </c>
      <c r="B11" s="10" t="s">
        <v>1564</v>
      </c>
      <c r="C11" s="11" t="s">
        <v>1565</v>
      </c>
      <c r="D11" s="10">
        <v>1997</v>
      </c>
      <c r="E11" s="11" t="s">
        <v>38</v>
      </c>
      <c r="F11" s="13" t="s">
        <v>1566</v>
      </c>
    </row>
    <row r="12" spans="1:6" x14ac:dyDescent="0.25">
      <c r="A12" s="9">
        <v>9</v>
      </c>
      <c r="B12" s="10" t="s">
        <v>1567</v>
      </c>
      <c r="C12" s="11" t="s">
        <v>1568</v>
      </c>
      <c r="D12" s="10">
        <v>1975</v>
      </c>
      <c r="E12" s="11" t="s">
        <v>7</v>
      </c>
      <c r="F12" s="13" t="s">
        <v>1569</v>
      </c>
    </row>
    <row r="13" spans="1:6" x14ac:dyDescent="0.25">
      <c r="A13" s="9">
        <v>10</v>
      </c>
      <c r="B13" s="10" t="s">
        <v>1570</v>
      </c>
      <c r="C13" s="11" t="s">
        <v>1571</v>
      </c>
      <c r="D13" s="10">
        <v>1998</v>
      </c>
      <c r="E13" s="11" t="s">
        <v>27</v>
      </c>
      <c r="F13" s="13" t="s">
        <v>1572</v>
      </c>
    </row>
    <row r="14" spans="1:6" x14ac:dyDescent="0.25">
      <c r="A14" s="9">
        <v>11</v>
      </c>
      <c r="B14" s="10" t="s">
        <v>1573</v>
      </c>
      <c r="C14" s="11" t="s">
        <v>1574</v>
      </c>
      <c r="D14" s="10">
        <v>2000</v>
      </c>
      <c r="E14" s="11" t="s">
        <v>87</v>
      </c>
      <c r="F14" s="13" t="s">
        <v>1575</v>
      </c>
    </row>
    <row r="15" spans="1:6" ht="15.75" thickBot="1" x14ac:dyDescent="0.3">
      <c r="A15"/>
      <c r="B15"/>
      <c r="C15"/>
      <c r="D15"/>
      <c r="E15"/>
      <c r="F15"/>
    </row>
    <row r="16" spans="1:6" ht="16.5" thickBot="1" x14ac:dyDescent="0.3">
      <c r="A16" s="18" t="s">
        <v>2242</v>
      </c>
      <c r="B16" s="19"/>
      <c r="C16" s="20"/>
      <c r="D16"/>
      <c r="E16"/>
      <c r="F16"/>
    </row>
    <row r="18" spans="1:6" x14ac:dyDescent="0.25">
      <c r="A18" s="6" t="s">
        <v>0</v>
      </c>
      <c r="B18" s="7" t="s">
        <v>1</v>
      </c>
      <c r="C18" s="8" t="s">
        <v>2</v>
      </c>
      <c r="D18" s="7" t="s">
        <v>3</v>
      </c>
      <c r="E18" s="8" t="s">
        <v>4</v>
      </c>
      <c r="F18" s="12" t="s">
        <v>5</v>
      </c>
    </row>
    <row r="19" spans="1:6" x14ac:dyDescent="0.25">
      <c r="A19" s="9">
        <v>1</v>
      </c>
      <c r="B19" s="10" t="s">
        <v>2243</v>
      </c>
      <c r="C19" s="11" t="s">
        <v>2244</v>
      </c>
      <c r="D19" s="10">
        <v>2004</v>
      </c>
      <c r="E19" s="11" t="s">
        <v>96</v>
      </c>
      <c r="F19" s="13" t="s">
        <v>2245</v>
      </c>
    </row>
    <row r="20" spans="1:6" x14ac:dyDescent="0.25">
      <c r="A20" s="9">
        <v>2</v>
      </c>
      <c r="B20" s="10" t="s">
        <v>2246</v>
      </c>
      <c r="C20" s="11" t="s">
        <v>2247</v>
      </c>
      <c r="D20" s="10">
        <v>2004</v>
      </c>
      <c r="E20" s="11" t="s">
        <v>38</v>
      </c>
      <c r="F20" s="13" t="s">
        <v>39</v>
      </c>
    </row>
    <row r="21" spans="1:6" x14ac:dyDescent="0.25">
      <c r="A21" s="9">
        <v>3</v>
      </c>
      <c r="B21" s="10" t="s">
        <v>2248</v>
      </c>
      <c r="C21" s="11" t="s">
        <v>2249</v>
      </c>
      <c r="D21" s="10">
        <v>2004</v>
      </c>
      <c r="E21" s="11" t="s">
        <v>38</v>
      </c>
      <c r="F21" s="13" t="s">
        <v>2250</v>
      </c>
    </row>
    <row r="22" spans="1:6" x14ac:dyDescent="0.25">
      <c r="A22" s="9">
        <v>4</v>
      </c>
      <c r="B22" s="10" t="s">
        <v>2251</v>
      </c>
      <c r="C22" s="11" t="s">
        <v>2252</v>
      </c>
      <c r="D22" s="10">
        <v>2003</v>
      </c>
      <c r="E22" s="11" t="s">
        <v>38</v>
      </c>
      <c r="F22" s="13" t="s">
        <v>2253</v>
      </c>
    </row>
    <row r="23" spans="1:6" x14ac:dyDescent="0.25">
      <c r="A23" s="9">
        <v>5</v>
      </c>
      <c r="B23" s="10" t="s">
        <v>2254</v>
      </c>
      <c r="C23" s="11" t="s">
        <v>2255</v>
      </c>
      <c r="D23" s="10">
        <v>2004</v>
      </c>
      <c r="E23" s="11" t="s">
        <v>7</v>
      </c>
      <c r="F23" s="13" t="s">
        <v>2256</v>
      </c>
    </row>
    <row r="24" spans="1:6" x14ac:dyDescent="0.25">
      <c r="A24" s="9">
        <v>6</v>
      </c>
      <c r="B24" s="10" t="s">
        <v>2257</v>
      </c>
      <c r="C24" s="11" t="s">
        <v>2258</v>
      </c>
      <c r="D24" s="10">
        <v>2003</v>
      </c>
      <c r="E24" s="11" t="s">
        <v>27</v>
      </c>
      <c r="F24" s="13" t="s">
        <v>2259</v>
      </c>
    </row>
    <row r="25" spans="1:6" x14ac:dyDescent="0.25">
      <c r="A25" s="9">
        <v>7</v>
      </c>
      <c r="B25" s="10" t="s">
        <v>2260</v>
      </c>
      <c r="C25" s="11" t="s">
        <v>2261</v>
      </c>
      <c r="D25" s="10">
        <v>2004</v>
      </c>
      <c r="E25" s="11" t="s">
        <v>84</v>
      </c>
      <c r="F25" s="13" t="s">
        <v>2262</v>
      </c>
    </row>
    <row r="26" spans="1:6" x14ac:dyDescent="0.25">
      <c r="A26" s="9">
        <v>8</v>
      </c>
      <c r="B26" s="10" t="s">
        <v>2263</v>
      </c>
      <c r="C26" s="11" t="s">
        <v>2264</v>
      </c>
      <c r="D26" s="10">
        <v>2004</v>
      </c>
      <c r="E26" s="11" t="s">
        <v>96</v>
      </c>
      <c r="F26" s="13" t="s">
        <v>2265</v>
      </c>
    </row>
    <row r="27" spans="1:6" x14ac:dyDescent="0.25">
      <c r="A27" s="9">
        <v>9</v>
      </c>
      <c r="B27" s="10" t="s">
        <v>2266</v>
      </c>
      <c r="C27" s="11" t="s">
        <v>2267</v>
      </c>
      <c r="D27" s="10">
        <v>2004</v>
      </c>
      <c r="E27" s="11" t="s">
        <v>7</v>
      </c>
      <c r="F27" s="13" t="s">
        <v>2268</v>
      </c>
    </row>
    <row r="28" spans="1:6" x14ac:dyDescent="0.25">
      <c r="A28" s="9">
        <v>10</v>
      </c>
      <c r="B28" s="10" t="s">
        <v>2269</v>
      </c>
      <c r="C28" s="11" t="s">
        <v>2270</v>
      </c>
      <c r="D28" s="10">
        <v>2004</v>
      </c>
      <c r="E28" s="11" t="s">
        <v>731</v>
      </c>
      <c r="F28" s="13" t="s">
        <v>2271</v>
      </c>
    </row>
    <row r="29" spans="1:6" x14ac:dyDescent="0.25">
      <c r="A29" s="9">
        <v>11</v>
      </c>
      <c r="B29" s="10" t="s">
        <v>2272</v>
      </c>
      <c r="C29" s="11" t="s">
        <v>2273</v>
      </c>
      <c r="D29" s="10">
        <v>2004</v>
      </c>
      <c r="E29" s="11" t="s">
        <v>140</v>
      </c>
      <c r="F29" s="13" t="s">
        <v>2274</v>
      </c>
    </row>
    <row r="30" spans="1:6" x14ac:dyDescent="0.25">
      <c r="A30" s="9">
        <v>12</v>
      </c>
      <c r="B30" s="10" t="s">
        <v>2275</v>
      </c>
      <c r="C30" s="11" t="s">
        <v>2276</v>
      </c>
      <c r="D30" s="10">
        <v>2003</v>
      </c>
      <c r="E30" s="11" t="s">
        <v>13</v>
      </c>
      <c r="F30" s="13" t="s">
        <v>2277</v>
      </c>
    </row>
    <row r="31" spans="1:6" x14ac:dyDescent="0.25">
      <c r="A31" s="9">
        <v>13</v>
      </c>
      <c r="B31" s="10" t="s">
        <v>2278</v>
      </c>
      <c r="C31" s="11" t="s">
        <v>2279</v>
      </c>
      <c r="D31" s="10">
        <v>2004</v>
      </c>
      <c r="E31" s="11" t="s">
        <v>21</v>
      </c>
      <c r="F31" s="13" t="s">
        <v>2280</v>
      </c>
    </row>
    <row r="32" spans="1:6" ht="15.75" thickBot="1" x14ac:dyDescent="0.3">
      <c r="A32"/>
      <c r="B32"/>
      <c r="C32"/>
      <c r="D32"/>
      <c r="E32"/>
      <c r="F32"/>
    </row>
    <row r="33" spans="1:6" ht="16.5" thickBot="1" x14ac:dyDescent="0.3">
      <c r="A33" s="18" t="s">
        <v>2450</v>
      </c>
      <c r="B33" s="19"/>
      <c r="C33" s="20"/>
      <c r="D33"/>
      <c r="E33"/>
      <c r="F33"/>
    </row>
    <row r="35" spans="1:6" x14ac:dyDescent="0.25">
      <c r="A35" s="6" t="s">
        <v>0</v>
      </c>
      <c r="B35" s="7" t="s">
        <v>1</v>
      </c>
      <c r="C35" s="8" t="s">
        <v>2</v>
      </c>
      <c r="D35" s="7" t="s">
        <v>3</v>
      </c>
      <c r="E35" s="8" t="s">
        <v>4</v>
      </c>
      <c r="F35" s="12" t="s">
        <v>5</v>
      </c>
    </row>
    <row r="36" spans="1:6" x14ac:dyDescent="0.25">
      <c r="A36" s="9">
        <v>1</v>
      </c>
      <c r="B36" s="10" t="s">
        <v>2451</v>
      </c>
      <c r="C36" s="11" t="s">
        <v>2452</v>
      </c>
      <c r="D36" s="10">
        <v>2006</v>
      </c>
      <c r="E36" s="11" t="s">
        <v>7</v>
      </c>
      <c r="F36" s="13" t="s">
        <v>2453</v>
      </c>
    </row>
    <row r="37" spans="1:6" x14ac:dyDescent="0.25">
      <c r="A37" s="9">
        <v>2</v>
      </c>
      <c r="B37" s="10" t="s">
        <v>2454</v>
      </c>
      <c r="C37" s="11" t="s">
        <v>2455</v>
      </c>
      <c r="D37" s="10">
        <v>2006</v>
      </c>
      <c r="E37" s="11" t="s">
        <v>96</v>
      </c>
      <c r="F37" s="13" t="s">
        <v>2456</v>
      </c>
    </row>
    <row r="38" spans="1:6" x14ac:dyDescent="0.25">
      <c r="A38" s="9">
        <v>3</v>
      </c>
      <c r="B38" s="10" t="s">
        <v>2457</v>
      </c>
      <c r="C38" s="11" t="s">
        <v>2458</v>
      </c>
      <c r="D38" s="10">
        <v>2006</v>
      </c>
      <c r="E38" s="11" t="s">
        <v>27</v>
      </c>
      <c r="F38" s="13" t="s">
        <v>2459</v>
      </c>
    </row>
    <row r="39" spans="1:6" x14ac:dyDescent="0.25">
      <c r="A39" s="9">
        <v>4</v>
      </c>
      <c r="B39" s="10" t="s">
        <v>2460</v>
      </c>
      <c r="C39" s="11" t="s">
        <v>2461</v>
      </c>
      <c r="D39" s="10">
        <v>2006</v>
      </c>
      <c r="E39" s="11" t="s">
        <v>13</v>
      </c>
      <c r="F39" s="13" t="s">
        <v>2462</v>
      </c>
    </row>
    <row r="40" spans="1:6" x14ac:dyDescent="0.25">
      <c r="A40" s="9">
        <v>5</v>
      </c>
      <c r="B40" s="10" t="s">
        <v>2463</v>
      </c>
      <c r="C40" s="11" t="s">
        <v>2464</v>
      </c>
      <c r="D40" s="10">
        <v>2005</v>
      </c>
      <c r="E40" s="11" t="s">
        <v>27</v>
      </c>
      <c r="F40" s="13" t="s">
        <v>2465</v>
      </c>
    </row>
    <row r="41" spans="1:6" x14ac:dyDescent="0.25">
      <c r="A41" s="9">
        <v>6</v>
      </c>
      <c r="B41" s="10" t="s">
        <v>2466</v>
      </c>
      <c r="C41" s="11" t="s">
        <v>2467</v>
      </c>
      <c r="D41" s="10">
        <v>2005</v>
      </c>
      <c r="E41" s="11" t="s">
        <v>27</v>
      </c>
      <c r="F41" s="13" t="s">
        <v>2468</v>
      </c>
    </row>
    <row r="42" spans="1:6" x14ac:dyDescent="0.25">
      <c r="A42" s="9">
        <v>7</v>
      </c>
      <c r="B42" s="10" t="s">
        <v>2469</v>
      </c>
      <c r="C42" s="11" t="s">
        <v>2470</v>
      </c>
      <c r="D42" s="10">
        <v>2006</v>
      </c>
      <c r="E42" s="11" t="s">
        <v>21</v>
      </c>
      <c r="F42" s="13" t="s">
        <v>2471</v>
      </c>
    </row>
    <row r="43" spans="1:6" x14ac:dyDescent="0.25">
      <c r="A43" s="9">
        <v>8</v>
      </c>
      <c r="B43" s="10" t="s">
        <v>2472</v>
      </c>
      <c r="C43" s="11" t="s">
        <v>2473</v>
      </c>
      <c r="D43" s="10">
        <v>2006</v>
      </c>
      <c r="E43" s="11" t="s">
        <v>10</v>
      </c>
      <c r="F43" s="13" t="s">
        <v>2474</v>
      </c>
    </row>
    <row r="44" spans="1:6" x14ac:dyDescent="0.25">
      <c r="A44" s="9">
        <v>9</v>
      </c>
      <c r="B44" s="10" t="s">
        <v>2475</v>
      </c>
      <c r="C44" s="11" t="s">
        <v>2476</v>
      </c>
      <c r="D44" s="10">
        <v>2005</v>
      </c>
      <c r="E44" s="11" t="s">
        <v>38</v>
      </c>
      <c r="F44" s="13" t="s">
        <v>2477</v>
      </c>
    </row>
    <row r="45" spans="1:6" x14ac:dyDescent="0.25">
      <c r="A45" s="9">
        <v>10</v>
      </c>
      <c r="B45" s="10" t="s">
        <v>2478</v>
      </c>
      <c r="C45" s="11" t="s">
        <v>2479</v>
      </c>
      <c r="D45" s="10">
        <v>2006</v>
      </c>
      <c r="E45" s="11" t="s">
        <v>731</v>
      </c>
      <c r="F45" s="13" t="s">
        <v>2480</v>
      </c>
    </row>
    <row r="46" spans="1:6" x14ac:dyDescent="0.25">
      <c r="A46" s="9">
        <v>11</v>
      </c>
      <c r="B46" s="10" t="s">
        <v>2481</v>
      </c>
      <c r="C46" s="11" t="s">
        <v>2482</v>
      </c>
      <c r="D46" s="10">
        <v>2005</v>
      </c>
      <c r="E46" s="11" t="s">
        <v>27</v>
      </c>
      <c r="F46" s="13" t="s">
        <v>2483</v>
      </c>
    </row>
    <row r="47" spans="1:6" x14ac:dyDescent="0.25">
      <c r="A47" s="9">
        <v>12</v>
      </c>
      <c r="B47" s="10" t="s">
        <v>2484</v>
      </c>
      <c r="C47" s="11" t="s">
        <v>2485</v>
      </c>
      <c r="D47" s="10">
        <v>2006</v>
      </c>
      <c r="E47" s="11" t="s">
        <v>27</v>
      </c>
      <c r="F47" s="13" t="s">
        <v>2486</v>
      </c>
    </row>
    <row r="48" spans="1:6" x14ac:dyDescent="0.25">
      <c r="A48" s="9">
        <v>13</v>
      </c>
      <c r="B48" s="10" t="s">
        <v>2487</v>
      </c>
      <c r="C48" s="11" t="s">
        <v>2488</v>
      </c>
      <c r="D48" s="10">
        <v>2005</v>
      </c>
      <c r="E48" s="11" t="s">
        <v>108</v>
      </c>
      <c r="F48" s="13" t="s">
        <v>2489</v>
      </c>
    </row>
    <row r="49" spans="1:6" x14ac:dyDescent="0.25">
      <c r="A49" s="9">
        <v>14</v>
      </c>
      <c r="B49" s="10" t="s">
        <v>2490</v>
      </c>
      <c r="C49" s="11" t="s">
        <v>2491</v>
      </c>
      <c r="D49" s="10">
        <v>2005</v>
      </c>
      <c r="E49" s="11" t="s">
        <v>27</v>
      </c>
      <c r="F49" s="13" t="s">
        <v>2492</v>
      </c>
    </row>
    <row r="50" spans="1:6" x14ac:dyDescent="0.25">
      <c r="A50" s="9">
        <v>15</v>
      </c>
      <c r="B50" s="10" t="s">
        <v>2493</v>
      </c>
      <c r="C50" s="11" t="s">
        <v>2494</v>
      </c>
      <c r="D50" s="10">
        <v>2005</v>
      </c>
      <c r="E50" s="11" t="s">
        <v>84</v>
      </c>
      <c r="F50" s="13" t="s">
        <v>2495</v>
      </c>
    </row>
    <row r="51" spans="1:6" x14ac:dyDescent="0.25">
      <c r="A51" s="9">
        <v>16</v>
      </c>
      <c r="B51" s="10" t="s">
        <v>2496</v>
      </c>
      <c r="C51" s="11" t="s">
        <v>2497</v>
      </c>
      <c r="D51" s="10">
        <v>2005</v>
      </c>
      <c r="E51" s="11" t="s">
        <v>27</v>
      </c>
      <c r="F51" s="13" t="s">
        <v>2498</v>
      </c>
    </row>
    <row r="52" spans="1:6" x14ac:dyDescent="0.25">
      <c r="A52" s="9">
        <v>17</v>
      </c>
      <c r="B52" s="10" t="s">
        <v>2499</v>
      </c>
      <c r="C52" s="11" t="s">
        <v>2500</v>
      </c>
      <c r="D52" s="10">
        <v>2005</v>
      </c>
      <c r="E52" s="11" t="s">
        <v>108</v>
      </c>
      <c r="F52" s="13" t="s">
        <v>2501</v>
      </c>
    </row>
    <row r="53" spans="1:6" x14ac:dyDescent="0.25">
      <c r="A53" s="9">
        <v>18</v>
      </c>
      <c r="B53" s="10" t="s">
        <v>2502</v>
      </c>
      <c r="C53" s="11" t="s">
        <v>2503</v>
      </c>
      <c r="D53" s="10">
        <v>2005</v>
      </c>
      <c r="E53" s="11" t="s">
        <v>38</v>
      </c>
      <c r="F53" s="13" t="s">
        <v>2504</v>
      </c>
    </row>
    <row r="54" spans="1:6" x14ac:dyDescent="0.25">
      <c r="A54" s="9">
        <v>19</v>
      </c>
      <c r="B54" s="10" t="s">
        <v>2505</v>
      </c>
      <c r="C54" s="11" t="s">
        <v>2506</v>
      </c>
      <c r="D54" s="10">
        <v>2005</v>
      </c>
      <c r="E54" s="11" t="s">
        <v>51</v>
      </c>
      <c r="F54" s="13" t="s">
        <v>2507</v>
      </c>
    </row>
    <row r="55" spans="1:6" ht="15.75" thickBot="1" x14ac:dyDescent="0.3">
      <c r="A55"/>
      <c r="B55"/>
      <c r="C55"/>
      <c r="D55"/>
      <c r="E55"/>
      <c r="F55"/>
    </row>
    <row r="56" spans="1:6" ht="16.5" thickBot="1" x14ac:dyDescent="0.3">
      <c r="A56" s="18" t="s">
        <v>2619</v>
      </c>
      <c r="B56" s="19"/>
      <c r="C56" s="20"/>
      <c r="D56"/>
      <c r="E56"/>
      <c r="F56"/>
    </row>
    <row r="58" spans="1:6" x14ac:dyDescent="0.25">
      <c r="A58" s="6" t="s">
        <v>0</v>
      </c>
      <c r="B58" s="7" t="s">
        <v>1</v>
      </c>
      <c r="C58" s="8" t="s">
        <v>2</v>
      </c>
      <c r="D58" s="7" t="s">
        <v>3</v>
      </c>
      <c r="E58" s="8" t="s">
        <v>4</v>
      </c>
      <c r="F58" s="12" t="s">
        <v>5</v>
      </c>
    </row>
    <row r="59" spans="1:6" x14ac:dyDescent="0.25">
      <c r="A59" s="9">
        <v>1</v>
      </c>
      <c r="B59" s="10" t="s">
        <v>2620</v>
      </c>
      <c r="C59" s="11" t="s">
        <v>2621</v>
      </c>
      <c r="D59" s="10">
        <v>2007</v>
      </c>
      <c r="E59" s="11" t="s">
        <v>140</v>
      </c>
      <c r="F59" s="13" t="s">
        <v>2622</v>
      </c>
    </row>
    <row r="60" spans="1:6" x14ac:dyDescent="0.25">
      <c r="A60" s="9">
        <v>2</v>
      </c>
      <c r="B60" s="10" t="s">
        <v>2623</v>
      </c>
      <c r="C60" s="11" t="s">
        <v>2624</v>
      </c>
      <c r="D60" s="10">
        <v>2007</v>
      </c>
      <c r="E60" s="11" t="s">
        <v>27</v>
      </c>
      <c r="F60" s="13" t="s">
        <v>2625</v>
      </c>
    </row>
    <row r="61" spans="1:6" x14ac:dyDescent="0.25">
      <c r="A61" s="9">
        <v>3</v>
      </c>
      <c r="B61" s="10" t="s">
        <v>2626</v>
      </c>
      <c r="C61" s="11" t="s">
        <v>2627</v>
      </c>
      <c r="D61" s="10">
        <v>2007</v>
      </c>
      <c r="E61" s="11" t="s">
        <v>87</v>
      </c>
      <c r="F61" s="13" t="s">
        <v>2628</v>
      </c>
    </row>
    <row r="62" spans="1:6" x14ac:dyDescent="0.25">
      <c r="A62" s="9">
        <v>4</v>
      </c>
      <c r="B62" s="10" t="s">
        <v>2629</v>
      </c>
      <c r="C62" s="11" t="s">
        <v>2630</v>
      </c>
      <c r="D62" s="10">
        <v>2007</v>
      </c>
      <c r="E62" s="11" t="s">
        <v>84</v>
      </c>
      <c r="F62" s="13" t="s">
        <v>2631</v>
      </c>
    </row>
    <row r="63" spans="1:6" x14ac:dyDescent="0.25">
      <c r="A63" s="9">
        <v>5</v>
      </c>
      <c r="B63" s="10" t="s">
        <v>2632</v>
      </c>
      <c r="C63" s="11" t="s">
        <v>2633</v>
      </c>
      <c r="D63" s="10">
        <v>2007</v>
      </c>
      <c r="E63" s="11" t="s">
        <v>13</v>
      </c>
      <c r="F63" s="13" t="s">
        <v>2634</v>
      </c>
    </row>
    <row r="64" spans="1:6" x14ac:dyDescent="0.25">
      <c r="A64" s="9">
        <v>6</v>
      </c>
      <c r="B64" s="10" t="s">
        <v>2635</v>
      </c>
      <c r="C64" s="11" t="s">
        <v>2636</v>
      </c>
      <c r="D64" s="10">
        <v>2007</v>
      </c>
      <c r="E64" s="11" t="s">
        <v>13</v>
      </c>
      <c r="F64" s="13" t="s">
        <v>2637</v>
      </c>
    </row>
    <row r="65" spans="1:6" x14ac:dyDescent="0.25">
      <c r="A65" s="9">
        <v>7</v>
      </c>
      <c r="B65" s="10" t="s">
        <v>2638</v>
      </c>
      <c r="C65" s="11" t="s">
        <v>2639</v>
      </c>
      <c r="D65" s="10">
        <v>2007</v>
      </c>
      <c r="E65" s="11" t="s">
        <v>10</v>
      </c>
      <c r="F65" s="13" t="s">
        <v>2640</v>
      </c>
    </row>
    <row r="66" spans="1:6" x14ac:dyDescent="0.25">
      <c r="A66" s="9">
        <v>8</v>
      </c>
      <c r="B66" s="10" t="s">
        <v>2641</v>
      </c>
      <c r="C66" s="11" t="s">
        <v>2642</v>
      </c>
      <c r="D66" s="10">
        <v>2007</v>
      </c>
      <c r="E66" s="11" t="s">
        <v>87</v>
      </c>
      <c r="F66" s="13" t="s">
        <v>2643</v>
      </c>
    </row>
    <row r="67" spans="1:6" x14ac:dyDescent="0.25">
      <c r="A67" s="9">
        <v>9</v>
      </c>
      <c r="B67" s="10" t="s">
        <v>2644</v>
      </c>
      <c r="C67" s="11" t="s">
        <v>2645</v>
      </c>
      <c r="D67" s="10">
        <v>2008</v>
      </c>
      <c r="E67" s="11" t="s">
        <v>38</v>
      </c>
      <c r="F67" s="13" t="s">
        <v>2646</v>
      </c>
    </row>
    <row r="68" spans="1:6" x14ac:dyDescent="0.25">
      <c r="A68" s="9">
        <v>10</v>
      </c>
      <c r="B68" s="10" t="s">
        <v>2647</v>
      </c>
      <c r="C68" s="11" t="s">
        <v>2648</v>
      </c>
      <c r="D68" s="10">
        <v>2007</v>
      </c>
      <c r="E68" s="11" t="s">
        <v>210</v>
      </c>
      <c r="F68" s="13" t="s">
        <v>2649</v>
      </c>
    </row>
    <row r="69" spans="1:6" x14ac:dyDescent="0.25">
      <c r="A69" s="9">
        <v>11</v>
      </c>
      <c r="B69" s="10" t="s">
        <v>2650</v>
      </c>
      <c r="C69" s="11" t="s">
        <v>2651</v>
      </c>
      <c r="D69" s="10">
        <v>2007</v>
      </c>
      <c r="E69" s="11" t="s">
        <v>13</v>
      </c>
      <c r="F69" s="13" t="s">
        <v>2652</v>
      </c>
    </row>
    <row r="70" spans="1:6" x14ac:dyDescent="0.25">
      <c r="A70" s="9">
        <v>12</v>
      </c>
      <c r="B70" s="10" t="s">
        <v>2653</v>
      </c>
      <c r="C70" s="11" t="s">
        <v>2654</v>
      </c>
      <c r="D70" s="10">
        <v>2007</v>
      </c>
      <c r="E70" s="11" t="s">
        <v>731</v>
      </c>
      <c r="F70" s="13" t="s">
        <v>2655</v>
      </c>
    </row>
    <row r="71" spans="1:6" x14ac:dyDescent="0.25">
      <c r="A71" s="9">
        <v>13</v>
      </c>
      <c r="B71" s="10" t="s">
        <v>2656</v>
      </c>
      <c r="C71" s="11" t="s">
        <v>2657</v>
      </c>
      <c r="D71" s="10">
        <v>2008</v>
      </c>
      <c r="E71" s="11" t="s">
        <v>27</v>
      </c>
      <c r="F71" s="13" t="s">
        <v>2658</v>
      </c>
    </row>
    <row r="72" spans="1:6" x14ac:dyDescent="0.25">
      <c r="A72" s="9">
        <v>14</v>
      </c>
      <c r="B72" s="10" t="s">
        <v>2659</v>
      </c>
      <c r="C72" s="11" t="s">
        <v>2660</v>
      </c>
      <c r="D72" s="10">
        <v>2007</v>
      </c>
      <c r="E72" s="11" t="s">
        <v>13</v>
      </c>
      <c r="F72" s="13" t="s">
        <v>2661</v>
      </c>
    </row>
    <row r="73" spans="1:6" x14ac:dyDescent="0.25">
      <c r="A73" s="9">
        <v>15</v>
      </c>
      <c r="B73" s="10" t="s">
        <v>2662</v>
      </c>
      <c r="C73" s="11" t="s">
        <v>2663</v>
      </c>
      <c r="D73" s="10">
        <v>2008</v>
      </c>
      <c r="E73" s="11" t="s">
        <v>96</v>
      </c>
      <c r="F73" s="13" t="s">
        <v>2664</v>
      </c>
    </row>
    <row r="74" spans="1:6" x14ac:dyDescent="0.25">
      <c r="A74" s="9">
        <v>16</v>
      </c>
      <c r="B74" s="10" t="s">
        <v>2665</v>
      </c>
      <c r="C74" s="11" t="s">
        <v>2666</v>
      </c>
      <c r="D74" s="10">
        <v>2008</v>
      </c>
      <c r="E74" s="11" t="s">
        <v>7</v>
      </c>
      <c r="F74" s="13" t="s">
        <v>2667</v>
      </c>
    </row>
    <row r="75" spans="1:6" x14ac:dyDescent="0.25">
      <c r="A75" s="9">
        <v>17</v>
      </c>
      <c r="B75" s="10" t="s">
        <v>2668</v>
      </c>
      <c r="C75" s="11" t="s">
        <v>2669</v>
      </c>
      <c r="D75" s="10">
        <v>2007</v>
      </c>
      <c r="E75" s="11" t="s">
        <v>13</v>
      </c>
      <c r="F75" s="13" t="s">
        <v>2670</v>
      </c>
    </row>
    <row r="76" spans="1:6" x14ac:dyDescent="0.25">
      <c r="A76" s="9">
        <v>18</v>
      </c>
      <c r="B76" s="10" t="s">
        <v>2671</v>
      </c>
      <c r="C76" s="11" t="s">
        <v>2672</v>
      </c>
      <c r="D76" s="10">
        <v>2008</v>
      </c>
      <c r="E76" s="11" t="s">
        <v>10</v>
      </c>
      <c r="F76" s="13" t="s">
        <v>2673</v>
      </c>
    </row>
    <row r="77" spans="1:6" x14ac:dyDescent="0.25">
      <c r="A77" s="9">
        <v>19</v>
      </c>
      <c r="B77" s="10" t="s">
        <v>2674</v>
      </c>
      <c r="C77" s="11" t="s">
        <v>2675</v>
      </c>
      <c r="D77" s="10">
        <v>2007</v>
      </c>
      <c r="E77" s="11" t="s">
        <v>38</v>
      </c>
      <c r="F77" s="13" t="s">
        <v>2676</v>
      </c>
    </row>
    <row r="78" spans="1:6" x14ac:dyDescent="0.25">
      <c r="A78" s="9">
        <v>20</v>
      </c>
      <c r="B78" s="10" t="s">
        <v>2677</v>
      </c>
      <c r="C78" s="11" t="s">
        <v>2678</v>
      </c>
      <c r="D78" s="10">
        <v>2007</v>
      </c>
      <c r="E78" s="11" t="s">
        <v>7</v>
      </c>
      <c r="F78" s="13" t="s">
        <v>2679</v>
      </c>
    </row>
    <row r="79" spans="1:6" x14ac:dyDescent="0.25">
      <c r="A79" s="9">
        <v>21</v>
      </c>
      <c r="B79" s="10" t="s">
        <v>2680</v>
      </c>
      <c r="C79" s="11" t="s">
        <v>2681</v>
      </c>
      <c r="D79" s="10">
        <v>2008</v>
      </c>
      <c r="E79" s="11" t="s">
        <v>27</v>
      </c>
      <c r="F79" s="13" t="s">
        <v>2682</v>
      </c>
    </row>
    <row r="80" spans="1:6" x14ac:dyDescent="0.25">
      <c r="A80" s="9">
        <v>22</v>
      </c>
      <c r="B80" s="10" t="s">
        <v>2683</v>
      </c>
      <c r="C80" s="11" t="s">
        <v>2684</v>
      </c>
      <c r="D80" s="10">
        <v>2008</v>
      </c>
      <c r="E80" s="11" t="s">
        <v>27</v>
      </c>
      <c r="F80" s="13" t="s">
        <v>2685</v>
      </c>
    </row>
    <row r="81" spans="1:6" x14ac:dyDescent="0.25">
      <c r="A81" s="9">
        <v>23</v>
      </c>
      <c r="B81" s="10" t="s">
        <v>2686</v>
      </c>
      <c r="C81" s="11" t="s">
        <v>2687</v>
      </c>
      <c r="D81" s="10">
        <v>2008</v>
      </c>
      <c r="E81" s="11" t="s">
        <v>140</v>
      </c>
      <c r="F81" s="13" t="s">
        <v>2688</v>
      </c>
    </row>
    <row r="82" spans="1:6" x14ac:dyDescent="0.25">
      <c r="A82" s="9">
        <v>24</v>
      </c>
      <c r="B82" s="10" t="s">
        <v>2689</v>
      </c>
      <c r="C82" s="11" t="s">
        <v>2690</v>
      </c>
      <c r="D82" s="10">
        <v>2008</v>
      </c>
      <c r="E82" s="11" t="s">
        <v>140</v>
      </c>
      <c r="F82" s="13" t="s">
        <v>2691</v>
      </c>
    </row>
    <row r="83" spans="1:6" x14ac:dyDescent="0.25">
      <c r="A83" s="9">
        <v>25</v>
      </c>
      <c r="B83" s="10" t="s">
        <v>2692</v>
      </c>
      <c r="C83" s="11" t="s">
        <v>2693</v>
      </c>
      <c r="D83" s="10">
        <v>2008</v>
      </c>
      <c r="E83" s="11" t="s">
        <v>13</v>
      </c>
      <c r="F83" s="13" t="s">
        <v>2694</v>
      </c>
    </row>
    <row r="84" spans="1:6" x14ac:dyDescent="0.25">
      <c r="A84" s="9">
        <v>26</v>
      </c>
      <c r="B84" s="10" t="s">
        <v>2695</v>
      </c>
      <c r="C84" s="11" t="s">
        <v>2696</v>
      </c>
      <c r="D84" s="10">
        <v>2008</v>
      </c>
      <c r="E84" s="11" t="s">
        <v>96</v>
      </c>
      <c r="F84" s="13" t="s">
        <v>2697</v>
      </c>
    </row>
    <row r="85" spans="1:6" x14ac:dyDescent="0.25">
      <c r="A85" s="9">
        <v>27</v>
      </c>
      <c r="B85" s="10" t="s">
        <v>2698</v>
      </c>
      <c r="C85" s="11" t="s">
        <v>2699</v>
      </c>
      <c r="D85" s="10">
        <v>2008</v>
      </c>
      <c r="E85" s="11" t="s">
        <v>731</v>
      </c>
      <c r="F85" s="13" t="s">
        <v>2700</v>
      </c>
    </row>
    <row r="86" spans="1:6" x14ac:dyDescent="0.25">
      <c r="A86" s="9">
        <v>28</v>
      </c>
      <c r="B86" s="10" t="s">
        <v>2701</v>
      </c>
      <c r="C86" s="11" t="s">
        <v>2702</v>
      </c>
      <c r="D86" s="10">
        <v>2008</v>
      </c>
      <c r="E86" s="11" t="s">
        <v>38</v>
      </c>
      <c r="F86" s="13" t="s">
        <v>2703</v>
      </c>
    </row>
    <row r="87" spans="1:6" x14ac:dyDescent="0.25">
      <c r="A87" s="9">
        <v>29</v>
      </c>
      <c r="B87" s="10" t="s">
        <v>2704</v>
      </c>
      <c r="C87" s="11" t="s">
        <v>2705</v>
      </c>
      <c r="D87" s="10">
        <v>2008</v>
      </c>
      <c r="E87" s="11" t="s">
        <v>210</v>
      </c>
      <c r="F87" s="13" t="s">
        <v>2706</v>
      </c>
    </row>
    <row r="88" spans="1:6" x14ac:dyDescent="0.25">
      <c r="A88" s="9">
        <v>30</v>
      </c>
      <c r="B88" s="10" t="s">
        <v>2707</v>
      </c>
      <c r="C88" s="11" t="s">
        <v>2708</v>
      </c>
      <c r="D88" s="10">
        <v>2008</v>
      </c>
      <c r="E88" s="11" t="s">
        <v>135</v>
      </c>
      <c r="F88" s="13" t="s">
        <v>2709</v>
      </c>
    </row>
    <row r="89" spans="1:6" x14ac:dyDescent="0.25">
      <c r="A89" s="9">
        <v>31</v>
      </c>
      <c r="B89" s="10" t="s">
        <v>2710</v>
      </c>
      <c r="C89" s="11" t="s">
        <v>2711</v>
      </c>
      <c r="D89" s="10">
        <v>2008</v>
      </c>
      <c r="E89" s="11" t="s">
        <v>13</v>
      </c>
      <c r="F89" s="13" t="s">
        <v>2712</v>
      </c>
    </row>
    <row r="90" spans="1:6" x14ac:dyDescent="0.25">
      <c r="A90" s="9">
        <v>32</v>
      </c>
      <c r="B90" s="10" t="s">
        <v>2713</v>
      </c>
      <c r="C90" s="11" t="s">
        <v>2714</v>
      </c>
      <c r="D90" s="10">
        <v>2007</v>
      </c>
      <c r="E90" s="11" t="s">
        <v>731</v>
      </c>
      <c r="F90" s="13" t="s">
        <v>2715</v>
      </c>
    </row>
    <row r="91" spans="1:6" x14ac:dyDescent="0.25">
      <c r="A91" s="9">
        <v>33</v>
      </c>
      <c r="B91" s="10" t="s">
        <v>2716</v>
      </c>
      <c r="C91" s="11" t="s">
        <v>2717</v>
      </c>
      <c r="D91" s="10">
        <v>2007</v>
      </c>
      <c r="E91" s="11" t="s">
        <v>27</v>
      </c>
      <c r="F91" s="13" t="s">
        <v>2718</v>
      </c>
    </row>
    <row r="92" spans="1:6" x14ac:dyDescent="0.25">
      <c r="A92" s="9">
        <v>34</v>
      </c>
      <c r="B92" s="10" t="s">
        <v>2719</v>
      </c>
      <c r="C92" s="11" t="s">
        <v>2720</v>
      </c>
      <c r="D92" s="10">
        <v>2008</v>
      </c>
      <c r="E92" s="11" t="s">
        <v>21</v>
      </c>
      <c r="F92" s="13" t="s">
        <v>2721</v>
      </c>
    </row>
    <row r="93" spans="1:6" x14ac:dyDescent="0.25">
      <c r="A93" s="9">
        <v>35</v>
      </c>
      <c r="B93" s="10" t="s">
        <v>2722</v>
      </c>
      <c r="C93" s="11" t="s">
        <v>2723</v>
      </c>
      <c r="D93" s="10">
        <v>2007</v>
      </c>
      <c r="E93" s="11" t="s">
        <v>13</v>
      </c>
      <c r="F93" s="13" t="s">
        <v>2724</v>
      </c>
    </row>
    <row r="94" spans="1:6" x14ac:dyDescent="0.25">
      <c r="A94" s="9">
        <v>36</v>
      </c>
      <c r="B94" s="10" t="s">
        <v>2725</v>
      </c>
      <c r="C94" s="11" t="s">
        <v>2726</v>
      </c>
      <c r="D94" s="10">
        <v>2008</v>
      </c>
      <c r="E94" s="11" t="s">
        <v>7</v>
      </c>
      <c r="F94" s="13" t="s">
        <v>2727</v>
      </c>
    </row>
    <row r="95" spans="1:6" ht="15.75" thickBot="1" x14ac:dyDescent="0.3">
      <c r="A95"/>
      <c r="B95"/>
      <c r="C95"/>
      <c r="D95"/>
      <c r="E95"/>
      <c r="F95"/>
    </row>
    <row r="96" spans="1:6" ht="16.5" thickBot="1" x14ac:dyDescent="0.3">
      <c r="A96" s="18" t="s">
        <v>2821</v>
      </c>
      <c r="B96" s="19"/>
      <c r="C96" s="20"/>
      <c r="D96"/>
      <c r="E96"/>
      <c r="F96"/>
    </row>
    <row r="98" spans="1:6" x14ac:dyDescent="0.25">
      <c r="A98" s="6" t="s">
        <v>0</v>
      </c>
      <c r="B98" s="7" t="s">
        <v>1</v>
      </c>
      <c r="C98" s="8" t="s">
        <v>2</v>
      </c>
      <c r="D98" s="7" t="s">
        <v>3</v>
      </c>
      <c r="E98" s="8" t="s">
        <v>4</v>
      </c>
      <c r="F98" s="12" t="s">
        <v>5</v>
      </c>
    </row>
    <row r="99" spans="1:6" x14ac:dyDescent="0.25">
      <c r="A99" s="9">
        <v>1</v>
      </c>
      <c r="B99" s="10" t="s">
        <v>2822</v>
      </c>
      <c r="C99" s="11" t="s">
        <v>2823</v>
      </c>
      <c r="D99" s="10">
        <v>2009</v>
      </c>
      <c r="E99" s="11" t="s">
        <v>27</v>
      </c>
      <c r="F99" s="13" t="s">
        <v>2824</v>
      </c>
    </row>
    <row r="100" spans="1:6" x14ac:dyDescent="0.25">
      <c r="A100" s="9">
        <v>2</v>
      </c>
      <c r="B100" s="10" t="s">
        <v>2825</v>
      </c>
      <c r="C100" s="11" t="s">
        <v>2826</v>
      </c>
      <c r="D100" s="10">
        <v>2009</v>
      </c>
      <c r="E100" s="11" t="s">
        <v>10</v>
      </c>
      <c r="F100" s="13" t="s">
        <v>2827</v>
      </c>
    </row>
    <row r="101" spans="1:6" x14ac:dyDescent="0.25">
      <c r="A101" s="9">
        <v>3</v>
      </c>
      <c r="B101" s="10" t="s">
        <v>2828</v>
      </c>
      <c r="C101" s="11" t="s">
        <v>2829</v>
      </c>
      <c r="D101" s="10">
        <v>2009</v>
      </c>
      <c r="E101" s="11" t="s">
        <v>84</v>
      </c>
      <c r="F101" s="13" t="s">
        <v>2830</v>
      </c>
    </row>
    <row r="102" spans="1:6" x14ac:dyDescent="0.25">
      <c r="A102" s="9">
        <v>4</v>
      </c>
      <c r="B102" s="10" t="s">
        <v>2831</v>
      </c>
      <c r="C102" s="11" t="s">
        <v>2832</v>
      </c>
      <c r="D102" s="10">
        <v>2009</v>
      </c>
      <c r="E102" s="11" t="s">
        <v>27</v>
      </c>
      <c r="F102" s="13" t="s">
        <v>2833</v>
      </c>
    </row>
    <row r="103" spans="1:6" x14ac:dyDescent="0.25">
      <c r="A103" s="9">
        <v>5</v>
      </c>
      <c r="B103" s="10" t="s">
        <v>2834</v>
      </c>
      <c r="C103" s="11" t="s">
        <v>2835</v>
      </c>
      <c r="D103" s="10">
        <v>2009</v>
      </c>
      <c r="E103" s="11" t="s">
        <v>7</v>
      </c>
      <c r="F103" s="13" t="s">
        <v>2836</v>
      </c>
    </row>
    <row r="104" spans="1:6" x14ac:dyDescent="0.25">
      <c r="A104" s="9">
        <v>6</v>
      </c>
      <c r="B104" s="10" t="s">
        <v>2837</v>
      </c>
      <c r="C104" s="11" t="s">
        <v>2838</v>
      </c>
      <c r="D104" s="10">
        <v>2009</v>
      </c>
      <c r="E104" s="11" t="s">
        <v>27</v>
      </c>
      <c r="F104" s="13" t="s">
        <v>2839</v>
      </c>
    </row>
    <row r="105" spans="1:6" x14ac:dyDescent="0.25">
      <c r="A105" s="9">
        <v>7</v>
      </c>
      <c r="B105" s="10" t="s">
        <v>2840</v>
      </c>
      <c r="C105" s="11" t="s">
        <v>2841</v>
      </c>
      <c r="D105" s="10">
        <v>2009</v>
      </c>
      <c r="E105" s="11" t="s">
        <v>27</v>
      </c>
      <c r="F105" s="13" t="s">
        <v>2842</v>
      </c>
    </row>
    <row r="106" spans="1:6" x14ac:dyDescent="0.25">
      <c r="A106" s="9">
        <v>8</v>
      </c>
      <c r="B106" s="10" t="s">
        <v>2843</v>
      </c>
      <c r="C106" s="11" t="s">
        <v>2844</v>
      </c>
      <c r="D106" s="10">
        <v>2009</v>
      </c>
      <c r="E106" s="11" t="s">
        <v>7</v>
      </c>
      <c r="F106" s="13" t="s">
        <v>2845</v>
      </c>
    </row>
    <row r="107" spans="1:6" x14ac:dyDescent="0.25">
      <c r="A107" s="9">
        <v>9</v>
      </c>
      <c r="B107" s="10" t="s">
        <v>2846</v>
      </c>
      <c r="C107" s="11" t="s">
        <v>2847</v>
      </c>
      <c r="D107" s="10">
        <v>2009</v>
      </c>
      <c r="E107" s="11" t="s">
        <v>27</v>
      </c>
      <c r="F107" s="13" t="s">
        <v>2848</v>
      </c>
    </row>
    <row r="108" spans="1:6" x14ac:dyDescent="0.25">
      <c r="A108" s="9">
        <v>10</v>
      </c>
      <c r="B108" s="10" t="s">
        <v>2849</v>
      </c>
      <c r="C108" s="11" t="s">
        <v>2850</v>
      </c>
      <c r="D108" s="10">
        <v>2009</v>
      </c>
      <c r="E108" s="11" t="s">
        <v>7</v>
      </c>
      <c r="F108" s="13" t="s">
        <v>2851</v>
      </c>
    </row>
    <row r="109" spans="1:6" x14ac:dyDescent="0.25">
      <c r="A109" s="9">
        <v>11</v>
      </c>
      <c r="B109" s="10" t="s">
        <v>2852</v>
      </c>
      <c r="C109" s="11" t="s">
        <v>2853</v>
      </c>
      <c r="D109" s="10">
        <v>2009</v>
      </c>
      <c r="E109" s="11" t="s">
        <v>18</v>
      </c>
      <c r="F109" s="13" t="s">
        <v>2854</v>
      </c>
    </row>
    <row r="110" spans="1:6" x14ac:dyDescent="0.25">
      <c r="A110" s="9">
        <v>12</v>
      </c>
      <c r="B110" s="10" t="s">
        <v>2855</v>
      </c>
      <c r="C110" s="11" t="s">
        <v>2856</v>
      </c>
      <c r="D110" s="10">
        <v>2010</v>
      </c>
      <c r="E110" s="11" t="s">
        <v>7</v>
      </c>
      <c r="F110" s="13" t="s">
        <v>2857</v>
      </c>
    </row>
    <row r="111" spans="1:6" x14ac:dyDescent="0.25">
      <c r="A111" s="9">
        <v>13</v>
      </c>
      <c r="B111" s="10" t="s">
        <v>2858</v>
      </c>
      <c r="C111" s="11" t="s">
        <v>2859</v>
      </c>
      <c r="D111" s="10">
        <v>2010</v>
      </c>
      <c r="E111" s="11" t="s">
        <v>10</v>
      </c>
      <c r="F111" s="13" t="s">
        <v>2860</v>
      </c>
    </row>
    <row r="112" spans="1:6" x14ac:dyDescent="0.25">
      <c r="A112" s="9">
        <v>14</v>
      </c>
      <c r="B112" s="10" t="s">
        <v>2861</v>
      </c>
      <c r="C112" s="11" t="s">
        <v>2862</v>
      </c>
      <c r="D112" s="10">
        <v>2009</v>
      </c>
      <c r="E112" s="11" t="s">
        <v>210</v>
      </c>
      <c r="F112" s="13" t="s">
        <v>2863</v>
      </c>
    </row>
    <row r="113" spans="1:6" x14ac:dyDescent="0.25">
      <c r="A113" s="9">
        <v>15</v>
      </c>
      <c r="B113" s="10" t="s">
        <v>2864</v>
      </c>
      <c r="C113" s="11" t="s">
        <v>2865</v>
      </c>
      <c r="D113" s="10">
        <v>2010</v>
      </c>
      <c r="E113" s="11" t="s">
        <v>10</v>
      </c>
      <c r="F113" s="13" t="s">
        <v>2866</v>
      </c>
    </row>
    <row r="114" spans="1:6" x14ac:dyDescent="0.25">
      <c r="A114" s="9">
        <v>16</v>
      </c>
      <c r="B114" s="10" t="s">
        <v>2867</v>
      </c>
      <c r="C114" s="11" t="s">
        <v>2868</v>
      </c>
      <c r="D114" s="10">
        <v>2010</v>
      </c>
      <c r="E114" s="11" t="s">
        <v>7</v>
      </c>
      <c r="F114" s="13" t="s">
        <v>2869</v>
      </c>
    </row>
    <row r="115" spans="1:6" x14ac:dyDescent="0.25">
      <c r="A115" s="9">
        <v>17</v>
      </c>
      <c r="B115" s="10" t="s">
        <v>2870</v>
      </c>
      <c r="C115" s="11" t="s">
        <v>2871</v>
      </c>
      <c r="D115" s="10">
        <v>2009</v>
      </c>
      <c r="E115" s="11" t="s">
        <v>108</v>
      </c>
      <c r="F115" s="13" t="s">
        <v>2872</v>
      </c>
    </row>
    <row r="116" spans="1:6" x14ac:dyDescent="0.25">
      <c r="A116" s="9">
        <v>18</v>
      </c>
      <c r="B116" s="10" t="s">
        <v>2873</v>
      </c>
      <c r="C116" s="11" t="s">
        <v>2874</v>
      </c>
      <c r="D116" s="10">
        <v>2009</v>
      </c>
      <c r="E116" s="11" t="s">
        <v>27</v>
      </c>
      <c r="F116" s="13" t="s">
        <v>2875</v>
      </c>
    </row>
    <row r="117" spans="1:6" x14ac:dyDescent="0.25">
      <c r="A117" s="9">
        <v>19</v>
      </c>
      <c r="B117" s="10" t="s">
        <v>2876</v>
      </c>
      <c r="C117" s="11" t="s">
        <v>2877</v>
      </c>
      <c r="D117" s="10">
        <v>2010</v>
      </c>
      <c r="E117" s="11" t="s">
        <v>38</v>
      </c>
      <c r="F117" s="13" t="s">
        <v>2878</v>
      </c>
    </row>
    <row r="118" spans="1:6" x14ac:dyDescent="0.25">
      <c r="A118" s="9">
        <v>20</v>
      </c>
      <c r="B118" s="10" t="s">
        <v>2879</v>
      </c>
      <c r="C118" s="11" t="s">
        <v>2880</v>
      </c>
      <c r="D118" s="10">
        <v>2010</v>
      </c>
      <c r="E118" s="11" t="s">
        <v>51</v>
      </c>
      <c r="F118" s="13" t="s">
        <v>2881</v>
      </c>
    </row>
    <row r="119" spans="1:6" x14ac:dyDescent="0.25">
      <c r="A119" s="9">
        <v>21</v>
      </c>
      <c r="B119" s="10" t="s">
        <v>2882</v>
      </c>
      <c r="C119" s="11" t="s">
        <v>2883</v>
      </c>
      <c r="D119" s="10">
        <v>2009</v>
      </c>
      <c r="E119" s="11" t="s">
        <v>96</v>
      </c>
      <c r="F119" s="13" t="s">
        <v>2884</v>
      </c>
    </row>
    <row r="120" spans="1:6" x14ac:dyDescent="0.25">
      <c r="A120" s="9">
        <v>22</v>
      </c>
      <c r="B120" s="10" t="s">
        <v>2885</v>
      </c>
      <c r="C120" s="11" t="s">
        <v>2886</v>
      </c>
      <c r="D120" s="10">
        <v>2009</v>
      </c>
      <c r="E120" s="11" t="s">
        <v>731</v>
      </c>
      <c r="F120" s="13" t="s">
        <v>2887</v>
      </c>
    </row>
    <row r="121" spans="1:6" x14ac:dyDescent="0.25">
      <c r="A121" s="9">
        <v>23</v>
      </c>
      <c r="B121" s="10" t="s">
        <v>2888</v>
      </c>
      <c r="C121" s="11" t="s">
        <v>2889</v>
      </c>
      <c r="D121" s="10">
        <v>2009</v>
      </c>
      <c r="E121" s="11" t="s">
        <v>51</v>
      </c>
      <c r="F121" s="13" t="s">
        <v>2890</v>
      </c>
    </row>
    <row r="122" spans="1:6" x14ac:dyDescent="0.25">
      <c r="A122" s="9">
        <v>24</v>
      </c>
      <c r="B122" s="10" t="s">
        <v>2891</v>
      </c>
      <c r="C122" s="11" t="s">
        <v>2892</v>
      </c>
      <c r="D122" s="10">
        <v>2010</v>
      </c>
      <c r="E122" s="11" t="s">
        <v>27</v>
      </c>
      <c r="F122" s="13" t="s">
        <v>2893</v>
      </c>
    </row>
    <row r="123" spans="1:6" x14ac:dyDescent="0.25">
      <c r="A123" s="9">
        <v>25</v>
      </c>
      <c r="B123" s="10" t="s">
        <v>2894</v>
      </c>
      <c r="C123" s="11" t="s">
        <v>2895</v>
      </c>
      <c r="D123" s="10">
        <v>2010</v>
      </c>
      <c r="E123" s="11" t="s">
        <v>96</v>
      </c>
      <c r="F123" s="13" t="s">
        <v>2896</v>
      </c>
    </row>
    <row r="124" spans="1:6" x14ac:dyDescent="0.25">
      <c r="A124" s="9">
        <v>26</v>
      </c>
      <c r="B124" s="10" t="s">
        <v>2897</v>
      </c>
      <c r="C124" s="11" t="s">
        <v>2898</v>
      </c>
      <c r="D124" s="10">
        <v>2009</v>
      </c>
      <c r="E124" s="11" t="s">
        <v>18</v>
      </c>
      <c r="F124" s="13" t="s">
        <v>2899</v>
      </c>
    </row>
    <row r="125" spans="1:6" x14ac:dyDescent="0.25">
      <c r="A125" s="9">
        <v>27</v>
      </c>
      <c r="B125" s="10" t="s">
        <v>2900</v>
      </c>
      <c r="C125" s="11" t="s">
        <v>2901</v>
      </c>
      <c r="D125" s="10">
        <v>2009</v>
      </c>
      <c r="E125" s="11" t="s">
        <v>27</v>
      </c>
      <c r="F125" s="13" t="s">
        <v>2902</v>
      </c>
    </row>
    <row r="126" spans="1:6" x14ac:dyDescent="0.25">
      <c r="A126" s="9">
        <v>28</v>
      </c>
      <c r="B126" s="10" t="s">
        <v>2903</v>
      </c>
      <c r="C126" s="11" t="s">
        <v>2904</v>
      </c>
      <c r="D126" s="10">
        <v>2010</v>
      </c>
      <c r="E126" s="11" t="s">
        <v>27</v>
      </c>
      <c r="F126" s="13" t="s">
        <v>2905</v>
      </c>
    </row>
    <row r="127" spans="1:6" ht="15.75" thickBot="1" x14ac:dyDescent="0.3">
      <c r="A127"/>
      <c r="B127"/>
      <c r="C127"/>
      <c r="D127"/>
      <c r="E127"/>
      <c r="F127"/>
    </row>
    <row r="128" spans="1:6" ht="16.5" thickBot="1" x14ac:dyDescent="0.3">
      <c r="A128" s="18" t="s">
        <v>2983</v>
      </c>
      <c r="B128" s="19"/>
      <c r="C128" s="20"/>
      <c r="D128"/>
      <c r="E128"/>
      <c r="F128"/>
    </row>
    <row r="130" spans="1:6" x14ac:dyDescent="0.25">
      <c r="A130" s="6" t="s">
        <v>0</v>
      </c>
      <c r="B130" s="7" t="s">
        <v>1</v>
      </c>
      <c r="C130" s="8" t="s">
        <v>2</v>
      </c>
      <c r="D130" s="7" t="s">
        <v>3</v>
      </c>
      <c r="E130" s="8" t="s">
        <v>4</v>
      </c>
      <c r="F130" s="12" t="s">
        <v>5</v>
      </c>
    </row>
    <row r="131" spans="1:6" x14ac:dyDescent="0.25">
      <c r="A131" s="9">
        <v>1</v>
      </c>
      <c r="B131" s="10" t="s">
        <v>2984</v>
      </c>
      <c r="C131" s="11" t="s">
        <v>2985</v>
      </c>
      <c r="D131" s="10">
        <v>2011</v>
      </c>
      <c r="E131" s="11" t="s">
        <v>27</v>
      </c>
      <c r="F131" s="13" t="s">
        <v>2986</v>
      </c>
    </row>
    <row r="132" spans="1:6" x14ac:dyDescent="0.25">
      <c r="A132" s="9">
        <v>2</v>
      </c>
      <c r="B132" s="10" t="s">
        <v>2987</v>
      </c>
      <c r="C132" s="11" t="s">
        <v>2988</v>
      </c>
      <c r="D132" s="10">
        <v>2011</v>
      </c>
      <c r="E132" s="11" t="s">
        <v>51</v>
      </c>
      <c r="F132" s="13" t="s">
        <v>2989</v>
      </c>
    </row>
    <row r="133" spans="1:6" x14ac:dyDescent="0.25">
      <c r="A133" s="9">
        <v>3</v>
      </c>
      <c r="B133" s="10" t="s">
        <v>2990</v>
      </c>
      <c r="C133" s="11" t="s">
        <v>2991</v>
      </c>
      <c r="D133" s="10">
        <v>2011</v>
      </c>
      <c r="E133" s="11" t="s">
        <v>7</v>
      </c>
      <c r="F133" s="13" t="s">
        <v>2992</v>
      </c>
    </row>
    <row r="134" spans="1:6" x14ac:dyDescent="0.25">
      <c r="A134" s="9" t="s">
        <v>2993</v>
      </c>
      <c r="B134" s="10" t="s">
        <v>2994</v>
      </c>
      <c r="C134" s="11" t="s">
        <v>2995</v>
      </c>
      <c r="D134" s="10">
        <v>2011</v>
      </c>
      <c r="E134" s="11" t="s">
        <v>7</v>
      </c>
      <c r="F134" s="13" t="s">
        <v>97</v>
      </c>
    </row>
    <row r="135" spans="1:6" x14ac:dyDescent="0.25">
      <c r="A135" s="9" t="s">
        <v>2993</v>
      </c>
      <c r="B135" s="10" t="s">
        <v>2996</v>
      </c>
      <c r="C135" s="11" t="s">
        <v>2997</v>
      </c>
      <c r="D135" s="10">
        <v>2011</v>
      </c>
      <c r="E135" s="11" t="s">
        <v>21</v>
      </c>
      <c r="F135" s="13" t="s">
        <v>97</v>
      </c>
    </row>
    <row r="136" spans="1:6" x14ac:dyDescent="0.25">
      <c r="A136" s="9" t="s">
        <v>2993</v>
      </c>
      <c r="B136" s="10" t="s">
        <v>2998</v>
      </c>
      <c r="C136" s="11" t="s">
        <v>2999</v>
      </c>
      <c r="D136" s="10">
        <v>2012</v>
      </c>
      <c r="E136" s="11" t="s">
        <v>108</v>
      </c>
      <c r="F136" s="13" t="s">
        <v>97</v>
      </c>
    </row>
    <row r="137" spans="1:6" x14ac:dyDescent="0.25">
      <c r="A137" s="9" t="s">
        <v>2993</v>
      </c>
      <c r="B137" s="10" t="s">
        <v>3000</v>
      </c>
      <c r="C137" s="11" t="s">
        <v>3001</v>
      </c>
      <c r="D137" s="10">
        <v>2012</v>
      </c>
      <c r="E137" s="11" t="s">
        <v>96</v>
      </c>
      <c r="F137" s="13" t="s">
        <v>97</v>
      </c>
    </row>
    <row r="138" spans="1:6" x14ac:dyDescent="0.25">
      <c r="A138" s="9" t="s">
        <v>2993</v>
      </c>
      <c r="B138" s="10" t="s">
        <v>3002</v>
      </c>
      <c r="C138" s="11" t="s">
        <v>3003</v>
      </c>
      <c r="D138" s="10">
        <v>2012</v>
      </c>
      <c r="E138" s="11" t="s">
        <v>140</v>
      </c>
      <c r="F138" s="13" t="s">
        <v>97</v>
      </c>
    </row>
    <row r="139" spans="1:6" x14ac:dyDescent="0.25">
      <c r="A139" s="9" t="s">
        <v>2993</v>
      </c>
      <c r="B139" s="10" t="s">
        <v>3004</v>
      </c>
      <c r="C139" s="11" t="s">
        <v>3005</v>
      </c>
      <c r="D139" s="10">
        <v>2012</v>
      </c>
      <c r="E139" s="11" t="s">
        <v>140</v>
      </c>
      <c r="F139" s="13" t="s">
        <v>97</v>
      </c>
    </row>
    <row r="140" spans="1:6" x14ac:dyDescent="0.25">
      <c r="A140" s="9" t="s">
        <v>2993</v>
      </c>
      <c r="B140" s="10" t="s">
        <v>3006</v>
      </c>
      <c r="C140" s="11" t="s">
        <v>3007</v>
      </c>
      <c r="D140" s="10">
        <v>2012</v>
      </c>
      <c r="E140" s="11" t="s">
        <v>7</v>
      </c>
      <c r="F140" s="13" t="s">
        <v>97</v>
      </c>
    </row>
    <row r="141" spans="1:6" x14ac:dyDescent="0.25">
      <c r="A141" s="9" t="s">
        <v>2993</v>
      </c>
      <c r="B141" s="10" t="s">
        <v>3008</v>
      </c>
      <c r="C141" s="11" t="s">
        <v>3009</v>
      </c>
      <c r="D141" s="10">
        <v>2012</v>
      </c>
      <c r="E141" s="11" t="s">
        <v>18</v>
      </c>
      <c r="F141" s="13" t="s">
        <v>97</v>
      </c>
    </row>
    <row r="142" spans="1:6" x14ac:dyDescent="0.25">
      <c r="A142" s="9" t="s">
        <v>2993</v>
      </c>
      <c r="B142" s="10" t="s">
        <v>3010</v>
      </c>
      <c r="C142" s="11" t="s">
        <v>3011</v>
      </c>
      <c r="D142" s="10">
        <v>2013</v>
      </c>
      <c r="E142" s="11" t="s">
        <v>18</v>
      </c>
      <c r="F142" s="13" t="s">
        <v>97</v>
      </c>
    </row>
    <row r="143" spans="1:6" x14ac:dyDescent="0.25">
      <c r="A143" s="9" t="s">
        <v>2993</v>
      </c>
      <c r="B143" s="10" t="s">
        <v>3012</v>
      </c>
      <c r="C143" s="11" t="s">
        <v>3013</v>
      </c>
      <c r="D143" s="10">
        <v>2013</v>
      </c>
      <c r="E143" s="11" t="s">
        <v>18</v>
      </c>
      <c r="F143" s="13" t="s">
        <v>97</v>
      </c>
    </row>
    <row r="144" spans="1:6" x14ac:dyDescent="0.25">
      <c r="A144" s="9" t="s">
        <v>2993</v>
      </c>
      <c r="B144" s="10" t="s">
        <v>3014</v>
      </c>
      <c r="C144" s="11" t="s">
        <v>3015</v>
      </c>
      <c r="D144" s="10">
        <v>2011</v>
      </c>
      <c r="E144" s="11" t="s">
        <v>18</v>
      </c>
      <c r="F144" s="13" t="s">
        <v>97</v>
      </c>
    </row>
    <row r="145" spans="1:6" x14ac:dyDescent="0.25">
      <c r="A145" s="9" t="s">
        <v>2993</v>
      </c>
      <c r="B145" s="10" t="s">
        <v>3016</v>
      </c>
      <c r="C145" s="11" t="s">
        <v>3017</v>
      </c>
      <c r="D145" s="10">
        <v>2011</v>
      </c>
      <c r="E145" s="11" t="s">
        <v>567</v>
      </c>
      <c r="F145" s="13" t="s">
        <v>97</v>
      </c>
    </row>
    <row r="146" spans="1:6" x14ac:dyDescent="0.25">
      <c r="A146" s="9" t="s">
        <v>2993</v>
      </c>
      <c r="B146" s="10" t="s">
        <v>3018</v>
      </c>
      <c r="C146" s="11" t="s">
        <v>3019</v>
      </c>
      <c r="D146" s="10">
        <v>2012</v>
      </c>
      <c r="E146" s="11" t="s">
        <v>108</v>
      </c>
      <c r="F146" s="13" t="s">
        <v>97</v>
      </c>
    </row>
    <row r="147" spans="1:6" x14ac:dyDescent="0.25">
      <c r="A147" s="9" t="s">
        <v>2993</v>
      </c>
      <c r="B147" s="10" t="s">
        <v>3020</v>
      </c>
      <c r="C147" s="11" t="s">
        <v>3021</v>
      </c>
      <c r="D147" s="10">
        <v>2012</v>
      </c>
      <c r="E147" s="11" t="s">
        <v>140</v>
      </c>
      <c r="F147" s="13" t="s">
        <v>97</v>
      </c>
    </row>
    <row r="148" spans="1:6" x14ac:dyDescent="0.25">
      <c r="A148" s="9" t="s">
        <v>2993</v>
      </c>
      <c r="B148" s="10" t="s">
        <v>3022</v>
      </c>
      <c r="C148" s="11" t="s">
        <v>3023</v>
      </c>
      <c r="D148" s="10">
        <v>2011</v>
      </c>
      <c r="E148" s="11" t="s">
        <v>84</v>
      </c>
      <c r="F148" s="13" t="s">
        <v>97</v>
      </c>
    </row>
    <row r="149" spans="1:6" x14ac:dyDescent="0.25">
      <c r="A149" s="9" t="s">
        <v>2993</v>
      </c>
      <c r="B149" s="10" t="s">
        <v>3024</v>
      </c>
      <c r="C149" s="11" t="s">
        <v>3025</v>
      </c>
      <c r="D149" s="10">
        <v>2012</v>
      </c>
      <c r="E149" s="11" t="s">
        <v>38</v>
      </c>
      <c r="F149" s="13" t="s">
        <v>97</v>
      </c>
    </row>
    <row r="150" spans="1:6" x14ac:dyDescent="0.25">
      <c r="A150" s="9" t="s">
        <v>2993</v>
      </c>
      <c r="B150" s="10" t="s">
        <v>3026</v>
      </c>
      <c r="C150" s="11" t="s">
        <v>3027</v>
      </c>
      <c r="D150" s="10">
        <v>2011</v>
      </c>
      <c r="E150" s="11" t="s">
        <v>51</v>
      </c>
      <c r="F150" s="13" t="s">
        <v>97</v>
      </c>
    </row>
    <row r="151" spans="1:6" x14ac:dyDescent="0.25">
      <c r="A151" s="9" t="s">
        <v>2993</v>
      </c>
      <c r="B151" s="10" t="s">
        <v>3028</v>
      </c>
      <c r="C151" s="11" t="s">
        <v>3029</v>
      </c>
      <c r="D151" s="10">
        <v>2012</v>
      </c>
      <c r="E151" s="11" t="s">
        <v>51</v>
      </c>
      <c r="F151" s="13" t="s">
        <v>97</v>
      </c>
    </row>
    <row r="152" spans="1:6" x14ac:dyDescent="0.25">
      <c r="A152" s="9" t="s">
        <v>2993</v>
      </c>
      <c r="B152" s="10" t="s">
        <v>3030</v>
      </c>
      <c r="C152" s="11" t="s">
        <v>3031</v>
      </c>
      <c r="D152" s="10">
        <v>2011</v>
      </c>
      <c r="E152" s="11" t="s">
        <v>38</v>
      </c>
      <c r="F152" s="13" t="s">
        <v>97</v>
      </c>
    </row>
    <row r="153" spans="1:6" x14ac:dyDescent="0.25">
      <c r="A153" s="9" t="s">
        <v>2993</v>
      </c>
      <c r="B153" s="10" t="s">
        <v>3032</v>
      </c>
      <c r="C153" s="11" t="s">
        <v>3033</v>
      </c>
      <c r="D153" s="10">
        <v>2012</v>
      </c>
      <c r="E153" s="11" t="s">
        <v>87</v>
      </c>
      <c r="F153" s="13" t="s">
        <v>97</v>
      </c>
    </row>
    <row r="154" spans="1:6" x14ac:dyDescent="0.25">
      <c r="A154" s="9" t="s">
        <v>2993</v>
      </c>
      <c r="B154" s="10" t="s">
        <v>3034</v>
      </c>
      <c r="C154" s="11" t="s">
        <v>3035</v>
      </c>
      <c r="D154" s="10">
        <v>2011</v>
      </c>
      <c r="E154" s="11" t="s">
        <v>210</v>
      </c>
      <c r="F154" s="13" t="s">
        <v>97</v>
      </c>
    </row>
    <row r="155" spans="1:6" x14ac:dyDescent="0.25">
      <c r="A155" s="9" t="s">
        <v>2993</v>
      </c>
      <c r="B155" s="10" t="s">
        <v>3036</v>
      </c>
      <c r="C155" s="11" t="s">
        <v>3037</v>
      </c>
      <c r="D155" s="10">
        <v>2012</v>
      </c>
      <c r="E155" s="11" t="s">
        <v>7</v>
      </c>
      <c r="F155" s="13" t="s">
        <v>97</v>
      </c>
    </row>
    <row r="156" spans="1:6" x14ac:dyDescent="0.25">
      <c r="A156" s="9" t="s">
        <v>2993</v>
      </c>
      <c r="B156" s="10" t="s">
        <v>3038</v>
      </c>
      <c r="C156" s="11" t="s">
        <v>3039</v>
      </c>
      <c r="D156" s="10">
        <v>2011</v>
      </c>
      <c r="E156" s="11" t="s">
        <v>135</v>
      </c>
      <c r="F156" s="13" t="s">
        <v>97</v>
      </c>
    </row>
    <row r="157" spans="1:6" x14ac:dyDescent="0.25">
      <c r="A157" s="9" t="s">
        <v>2993</v>
      </c>
      <c r="B157" s="10" t="s">
        <v>3040</v>
      </c>
      <c r="C157" s="11" t="s">
        <v>3041</v>
      </c>
      <c r="D157" s="10">
        <v>2013</v>
      </c>
      <c r="E157" s="11" t="s">
        <v>96</v>
      </c>
      <c r="F157" s="13" t="s">
        <v>97</v>
      </c>
    </row>
    <row r="158" spans="1:6" x14ac:dyDescent="0.25">
      <c r="A158" s="9" t="s">
        <v>2993</v>
      </c>
      <c r="B158" s="10" t="s">
        <v>3042</v>
      </c>
      <c r="C158" s="11" t="s">
        <v>3043</v>
      </c>
      <c r="D158" s="10">
        <v>2012</v>
      </c>
      <c r="E158" s="11" t="s">
        <v>38</v>
      </c>
      <c r="F158" s="13" t="s">
        <v>97</v>
      </c>
    </row>
    <row r="159" spans="1:6" x14ac:dyDescent="0.25">
      <c r="A159" s="9" t="s">
        <v>2993</v>
      </c>
      <c r="B159" s="10" t="s">
        <v>3044</v>
      </c>
      <c r="C159" s="11" t="s">
        <v>3045</v>
      </c>
      <c r="D159" s="10">
        <v>2012</v>
      </c>
      <c r="E159" s="11" t="s">
        <v>38</v>
      </c>
      <c r="F159" s="13" t="s">
        <v>97</v>
      </c>
    </row>
    <row r="160" spans="1:6" x14ac:dyDescent="0.25">
      <c r="A160" s="9" t="s">
        <v>2993</v>
      </c>
      <c r="B160" s="10" t="s">
        <v>3046</v>
      </c>
      <c r="C160" s="11" t="s">
        <v>3047</v>
      </c>
      <c r="D160" s="10">
        <v>2014</v>
      </c>
      <c r="E160" s="11" t="s">
        <v>87</v>
      </c>
      <c r="F160" s="13" t="s">
        <v>97</v>
      </c>
    </row>
    <row r="161" spans="1:6" x14ac:dyDescent="0.25">
      <c r="A161" s="9" t="s">
        <v>2993</v>
      </c>
      <c r="B161" s="10" t="s">
        <v>3048</v>
      </c>
      <c r="C161" s="11" t="s">
        <v>3049</v>
      </c>
      <c r="D161" s="10">
        <v>2012</v>
      </c>
      <c r="E161" s="11" t="s">
        <v>38</v>
      </c>
      <c r="F161" s="13" t="s">
        <v>97</v>
      </c>
    </row>
    <row r="162" spans="1:6" x14ac:dyDescent="0.25">
      <c r="A162" s="9" t="s">
        <v>2993</v>
      </c>
      <c r="B162" s="10" t="s">
        <v>3050</v>
      </c>
      <c r="C162" s="11" t="s">
        <v>3051</v>
      </c>
      <c r="D162" s="10">
        <v>2012</v>
      </c>
      <c r="E162" s="11" t="s">
        <v>38</v>
      </c>
      <c r="F162" s="13" t="s">
        <v>97</v>
      </c>
    </row>
    <row r="163" spans="1:6" x14ac:dyDescent="0.25">
      <c r="A163" s="9" t="s">
        <v>2993</v>
      </c>
      <c r="B163" s="10" t="s">
        <v>3052</v>
      </c>
      <c r="C163" s="11" t="s">
        <v>3053</v>
      </c>
      <c r="D163" s="10">
        <v>2012</v>
      </c>
      <c r="E163" s="11" t="s">
        <v>38</v>
      </c>
      <c r="F163" s="13" t="s">
        <v>97</v>
      </c>
    </row>
    <row r="164" spans="1:6" x14ac:dyDescent="0.25">
      <c r="A164" s="9" t="s">
        <v>2993</v>
      </c>
      <c r="B164" s="10" t="s">
        <v>3054</v>
      </c>
      <c r="C164" s="11" t="s">
        <v>3055</v>
      </c>
      <c r="D164" s="10">
        <v>2012</v>
      </c>
      <c r="E164" s="11" t="s">
        <v>38</v>
      </c>
      <c r="F164" s="13" t="s">
        <v>97</v>
      </c>
    </row>
    <row r="165" spans="1:6" x14ac:dyDescent="0.25">
      <c r="A165" s="9" t="s">
        <v>2993</v>
      </c>
      <c r="B165" s="10" t="s">
        <v>3056</v>
      </c>
      <c r="C165" s="11" t="s">
        <v>3057</v>
      </c>
      <c r="D165" s="10">
        <v>2012</v>
      </c>
      <c r="E165" s="11" t="s">
        <v>38</v>
      </c>
      <c r="F165" s="13" t="s">
        <v>97</v>
      </c>
    </row>
    <row r="166" spans="1:6" x14ac:dyDescent="0.25">
      <c r="A166" s="9" t="s">
        <v>2993</v>
      </c>
      <c r="B166" s="10" t="s">
        <v>3058</v>
      </c>
      <c r="C166" s="11" t="s">
        <v>3059</v>
      </c>
      <c r="D166" s="10">
        <v>2013</v>
      </c>
      <c r="E166" s="11" t="s">
        <v>140</v>
      </c>
      <c r="F166" s="13" t="s">
        <v>97</v>
      </c>
    </row>
    <row r="167" spans="1:6" x14ac:dyDescent="0.25">
      <c r="A167" s="9" t="s">
        <v>2993</v>
      </c>
      <c r="B167" s="10" t="s">
        <v>3060</v>
      </c>
      <c r="C167" s="11" t="s">
        <v>3061</v>
      </c>
      <c r="D167" s="10">
        <v>2011</v>
      </c>
      <c r="E167" s="11" t="s">
        <v>84</v>
      </c>
      <c r="F167" s="13" t="s">
        <v>97</v>
      </c>
    </row>
    <row r="168" spans="1:6" x14ac:dyDescent="0.25">
      <c r="A168" s="9" t="s">
        <v>2993</v>
      </c>
      <c r="B168" s="10" t="s">
        <v>3062</v>
      </c>
      <c r="C168" s="11" t="s">
        <v>3063</v>
      </c>
      <c r="D168" s="10">
        <v>2013</v>
      </c>
      <c r="E168" s="11" t="s">
        <v>7</v>
      </c>
      <c r="F168" s="13" t="s">
        <v>97</v>
      </c>
    </row>
    <row r="169" spans="1:6" x14ac:dyDescent="0.25">
      <c r="A169" s="9" t="s">
        <v>2993</v>
      </c>
      <c r="B169" s="10" t="s">
        <v>3064</v>
      </c>
      <c r="C169" s="11" t="s">
        <v>3065</v>
      </c>
      <c r="D169" s="10">
        <v>2014</v>
      </c>
      <c r="E169" s="11" t="s">
        <v>27</v>
      </c>
      <c r="F169" s="13" t="s">
        <v>97</v>
      </c>
    </row>
    <row r="170" spans="1:6" x14ac:dyDescent="0.25">
      <c r="A170" s="9" t="s">
        <v>2993</v>
      </c>
      <c r="B170" s="10" t="s">
        <v>3066</v>
      </c>
      <c r="C170" s="11" t="s">
        <v>3067</v>
      </c>
      <c r="D170" s="10">
        <v>2012</v>
      </c>
      <c r="E170" s="11" t="s">
        <v>27</v>
      </c>
      <c r="F170" s="13" t="s">
        <v>97</v>
      </c>
    </row>
    <row r="171" spans="1:6" x14ac:dyDescent="0.25">
      <c r="A171" s="9" t="s">
        <v>2993</v>
      </c>
      <c r="B171" s="10" t="s">
        <v>3068</v>
      </c>
      <c r="C171" s="11" t="s">
        <v>3069</v>
      </c>
      <c r="D171" s="10">
        <v>2013</v>
      </c>
      <c r="E171" s="11" t="s">
        <v>27</v>
      </c>
      <c r="F171" s="13" t="s">
        <v>97</v>
      </c>
    </row>
    <row r="172" spans="1:6" x14ac:dyDescent="0.25">
      <c r="A172" s="9" t="s">
        <v>2993</v>
      </c>
      <c r="B172" s="10" t="s">
        <v>3070</v>
      </c>
      <c r="C172" s="11" t="s">
        <v>3071</v>
      </c>
      <c r="D172" s="10">
        <v>2011</v>
      </c>
      <c r="E172" s="11" t="s">
        <v>21</v>
      </c>
      <c r="F172" s="13" t="s">
        <v>97</v>
      </c>
    </row>
    <row r="173" spans="1:6" x14ac:dyDescent="0.25">
      <c r="A173" s="9" t="s">
        <v>2993</v>
      </c>
      <c r="B173" s="10" t="s">
        <v>3072</v>
      </c>
      <c r="C173" s="11" t="s">
        <v>3073</v>
      </c>
      <c r="D173" s="10">
        <v>2013</v>
      </c>
      <c r="E173" s="11" t="s">
        <v>38</v>
      </c>
      <c r="F173" s="13" t="s">
        <v>97</v>
      </c>
    </row>
    <row r="174" spans="1:6" x14ac:dyDescent="0.25">
      <c r="A174" s="9" t="s">
        <v>2993</v>
      </c>
      <c r="B174" s="10" t="s">
        <v>3074</v>
      </c>
      <c r="C174" s="11" t="s">
        <v>3075</v>
      </c>
      <c r="D174" s="10">
        <v>2014</v>
      </c>
      <c r="E174" s="11" t="s">
        <v>38</v>
      </c>
      <c r="F174" s="13" t="s">
        <v>97</v>
      </c>
    </row>
    <row r="175" spans="1:6" x14ac:dyDescent="0.25">
      <c r="A175" s="9" t="s">
        <v>2993</v>
      </c>
      <c r="B175" s="10" t="s">
        <v>3076</v>
      </c>
      <c r="C175" s="11" t="s">
        <v>3077</v>
      </c>
      <c r="D175" s="10">
        <v>2011</v>
      </c>
      <c r="E175" s="11" t="s">
        <v>210</v>
      </c>
      <c r="F175" s="13" t="s">
        <v>97</v>
      </c>
    </row>
    <row r="176" spans="1:6" x14ac:dyDescent="0.25">
      <c r="A176" s="9" t="s">
        <v>2993</v>
      </c>
      <c r="B176" s="10" t="s">
        <v>3078</v>
      </c>
      <c r="C176" s="11" t="s">
        <v>3079</v>
      </c>
      <c r="D176" s="10">
        <v>2012</v>
      </c>
      <c r="E176" s="11" t="s">
        <v>10</v>
      </c>
      <c r="F176" s="13" t="s">
        <v>97</v>
      </c>
    </row>
    <row r="177" spans="1:6" x14ac:dyDescent="0.25">
      <c r="A177" s="9" t="s">
        <v>2993</v>
      </c>
      <c r="B177" s="10" t="s">
        <v>3080</v>
      </c>
      <c r="C177" s="11" t="s">
        <v>3081</v>
      </c>
      <c r="D177" s="10">
        <v>2012</v>
      </c>
      <c r="E177" s="11" t="s">
        <v>10</v>
      </c>
      <c r="F177" s="13" t="s">
        <v>97</v>
      </c>
    </row>
    <row r="178" spans="1:6" x14ac:dyDescent="0.25">
      <c r="A178" s="9" t="s">
        <v>2993</v>
      </c>
      <c r="B178" s="10" t="s">
        <v>3082</v>
      </c>
      <c r="C178" s="11" t="s">
        <v>3083</v>
      </c>
      <c r="D178" s="10">
        <v>2012</v>
      </c>
      <c r="E178" s="11" t="s">
        <v>10</v>
      </c>
      <c r="F178" s="13" t="s">
        <v>97</v>
      </c>
    </row>
    <row r="179" spans="1:6" x14ac:dyDescent="0.25">
      <c r="A179" s="9" t="s">
        <v>2993</v>
      </c>
      <c r="B179" s="10" t="s">
        <v>3084</v>
      </c>
      <c r="C179" s="11" t="s">
        <v>3085</v>
      </c>
      <c r="D179" s="10">
        <v>2013</v>
      </c>
      <c r="E179" s="11" t="s">
        <v>784</v>
      </c>
      <c r="F179" s="13" t="s">
        <v>97</v>
      </c>
    </row>
    <row r="180" spans="1:6" x14ac:dyDescent="0.25">
      <c r="A180" s="9" t="s">
        <v>2993</v>
      </c>
      <c r="B180" s="10" t="s">
        <v>3086</v>
      </c>
      <c r="C180" s="11" t="s">
        <v>3087</v>
      </c>
      <c r="D180" s="10">
        <v>2013</v>
      </c>
      <c r="E180" s="11" t="s">
        <v>784</v>
      </c>
      <c r="F180" s="13" t="s">
        <v>97</v>
      </c>
    </row>
    <row r="181" spans="1:6" x14ac:dyDescent="0.25">
      <c r="A181" s="9" t="s">
        <v>2993</v>
      </c>
      <c r="B181" s="10" t="s">
        <v>3088</v>
      </c>
      <c r="C181" s="11" t="s">
        <v>3089</v>
      </c>
      <c r="D181" s="10">
        <v>2013</v>
      </c>
      <c r="E181" s="11" t="s">
        <v>38</v>
      </c>
      <c r="F181" s="13" t="s">
        <v>97</v>
      </c>
    </row>
    <row r="182" spans="1:6" x14ac:dyDescent="0.25">
      <c r="A182" s="9" t="s">
        <v>2993</v>
      </c>
      <c r="B182" s="10" t="s">
        <v>3090</v>
      </c>
      <c r="C182" s="11" t="s">
        <v>3091</v>
      </c>
      <c r="D182" s="10">
        <v>2012</v>
      </c>
      <c r="E182" s="11" t="s">
        <v>24</v>
      </c>
      <c r="F182" s="13" t="s">
        <v>97</v>
      </c>
    </row>
    <row r="183" spans="1:6" x14ac:dyDescent="0.25">
      <c r="A183" s="9" t="s">
        <v>2993</v>
      </c>
      <c r="B183" s="10" t="s">
        <v>3092</v>
      </c>
      <c r="C183" s="11" t="s">
        <v>3093</v>
      </c>
      <c r="D183" s="10">
        <v>2012</v>
      </c>
      <c r="E183" s="11" t="s">
        <v>38</v>
      </c>
      <c r="F183" s="13" t="s">
        <v>97</v>
      </c>
    </row>
    <row r="184" spans="1:6" ht="15.75" thickBot="1" x14ac:dyDescent="0.3"/>
    <row r="185" spans="1:6" ht="16.5" thickBot="1" x14ac:dyDescent="0.3">
      <c r="A185" s="18" t="s">
        <v>1541</v>
      </c>
      <c r="B185" s="19"/>
      <c r="C185" s="20"/>
      <c r="D185" s="15"/>
      <c r="E185" s="15"/>
      <c r="F185" s="16"/>
    </row>
    <row r="187" spans="1:6" s="2" customFormat="1" ht="12.75" x14ac:dyDescent="0.2">
      <c r="A187" s="6" t="s">
        <v>0</v>
      </c>
      <c r="B187" s="7" t="s">
        <v>1</v>
      </c>
      <c r="C187" s="8" t="s">
        <v>2</v>
      </c>
      <c r="D187" s="7" t="s">
        <v>3</v>
      </c>
      <c r="E187" s="8" t="s">
        <v>4</v>
      </c>
      <c r="F187" s="12" t="s">
        <v>5</v>
      </c>
    </row>
    <row r="188" spans="1:6" x14ac:dyDescent="0.25">
      <c r="A188" s="9">
        <v>1</v>
      </c>
      <c r="B188" s="10" t="str">
        <f>"97020"</f>
        <v>97020</v>
      </c>
      <c r="C188" s="11" t="s">
        <v>6</v>
      </c>
      <c r="D188" s="10">
        <v>1997</v>
      </c>
      <c r="E188" s="11" t="s">
        <v>7</v>
      </c>
      <c r="F188" s="13" t="s">
        <v>8</v>
      </c>
    </row>
    <row r="189" spans="1:6" x14ac:dyDescent="0.25">
      <c r="A189" s="9">
        <v>2</v>
      </c>
      <c r="B189" s="10" t="str">
        <f>"95010"</f>
        <v>95010</v>
      </c>
      <c r="C189" s="11" t="s">
        <v>9</v>
      </c>
      <c r="D189" s="10">
        <v>1995</v>
      </c>
      <c r="E189" s="11" t="s">
        <v>10</v>
      </c>
      <c r="F189" s="13" t="s">
        <v>11</v>
      </c>
    </row>
    <row r="190" spans="1:6" x14ac:dyDescent="0.25">
      <c r="A190" s="9">
        <v>3</v>
      </c>
      <c r="B190" s="10" t="str">
        <f>"99008"</f>
        <v>99008</v>
      </c>
      <c r="C190" s="11" t="s">
        <v>12</v>
      </c>
      <c r="D190" s="10">
        <v>1999</v>
      </c>
      <c r="E190" s="11" t="s">
        <v>13</v>
      </c>
      <c r="F190" s="13" t="s">
        <v>14</v>
      </c>
    </row>
    <row r="191" spans="1:6" x14ac:dyDescent="0.25">
      <c r="A191" s="9">
        <v>4</v>
      </c>
      <c r="B191" s="10" t="str">
        <f>"02026"</f>
        <v>02026</v>
      </c>
      <c r="C191" s="11" t="s">
        <v>15</v>
      </c>
      <c r="D191" s="10">
        <v>2002</v>
      </c>
      <c r="E191" s="11" t="s">
        <v>7</v>
      </c>
      <c r="F191" s="13" t="s">
        <v>16</v>
      </c>
    </row>
    <row r="192" spans="1:6" x14ac:dyDescent="0.25">
      <c r="A192" s="9">
        <v>5</v>
      </c>
      <c r="B192" s="10" t="str">
        <f>"01042"</f>
        <v>01042</v>
      </c>
      <c r="C192" s="11" t="s">
        <v>17</v>
      </c>
      <c r="D192" s="10">
        <v>2001</v>
      </c>
      <c r="E192" s="11" t="s">
        <v>18</v>
      </c>
      <c r="F192" s="13" t="s">
        <v>19</v>
      </c>
    </row>
    <row r="193" spans="1:6" x14ac:dyDescent="0.25">
      <c r="A193" s="9">
        <v>6</v>
      </c>
      <c r="B193" s="10" t="str">
        <f>"91021"</f>
        <v>91021</v>
      </c>
      <c r="C193" s="11" t="s">
        <v>20</v>
      </c>
      <c r="D193" s="10">
        <v>1991</v>
      </c>
      <c r="E193" s="11" t="s">
        <v>21</v>
      </c>
      <c r="F193" s="13" t="s">
        <v>22</v>
      </c>
    </row>
    <row r="194" spans="1:6" x14ac:dyDescent="0.25">
      <c r="A194" s="9">
        <v>7</v>
      </c>
      <c r="B194" s="10" t="str">
        <f>"02002"</f>
        <v>02002</v>
      </c>
      <c r="C194" s="11" t="s">
        <v>23</v>
      </c>
      <c r="D194" s="10">
        <v>2002</v>
      </c>
      <c r="E194" s="11" t="s">
        <v>24</v>
      </c>
      <c r="F194" s="13" t="s">
        <v>25</v>
      </c>
    </row>
    <row r="195" spans="1:6" x14ac:dyDescent="0.25">
      <c r="A195" s="9">
        <v>8</v>
      </c>
      <c r="B195" s="10" t="str">
        <f>"02040"</f>
        <v>02040</v>
      </c>
      <c r="C195" s="11" t="s">
        <v>26</v>
      </c>
      <c r="D195" s="10">
        <v>2002</v>
      </c>
      <c r="E195" s="11" t="s">
        <v>27</v>
      </c>
      <c r="F195" s="13" t="s">
        <v>28</v>
      </c>
    </row>
    <row r="196" spans="1:6" x14ac:dyDescent="0.25">
      <c r="A196" s="9">
        <v>9</v>
      </c>
      <c r="B196" s="10" t="str">
        <f>"02027"</f>
        <v>02027</v>
      </c>
      <c r="C196" s="11" t="s">
        <v>29</v>
      </c>
      <c r="D196" s="10">
        <v>2002</v>
      </c>
      <c r="E196" s="11" t="s">
        <v>10</v>
      </c>
      <c r="F196" s="13" t="s">
        <v>30</v>
      </c>
    </row>
    <row r="197" spans="1:6" x14ac:dyDescent="0.25">
      <c r="A197" s="9">
        <v>10</v>
      </c>
      <c r="B197" s="10" t="str">
        <f>"96003"</f>
        <v>96003</v>
      </c>
      <c r="C197" s="11" t="s">
        <v>31</v>
      </c>
      <c r="D197" s="10">
        <v>1996</v>
      </c>
      <c r="E197" s="11" t="s">
        <v>27</v>
      </c>
      <c r="F197" s="13" t="s">
        <v>32</v>
      </c>
    </row>
    <row r="198" spans="1:6" x14ac:dyDescent="0.25">
      <c r="A198" s="9">
        <v>11</v>
      </c>
      <c r="B198" s="10" t="str">
        <f>"89001"</f>
        <v>89001</v>
      </c>
      <c r="C198" s="11" t="s">
        <v>33</v>
      </c>
      <c r="D198" s="10">
        <v>1989</v>
      </c>
      <c r="E198" s="11" t="s">
        <v>7</v>
      </c>
      <c r="F198" s="13" t="s">
        <v>34</v>
      </c>
    </row>
    <row r="199" spans="1:6" x14ac:dyDescent="0.25">
      <c r="A199" s="9">
        <v>12</v>
      </c>
      <c r="B199" s="10" t="str">
        <f>"00004"</f>
        <v>00004</v>
      </c>
      <c r="C199" s="11" t="s">
        <v>35</v>
      </c>
      <c r="D199" s="10">
        <v>2000</v>
      </c>
      <c r="E199" s="11" t="s">
        <v>24</v>
      </c>
      <c r="F199" s="13" t="s">
        <v>36</v>
      </c>
    </row>
    <row r="200" spans="1:6" x14ac:dyDescent="0.25">
      <c r="A200" s="9">
        <v>13</v>
      </c>
      <c r="B200" s="10" t="str">
        <f>"02049"</f>
        <v>02049</v>
      </c>
      <c r="C200" s="11" t="s">
        <v>37</v>
      </c>
      <c r="D200" s="10">
        <v>2002</v>
      </c>
      <c r="E200" s="11" t="s">
        <v>38</v>
      </c>
      <c r="F200" s="13" t="s">
        <v>39</v>
      </c>
    </row>
    <row r="201" spans="1:6" x14ac:dyDescent="0.25">
      <c r="A201" s="9">
        <v>14</v>
      </c>
      <c r="B201" s="10" t="str">
        <f>"00030"</f>
        <v>00030</v>
      </c>
      <c r="C201" s="11" t="s">
        <v>40</v>
      </c>
      <c r="D201" s="10">
        <v>2000</v>
      </c>
      <c r="E201" s="11" t="s">
        <v>7</v>
      </c>
      <c r="F201" s="13" t="s">
        <v>41</v>
      </c>
    </row>
    <row r="202" spans="1:6" x14ac:dyDescent="0.25">
      <c r="A202" s="9">
        <v>15</v>
      </c>
      <c r="B202" s="10" t="str">
        <f>"97010"</f>
        <v>97010</v>
      </c>
      <c r="C202" s="11" t="s">
        <v>42</v>
      </c>
      <c r="D202" s="10">
        <v>1997</v>
      </c>
      <c r="E202" s="11" t="s">
        <v>38</v>
      </c>
      <c r="F202" s="13" t="s">
        <v>43</v>
      </c>
    </row>
    <row r="203" spans="1:6" x14ac:dyDescent="0.25">
      <c r="A203" s="9">
        <v>16</v>
      </c>
      <c r="B203" s="10" t="str">
        <f>"91022"</f>
        <v>91022</v>
      </c>
      <c r="C203" s="11" t="s">
        <v>44</v>
      </c>
      <c r="D203" s="10">
        <v>1991</v>
      </c>
      <c r="E203" s="11" t="s">
        <v>27</v>
      </c>
      <c r="F203" s="13" t="s">
        <v>45</v>
      </c>
    </row>
    <row r="204" spans="1:6" x14ac:dyDescent="0.25">
      <c r="A204" s="9">
        <v>17</v>
      </c>
      <c r="B204" s="10" t="str">
        <f>"96006"</f>
        <v>96006</v>
      </c>
      <c r="C204" s="11" t="s">
        <v>46</v>
      </c>
      <c r="D204" s="10">
        <v>1996</v>
      </c>
      <c r="E204" s="11" t="s">
        <v>13</v>
      </c>
      <c r="F204" s="13" t="s">
        <v>47</v>
      </c>
    </row>
    <row r="205" spans="1:6" x14ac:dyDescent="0.25">
      <c r="A205" s="9">
        <v>18</v>
      </c>
      <c r="B205" s="10" t="str">
        <f>"02056"</f>
        <v>02056</v>
      </c>
      <c r="C205" s="11" t="s">
        <v>48</v>
      </c>
      <c r="D205" s="10">
        <v>2002</v>
      </c>
      <c r="E205" s="11" t="s">
        <v>24</v>
      </c>
      <c r="F205" s="13" t="s">
        <v>49</v>
      </c>
    </row>
    <row r="206" spans="1:6" x14ac:dyDescent="0.25">
      <c r="A206" s="9">
        <v>19</v>
      </c>
      <c r="B206" s="10" t="str">
        <f>"96061"</f>
        <v>96061</v>
      </c>
      <c r="C206" s="11" t="s">
        <v>50</v>
      </c>
      <c r="D206" s="10">
        <v>1996</v>
      </c>
      <c r="E206" s="11" t="s">
        <v>51</v>
      </c>
      <c r="F206" s="13" t="s">
        <v>52</v>
      </c>
    </row>
    <row r="207" spans="1:6" x14ac:dyDescent="0.25">
      <c r="A207" s="9">
        <v>20</v>
      </c>
      <c r="B207" s="10" t="str">
        <f>"01006"</f>
        <v>01006</v>
      </c>
      <c r="C207" s="11" t="s">
        <v>53</v>
      </c>
      <c r="D207" s="10">
        <v>2001</v>
      </c>
      <c r="E207" s="11" t="s">
        <v>21</v>
      </c>
      <c r="F207" s="13" t="s">
        <v>54</v>
      </c>
    </row>
    <row r="208" spans="1:6" x14ac:dyDescent="0.25">
      <c r="A208" s="9">
        <v>21</v>
      </c>
      <c r="B208" s="10" t="str">
        <f>"02055"</f>
        <v>02055</v>
      </c>
      <c r="C208" s="11" t="s">
        <v>55</v>
      </c>
      <c r="D208" s="10">
        <v>2002</v>
      </c>
      <c r="E208" s="11" t="s">
        <v>24</v>
      </c>
      <c r="F208" s="13" t="s">
        <v>56</v>
      </c>
    </row>
    <row r="209" spans="1:6" x14ac:dyDescent="0.25">
      <c r="A209" s="9">
        <v>22</v>
      </c>
      <c r="B209" s="10" t="str">
        <f>"02048"</f>
        <v>02048</v>
      </c>
      <c r="C209" s="11" t="s">
        <v>57</v>
      </c>
      <c r="D209" s="10">
        <v>2002</v>
      </c>
      <c r="E209" s="11" t="s">
        <v>21</v>
      </c>
      <c r="F209" s="13" t="s">
        <v>58</v>
      </c>
    </row>
    <row r="210" spans="1:6" x14ac:dyDescent="0.25">
      <c r="A210" s="9">
        <v>23</v>
      </c>
      <c r="B210" s="10" t="str">
        <f>"02042"</f>
        <v>02042</v>
      </c>
      <c r="C210" s="11" t="s">
        <v>59</v>
      </c>
      <c r="D210" s="10">
        <v>2002</v>
      </c>
      <c r="E210" s="11" t="s">
        <v>38</v>
      </c>
      <c r="F210" s="13" t="s">
        <v>60</v>
      </c>
    </row>
    <row r="211" spans="1:6" x14ac:dyDescent="0.25">
      <c r="A211" s="9">
        <v>24</v>
      </c>
      <c r="B211" s="10" t="str">
        <f>"87010"</f>
        <v>87010</v>
      </c>
      <c r="C211" s="11" t="s">
        <v>61</v>
      </c>
      <c r="D211" s="10">
        <v>1987</v>
      </c>
      <c r="E211" s="11" t="s">
        <v>18</v>
      </c>
      <c r="F211" s="13" t="s">
        <v>62</v>
      </c>
    </row>
    <row r="212" spans="1:6" x14ac:dyDescent="0.25">
      <c r="A212" s="9">
        <v>25</v>
      </c>
      <c r="B212" s="10" t="str">
        <f>"96052"</f>
        <v>96052</v>
      </c>
      <c r="C212" s="11" t="s">
        <v>63</v>
      </c>
      <c r="D212" s="10">
        <v>1996</v>
      </c>
      <c r="E212" s="11" t="s">
        <v>38</v>
      </c>
      <c r="F212" s="13" t="s">
        <v>64</v>
      </c>
    </row>
    <row r="213" spans="1:6" x14ac:dyDescent="0.25">
      <c r="A213" s="9">
        <v>26</v>
      </c>
      <c r="B213" s="10" t="str">
        <f>"68003"</f>
        <v>68003</v>
      </c>
      <c r="C213" s="11" t="s">
        <v>65</v>
      </c>
      <c r="D213" s="10">
        <v>1968</v>
      </c>
      <c r="E213" s="11" t="s">
        <v>10</v>
      </c>
      <c r="F213" s="13" t="s">
        <v>66</v>
      </c>
    </row>
    <row r="214" spans="1:6" x14ac:dyDescent="0.25">
      <c r="A214" s="9">
        <v>27</v>
      </c>
      <c r="B214" s="10" t="str">
        <f>"84008"</f>
        <v>84008</v>
      </c>
      <c r="C214" s="11" t="s">
        <v>67</v>
      </c>
      <c r="D214" s="10">
        <v>1984</v>
      </c>
      <c r="E214" s="11" t="s">
        <v>13</v>
      </c>
      <c r="F214" s="13" t="s">
        <v>68</v>
      </c>
    </row>
    <row r="215" spans="1:6" x14ac:dyDescent="0.25">
      <c r="A215" s="9">
        <v>28</v>
      </c>
      <c r="B215" s="10" t="str">
        <f>"73009"</f>
        <v>73009</v>
      </c>
      <c r="C215" s="11" t="s">
        <v>69</v>
      </c>
      <c r="D215" s="10">
        <v>1973</v>
      </c>
      <c r="E215" s="11" t="s">
        <v>18</v>
      </c>
      <c r="F215" s="13" t="s">
        <v>70</v>
      </c>
    </row>
    <row r="216" spans="1:6" x14ac:dyDescent="0.25">
      <c r="A216" s="9">
        <v>29</v>
      </c>
      <c r="B216" s="10" t="str">
        <f>"75002"</f>
        <v>75002</v>
      </c>
      <c r="C216" s="11" t="s">
        <v>71</v>
      </c>
      <c r="D216" s="10">
        <v>1975</v>
      </c>
      <c r="E216" s="11" t="s">
        <v>13</v>
      </c>
      <c r="F216" s="13" t="s">
        <v>72</v>
      </c>
    </row>
    <row r="217" spans="1:6" x14ac:dyDescent="0.25">
      <c r="A217" s="9">
        <v>30</v>
      </c>
      <c r="B217" s="10" t="str">
        <f>"64002"</f>
        <v>64002</v>
      </c>
      <c r="C217" s="11" t="s">
        <v>73</v>
      </c>
      <c r="D217" s="10">
        <v>1964</v>
      </c>
      <c r="E217" s="11" t="s">
        <v>13</v>
      </c>
      <c r="F217" s="13" t="s">
        <v>74</v>
      </c>
    </row>
    <row r="218" spans="1:6" x14ac:dyDescent="0.25">
      <c r="A218" s="9">
        <v>31</v>
      </c>
      <c r="B218" s="10" t="str">
        <f>"60001"</f>
        <v>60001</v>
      </c>
      <c r="C218" s="11" t="s">
        <v>75</v>
      </c>
      <c r="D218" s="10">
        <v>1960</v>
      </c>
      <c r="E218" s="11" t="s">
        <v>7</v>
      </c>
      <c r="F218" s="13" t="s">
        <v>76</v>
      </c>
    </row>
    <row r="219" spans="1:6" x14ac:dyDescent="0.25">
      <c r="A219" s="9">
        <v>32</v>
      </c>
      <c r="B219" s="10" t="str">
        <f>"61003"</f>
        <v>61003</v>
      </c>
      <c r="C219" s="11" t="s">
        <v>77</v>
      </c>
      <c r="D219" s="10">
        <v>1961</v>
      </c>
      <c r="E219" s="11" t="s">
        <v>24</v>
      </c>
      <c r="F219" s="13" t="s">
        <v>78</v>
      </c>
    </row>
    <row r="220" spans="1:6" x14ac:dyDescent="0.25">
      <c r="A220" s="9">
        <v>33</v>
      </c>
      <c r="B220" s="10" t="str">
        <f>"92021"</f>
        <v>92021</v>
      </c>
      <c r="C220" s="11" t="s">
        <v>79</v>
      </c>
      <c r="D220" s="10">
        <v>1992</v>
      </c>
      <c r="E220" s="11" t="s">
        <v>21</v>
      </c>
      <c r="F220" s="13" t="s">
        <v>80</v>
      </c>
    </row>
    <row r="221" spans="1:6" x14ac:dyDescent="0.25">
      <c r="A221" s="9">
        <v>34</v>
      </c>
      <c r="B221" s="10" t="str">
        <f>"96005"</f>
        <v>96005</v>
      </c>
      <c r="C221" s="11" t="s">
        <v>81</v>
      </c>
      <c r="D221" s="10">
        <v>1996</v>
      </c>
      <c r="E221" s="11" t="s">
        <v>13</v>
      </c>
      <c r="F221" s="13" t="s">
        <v>82</v>
      </c>
    </row>
    <row r="222" spans="1:6" x14ac:dyDescent="0.25">
      <c r="A222" s="9">
        <v>35</v>
      </c>
      <c r="B222" s="10" t="str">
        <f>"75004"</f>
        <v>75004</v>
      </c>
      <c r="C222" s="11" t="s">
        <v>83</v>
      </c>
      <c r="D222" s="10">
        <v>1975</v>
      </c>
      <c r="E222" s="11" t="s">
        <v>84</v>
      </c>
      <c r="F222" s="13" t="s">
        <v>85</v>
      </c>
    </row>
    <row r="223" spans="1:6" x14ac:dyDescent="0.25">
      <c r="A223" s="9">
        <v>36</v>
      </c>
      <c r="B223" s="10" t="str">
        <f>"78005"</f>
        <v>78005</v>
      </c>
      <c r="C223" s="11" t="s">
        <v>86</v>
      </c>
      <c r="D223" s="10">
        <v>1978</v>
      </c>
      <c r="E223" s="11" t="s">
        <v>87</v>
      </c>
      <c r="F223" s="13" t="s">
        <v>88</v>
      </c>
    </row>
    <row r="224" spans="1:6" x14ac:dyDescent="0.25">
      <c r="A224" s="9">
        <v>37</v>
      </c>
      <c r="B224" s="10" t="str">
        <f>"67002"</f>
        <v>67002</v>
      </c>
      <c r="C224" s="11" t="s">
        <v>89</v>
      </c>
      <c r="D224" s="10">
        <v>1967</v>
      </c>
      <c r="E224" s="11" t="s">
        <v>27</v>
      </c>
      <c r="F224" s="13" t="s">
        <v>90</v>
      </c>
    </row>
    <row r="225" spans="1:6" x14ac:dyDescent="0.25">
      <c r="A225" s="9">
        <v>38</v>
      </c>
      <c r="B225" s="10" t="str">
        <f>"58001"</f>
        <v>58001</v>
      </c>
      <c r="C225" s="11" t="s">
        <v>91</v>
      </c>
      <c r="D225" s="10">
        <v>1958</v>
      </c>
      <c r="E225" s="11" t="s">
        <v>10</v>
      </c>
      <c r="F225" s="13" t="s">
        <v>92</v>
      </c>
    </row>
    <row r="226" spans="1:6" x14ac:dyDescent="0.25">
      <c r="A226" s="9">
        <v>39</v>
      </c>
      <c r="B226" s="10" t="str">
        <f>"71002"</f>
        <v>71002</v>
      </c>
      <c r="C226" s="11" t="s">
        <v>93</v>
      </c>
      <c r="D226" s="10">
        <v>1971</v>
      </c>
      <c r="E226" s="11" t="s">
        <v>24</v>
      </c>
      <c r="F226" s="13" t="s">
        <v>94</v>
      </c>
    </row>
    <row r="227" spans="1:6" ht="15.75" thickBot="1" x14ac:dyDescent="0.3"/>
    <row r="228" spans="1:6" ht="16.5" thickBot="1" x14ac:dyDescent="0.3">
      <c r="A228" s="18" t="s">
        <v>1536</v>
      </c>
      <c r="B228" s="19"/>
      <c r="C228" s="20"/>
      <c r="D228" s="15"/>
      <c r="E228" s="15"/>
      <c r="F228" s="16"/>
    </row>
    <row r="230" spans="1:6" x14ac:dyDescent="0.25">
      <c r="A230" s="6" t="s">
        <v>0</v>
      </c>
      <c r="B230" s="7" t="s">
        <v>1</v>
      </c>
      <c r="C230" s="8" t="s">
        <v>2</v>
      </c>
      <c r="D230" s="7" t="s">
        <v>3</v>
      </c>
      <c r="E230" s="8" t="s">
        <v>4</v>
      </c>
      <c r="F230" s="12" t="s">
        <v>5</v>
      </c>
    </row>
    <row r="231" spans="1:6" x14ac:dyDescent="0.25">
      <c r="A231" s="9">
        <v>1</v>
      </c>
      <c r="B231" s="10" t="s">
        <v>621</v>
      </c>
      <c r="C231" s="11" t="s">
        <v>622</v>
      </c>
      <c r="D231" s="10">
        <v>2003</v>
      </c>
      <c r="E231" s="11" t="s">
        <v>140</v>
      </c>
      <c r="F231" s="13" t="s">
        <v>623</v>
      </c>
    </row>
    <row r="232" spans="1:6" x14ac:dyDescent="0.25">
      <c r="A232" s="9">
        <v>2</v>
      </c>
      <c r="B232" s="10" t="s">
        <v>624</v>
      </c>
      <c r="C232" s="11" t="s">
        <v>625</v>
      </c>
      <c r="D232" s="10">
        <v>2003</v>
      </c>
      <c r="E232" s="11" t="s">
        <v>87</v>
      </c>
      <c r="F232" s="13" t="s">
        <v>626</v>
      </c>
    </row>
    <row r="233" spans="1:6" x14ac:dyDescent="0.25">
      <c r="A233" s="9">
        <v>3</v>
      </c>
      <c r="B233" s="10" t="s">
        <v>627</v>
      </c>
      <c r="C233" s="11" t="s">
        <v>628</v>
      </c>
      <c r="D233" s="10">
        <v>2004</v>
      </c>
      <c r="E233" s="11" t="s">
        <v>10</v>
      </c>
      <c r="F233" s="13" t="s">
        <v>629</v>
      </c>
    </row>
    <row r="234" spans="1:6" x14ac:dyDescent="0.25">
      <c r="A234" s="9">
        <v>4</v>
      </c>
      <c r="B234" s="10" t="s">
        <v>630</v>
      </c>
      <c r="C234" s="11" t="s">
        <v>631</v>
      </c>
      <c r="D234" s="10">
        <v>2003</v>
      </c>
      <c r="E234" s="11" t="s">
        <v>38</v>
      </c>
      <c r="F234" s="13" t="s">
        <v>632</v>
      </c>
    </row>
    <row r="235" spans="1:6" x14ac:dyDescent="0.25">
      <c r="A235" s="9">
        <v>5</v>
      </c>
      <c r="B235" s="10" t="s">
        <v>633</v>
      </c>
      <c r="C235" s="11" t="s">
        <v>634</v>
      </c>
      <c r="D235" s="10">
        <v>2004</v>
      </c>
      <c r="E235" s="11" t="s">
        <v>7</v>
      </c>
      <c r="F235" s="13" t="s">
        <v>635</v>
      </c>
    </row>
    <row r="236" spans="1:6" x14ac:dyDescent="0.25">
      <c r="A236" s="9">
        <v>6</v>
      </c>
      <c r="B236" s="10" t="s">
        <v>636</v>
      </c>
      <c r="C236" s="11" t="s">
        <v>637</v>
      </c>
      <c r="D236" s="10">
        <v>2003</v>
      </c>
      <c r="E236" s="11" t="s">
        <v>96</v>
      </c>
      <c r="F236" s="13" t="s">
        <v>638</v>
      </c>
    </row>
    <row r="237" spans="1:6" x14ac:dyDescent="0.25">
      <c r="A237" s="9">
        <v>7</v>
      </c>
      <c r="B237" s="10" t="s">
        <v>639</v>
      </c>
      <c r="C237" s="11" t="s">
        <v>640</v>
      </c>
      <c r="D237" s="10">
        <v>2003</v>
      </c>
      <c r="E237" s="11" t="s">
        <v>27</v>
      </c>
      <c r="F237" s="13" t="s">
        <v>641</v>
      </c>
    </row>
    <row r="238" spans="1:6" x14ac:dyDescent="0.25">
      <c r="A238" s="9">
        <v>8</v>
      </c>
      <c r="B238" s="10" t="s">
        <v>642</v>
      </c>
      <c r="C238" s="11" t="s">
        <v>643</v>
      </c>
      <c r="D238" s="10">
        <v>2004</v>
      </c>
      <c r="E238" s="11" t="s">
        <v>108</v>
      </c>
      <c r="F238" s="13" t="s">
        <v>644</v>
      </c>
    </row>
    <row r="239" spans="1:6" x14ac:dyDescent="0.25">
      <c r="A239" s="9">
        <v>9</v>
      </c>
      <c r="B239" s="10" t="s">
        <v>645</v>
      </c>
      <c r="C239" s="11" t="s">
        <v>646</v>
      </c>
      <c r="D239" s="10">
        <v>2004</v>
      </c>
      <c r="E239" s="11" t="s">
        <v>140</v>
      </c>
      <c r="F239" s="13" t="s">
        <v>647</v>
      </c>
    </row>
    <row r="240" spans="1:6" x14ac:dyDescent="0.25">
      <c r="A240" s="9">
        <v>10</v>
      </c>
      <c r="B240" s="10" t="s">
        <v>648</v>
      </c>
      <c r="C240" s="11" t="s">
        <v>649</v>
      </c>
      <c r="D240" s="10">
        <v>2004</v>
      </c>
      <c r="E240" s="11" t="s">
        <v>140</v>
      </c>
      <c r="F240" s="13" t="s">
        <v>650</v>
      </c>
    </row>
    <row r="241" spans="1:6" x14ac:dyDescent="0.25">
      <c r="A241" s="9">
        <v>11</v>
      </c>
      <c r="B241" s="10" t="s">
        <v>651</v>
      </c>
      <c r="C241" s="11" t="s">
        <v>652</v>
      </c>
      <c r="D241" s="10">
        <v>2003</v>
      </c>
      <c r="E241" s="11" t="s">
        <v>96</v>
      </c>
      <c r="F241" s="13" t="s">
        <v>653</v>
      </c>
    </row>
    <row r="242" spans="1:6" x14ac:dyDescent="0.25">
      <c r="A242" s="9">
        <v>12</v>
      </c>
      <c r="B242" s="10" t="s">
        <v>654</v>
      </c>
      <c r="C242" s="11" t="s">
        <v>655</v>
      </c>
      <c r="D242" s="10">
        <v>2003</v>
      </c>
      <c r="E242" s="11" t="s">
        <v>478</v>
      </c>
      <c r="F242" s="13" t="s">
        <v>656</v>
      </c>
    </row>
    <row r="243" spans="1:6" x14ac:dyDescent="0.25">
      <c r="A243" s="9">
        <v>13</v>
      </c>
      <c r="B243" s="10" t="s">
        <v>657</v>
      </c>
      <c r="C243" s="11" t="s">
        <v>658</v>
      </c>
      <c r="D243" s="10">
        <v>2004</v>
      </c>
      <c r="E243" s="11" t="s">
        <v>13</v>
      </c>
      <c r="F243" s="13" t="s">
        <v>659</v>
      </c>
    </row>
    <row r="244" spans="1:6" x14ac:dyDescent="0.25">
      <c r="A244" s="9">
        <v>14</v>
      </c>
      <c r="B244" s="10" t="s">
        <v>660</v>
      </c>
      <c r="C244" s="11" t="s">
        <v>661</v>
      </c>
      <c r="D244" s="10">
        <v>2004</v>
      </c>
      <c r="E244" s="11" t="s">
        <v>108</v>
      </c>
      <c r="F244" s="13" t="s">
        <v>662</v>
      </c>
    </row>
    <row r="245" spans="1:6" x14ac:dyDescent="0.25">
      <c r="A245" s="9">
        <v>15</v>
      </c>
      <c r="B245" s="10" t="s">
        <v>663</v>
      </c>
      <c r="C245" s="11" t="s">
        <v>664</v>
      </c>
      <c r="D245" s="10">
        <v>2004</v>
      </c>
      <c r="E245" s="11" t="s">
        <v>21</v>
      </c>
      <c r="F245" s="13" t="s">
        <v>665</v>
      </c>
    </row>
    <row r="246" spans="1:6" ht="15" customHeight="1" x14ac:dyDescent="0.25">
      <c r="A246" s="9">
        <v>16</v>
      </c>
      <c r="B246" s="10" t="s">
        <v>666</v>
      </c>
      <c r="C246" s="11" t="s">
        <v>667</v>
      </c>
      <c r="D246" s="10">
        <v>2004</v>
      </c>
      <c r="E246" s="11" t="s">
        <v>21</v>
      </c>
      <c r="F246" s="13" t="s">
        <v>668</v>
      </c>
    </row>
    <row r="247" spans="1:6" x14ac:dyDescent="0.25">
      <c r="A247" s="9">
        <v>17</v>
      </c>
      <c r="B247" s="10" t="s">
        <v>669</v>
      </c>
      <c r="C247" s="11" t="s">
        <v>670</v>
      </c>
      <c r="D247" s="10">
        <v>2003</v>
      </c>
      <c r="E247" s="11" t="s">
        <v>21</v>
      </c>
      <c r="F247" s="13" t="s">
        <v>671</v>
      </c>
    </row>
    <row r="248" spans="1:6" ht="15.75" thickBot="1" x14ac:dyDescent="0.3"/>
    <row r="249" spans="1:6" ht="16.5" thickBot="1" x14ac:dyDescent="0.3">
      <c r="A249" s="18" t="s">
        <v>1537</v>
      </c>
      <c r="B249" s="19"/>
      <c r="C249" s="20"/>
      <c r="D249" s="15"/>
      <c r="E249" s="15"/>
      <c r="F249" s="16"/>
    </row>
    <row r="251" spans="1:6" x14ac:dyDescent="0.25">
      <c r="A251" s="6" t="s">
        <v>0</v>
      </c>
      <c r="B251" s="7" t="s">
        <v>1</v>
      </c>
      <c r="C251" s="8" t="s">
        <v>2</v>
      </c>
      <c r="D251" s="7" t="s">
        <v>3</v>
      </c>
      <c r="E251" s="8" t="s">
        <v>4</v>
      </c>
      <c r="F251" s="12" t="s">
        <v>5</v>
      </c>
    </row>
    <row r="252" spans="1:6" x14ac:dyDescent="0.25">
      <c r="A252" s="9">
        <v>1</v>
      </c>
      <c r="B252" s="10" t="s">
        <v>827</v>
      </c>
      <c r="C252" s="11" t="s">
        <v>828</v>
      </c>
      <c r="D252" s="10">
        <v>2005</v>
      </c>
      <c r="E252" s="11" t="s">
        <v>13</v>
      </c>
      <c r="F252" s="13" t="s">
        <v>829</v>
      </c>
    </row>
    <row r="253" spans="1:6" x14ac:dyDescent="0.25">
      <c r="A253" s="9">
        <v>2</v>
      </c>
      <c r="B253" s="10" t="s">
        <v>830</v>
      </c>
      <c r="C253" s="11" t="s">
        <v>831</v>
      </c>
      <c r="D253" s="10">
        <v>2005</v>
      </c>
      <c r="E253" s="11" t="s">
        <v>21</v>
      </c>
      <c r="F253" s="13" t="s">
        <v>832</v>
      </c>
    </row>
    <row r="254" spans="1:6" x14ac:dyDescent="0.25">
      <c r="A254" s="9">
        <v>3</v>
      </c>
      <c r="B254" s="10" t="s">
        <v>833</v>
      </c>
      <c r="C254" s="11" t="s">
        <v>834</v>
      </c>
      <c r="D254" s="10">
        <v>2006</v>
      </c>
      <c r="E254" s="11" t="s">
        <v>27</v>
      </c>
      <c r="F254" s="13" t="s">
        <v>835</v>
      </c>
    </row>
    <row r="255" spans="1:6" x14ac:dyDescent="0.25">
      <c r="A255" s="9">
        <v>4</v>
      </c>
      <c r="B255" s="10" t="s">
        <v>836</v>
      </c>
      <c r="C255" s="11" t="s">
        <v>837</v>
      </c>
      <c r="D255" s="10">
        <v>2005</v>
      </c>
      <c r="E255" s="11" t="s">
        <v>84</v>
      </c>
      <c r="F255" s="13" t="s">
        <v>838</v>
      </c>
    </row>
    <row r="256" spans="1:6" x14ac:dyDescent="0.25">
      <c r="A256" s="9">
        <v>5</v>
      </c>
      <c r="B256" s="10" t="s">
        <v>839</v>
      </c>
      <c r="C256" s="11" t="s">
        <v>840</v>
      </c>
      <c r="D256" s="10">
        <v>2005</v>
      </c>
      <c r="E256" s="11" t="s">
        <v>7</v>
      </c>
      <c r="F256" s="13" t="s">
        <v>841</v>
      </c>
    </row>
    <row r="257" spans="1:6" x14ac:dyDescent="0.25">
      <c r="A257" s="9">
        <v>6</v>
      </c>
      <c r="B257" s="10" t="s">
        <v>842</v>
      </c>
      <c r="C257" s="11" t="s">
        <v>843</v>
      </c>
      <c r="D257" s="10">
        <v>2005</v>
      </c>
      <c r="E257" s="11" t="s">
        <v>27</v>
      </c>
      <c r="F257" s="13" t="s">
        <v>844</v>
      </c>
    </row>
    <row r="258" spans="1:6" ht="15" customHeight="1" x14ac:dyDescent="0.25">
      <c r="A258" s="9">
        <v>7</v>
      </c>
      <c r="B258" s="10" t="s">
        <v>845</v>
      </c>
      <c r="C258" s="11" t="s">
        <v>846</v>
      </c>
      <c r="D258" s="10">
        <v>2006</v>
      </c>
      <c r="E258" s="11" t="s">
        <v>210</v>
      </c>
      <c r="F258" s="13" t="s">
        <v>847</v>
      </c>
    </row>
    <row r="259" spans="1:6" x14ac:dyDescent="0.25">
      <c r="A259" s="9">
        <v>8</v>
      </c>
      <c r="B259" s="10" t="s">
        <v>848</v>
      </c>
      <c r="C259" s="11" t="s">
        <v>849</v>
      </c>
      <c r="D259" s="10">
        <v>2006</v>
      </c>
      <c r="E259" s="11" t="s">
        <v>38</v>
      </c>
      <c r="F259" s="13" t="s">
        <v>850</v>
      </c>
    </row>
    <row r="260" spans="1:6" x14ac:dyDescent="0.25">
      <c r="A260" s="9">
        <v>9</v>
      </c>
      <c r="B260" s="10" t="s">
        <v>851</v>
      </c>
      <c r="C260" s="11" t="s">
        <v>852</v>
      </c>
      <c r="D260" s="10">
        <v>2006</v>
      </c>
      <c r="E260" s="11" t="s">
        <v>140</v>
      </c>
      <c r="F260" s="13" t="s">
        <v>853</v>
      </c>
    </row>
    <row r="261" spans="1:6" x14ac:dyDescent="0.25">
      <c r="A261" s="9">
        <v>10</v>
      </c>
      <c r="B261" s="10" t="s">
        <v>854</v>
      </c>
      <c r="C261" s="11" t="s">
        <v>855</v>
      </c>
      <c r="D261" s="10">
        <v>2006</v>
      </c>
      <c r="E261" s="11" t="s">
        <v>18</v>
      </c>
      <c r="F261" s="13" t="s">
        <v>856</v>
      </c>
    </row>
    <row r="262" spans="1:6" x14ac:dyDescent="0.25">
      <c r="A262" s="9">
        <v>11</v>
      </c>
      <c r="B262" s="10" t="s">
        <v>857</v>
      </c>
      <c r="C262" s="11" t="s">
        <v>858</v>
      </c>
      <c r="D262" s="10">
        <v>2006</v>
      </c>
      <c r="E262" s="11" t="s">
        <v>96</v>
      </c>
      <c r="F262" s="13" t="s">
        <v>859</v>
      </c>
    </row>
    <row r="263" spans="1:6" x14ac:dyDescent="0.25">
      <c r="A263" s="9">
        <v>12</v>
      </c>
      <c r="B263" s="10" t="s">
        <v>860</v>
      </c>
      <c r="C263" s="11" t="s">
        <v>861</v>
      </c>
      <c r="D263" s="10">
        <v>2006</v>
      </c>
      <c r="E263" s="11" t="s">
        <v>27</v>
      </c>
      <c r="F263" s="13" t="s">
        <v>862</v>
      </c>
    </row>
    <row r="264" spans="1:6" x14ac:dyDescent="0.25">
      <c r="A264" s="9">
        <v>13</v>
      </c>
      <c r="B264" s="10" t="s">
        <v>863</v>
      </c>
      <c r="C264" s="11" t="s">
        <v>864</v>
      </c>
      <c r="D264" s="10">
        <v>2006</v>
      </c>
      <c r="E264" s="11" t="s">
        <v>10</v>
      </c>
      <c r="F264" s="13" t="s">
        <v>865</v>
      </c>
    </row>
    <row r="265" spans="1:6" x14ac:dyDescent="0.25">
      <c r="A265" s="9">
        <v>14</v>
      </c>
      <c r="B265" s="10" t="s">
        <v>866</v>
      </c>
      <c r="C265" s="11" t="s">
        <v>867</v>
      </c>
      <c r="D265" s="10">
        <v>2006</v>
      </c>
      <c r="E265" s="11" t="s">
        <v>18</v>
      </c>
      <c r="F265" s="13" t="s">
        <v>868</v>
      </c>
    </row>
    <row r="266" spans="1:6" x14ac:dyDescent="0.25">
      <c r="A266" s="9">
        <v>15</v>
      </c>
      <c r="B266" s="10" t="s">
        <v>869</v>
      </c>
      <c r="C266" s="11" t="s">
        <v>870</v>
      </c>
      <c r="D266" s="10">
        <v>2006</v>
      </c>
      <c r="E266" s="11" t="s">
        <v>18</v>
      </c>
      <c r="F266" s="13" t="s">
        <v>871</v>
      </c>
    </row>
    <row r="267" spans="1:6" x14ac:dyDescent="0.25">
      <c r="A267" s="9">
        <v>16</v>
      </c>
      <c r="B267" s="10" t="s">
        <v>872</v>
      </c>
      <c r="C267" s="11" t="s">
        <v>873</v>
      </c>
      <c r="D267" s="10">
        <v>2006</v>
      </c>
      <c r="E267" s="11" t="s">
        <v>38</v>
      </c>
      <c r="F267" s="13" t="s">
        <v>874</v>
      </c>
    </row>
    <row r="268" spans="1:6" x14ac:dyDescent="0.25">
      <c r="A268" s="9">
        <v>17</v>
      </c>
      <c r="B268" s="10" t="s">
        <v>875</v>
      </c>
      <c r="C268" s="11" t="s">
        <v>876</v>
      </c>
      <c r="D268" s="10">
        <v>2006</v>
      </c>
      <c r="E268" s="11" t="s">
        <v>27</v>
      </c>
      <c r="F268" s="13" t="s">
        <v>877</v>
      </c>
    </row>
    <row r="269" spans="1:6" x14ac:dyDescent="0.25">
      <c r="A269" s="9">
        <v>18</v>
      </c>
      <c r="B269" s="10" t="s">
        <v>878</v>
      </c>
      <c r="C269" s="11" t="s">
        <v>879</v>
      </c>
      <c r="D269" s="10">
        <v>2005</v>
      </c>
      <c r="E269" s="11" t="s">
        <v>38</v>
      </c>
      <c r="F269" s="13" t="s">
        <v>880</v>
      </c>
    </row>
    <row r="270" spans="1:6" x14ac:dyDescent="0.25">
      <c r="A270" s="9">
        <v>19</v>
      </c>
      <c r="B270" s="10" t="s">
        <v>881</v>
      </c>
      <c r="C270" s="11" t="s">
        <v>882</v>
      </c>
      <c r="D270" s="10">
        <v>2006</v>
      </c>
      <c r="E270" s="11" t="s">
        <v>140</v>
      </c>
      <c r="F270" s="13" t="s">
        <v>883</v>
      </c>
    </row>
    <row r="271" spans="1:6" x14ac:dyDescent="0.25">
      <c r="A271" s="9">
        <v>20</v>
      </c>
      <c r="B271" s="10" t="s">
        <v>884</v>
      </c>
      <c r="C271" s="11" t="s">
        <v>885</v>
      </c>
      <c r="D271" s="10">
        <v>2006</v>
      </c>
      <c r="E271" s="11" t="s">
        <v>10</v>
      </c>
      <c r="F271" s="13" t="s">
        <v>886</v>
      </c>
    </row>
    <row r="272" spans="1:6" x14ac:dyDescent="0.25">
      <c r="A272" s="9">
        <v>21</v>
      </c>
      <c r="B272" s="10" t="s">
        <v>887</v>
      </c>
      <c r="C272" s="11" t="s">
        <v>888</v>
      </c>
      <c r="D272" s="10">
        <v>2006</v>
      </c>
      <c r="E272" s="11" t="s">
        <v>731</v>
      </c>
      <c r="F272" s="13" t="s">
        <v>889</v>
      </c>
    </row>
    <row r="273" spans="1:6" x14ac:dyDescent="0.25">
      <c r="A273" s="9">
        <v>22</v>
      </c>
      <c r="B273" s="10" t="s">
        <v>890</v>
      </c>
      <c r="C273" s="11" t="s">
        <v>891</v>
      </c>
      <c r="D273" s="10">
        <v>2006</v>
      </c>
      <c r="E273" s="11" t="s">
        <v>21</v>
      </c>
      <c r="F273" s="13" t="s">
        <v>892</v>
      </c>
    </row>
    <row r="274" spans="1:6" x14ac:dyDescent="0.25">
      <c r="A274" s="9">
        <v>23</v>
      </c>
      <c r="B274" s="10" t="s">
        <v>893</v>
      </c>
      <c r="C274" s="11" t="s">
        <v>894</v>
      </c>
      <c r="D274" s="10">
        <v>2005</v>
      </c>
      <c r="E274" s="11" t="s">
        <v>51</v>
      </c>
      <c r="F274" s="13" t="s">
        <v>895</v>
      </c>
    </row>
    <row r="275" spans="1:6" x14ac:dyDescent="0.25">
      <c r="A275" s="9">
        <v>24</v>
      </c>
      <c r="B275" s="10" t="s">
        <v>896</v>
      </c>
      <c r="C275" s="11" t="s">
        <v>897</v>
      </c>
      <c r="D275" s="10">
        <v>2006</v>
      </c>
      <c r="E275" s="11" t="s">
        <v>38</v>
      </c>
      <c r="F275" s="13" t="s">
        <v>898</v>
      </c>
    </row>
    <row r="276" spans="1:6" ht="15.75" thickBot="1" x14ac:dyDescent="0.3"/>
    <row r="277" spans="1:6" ht="16.5" thickBot="1" x14ac:dyDescent="0.3">
      <c r="A277" s="18" t="s">
        <v>1538</v>
      </c>
      <c r="B277" s="19"/>
      <c r="C277" s="20"/>
      <c r="D277" s="15"/>
      <c r="E277" s="15"/>
      <c r="F277" s="16"/>
    </row>
    <row r="279" spans="1:6" x14ac:dyDescent="0.25">
      <c r="A279" s="6" t="s">
        <v>0</v>
      </c>
      <c r="B279" s="7" t="s">
        <v>1</v>
      </c>
      <c r="C279" s="8" t="s">
        <v>2</v>
      </c>
      <c r="D279" s="7" t="s">
        <v>3</v>
      </c>
      <c r="E279" s="8" t="s">
        <v>4</v>
      </c>
      <c r="F279" s="12" t="s">
        <v>5</v>
      </c>
    </row>
    <row r="280" spans="1:6" x14ac:dyDescent="0.25">
      <c r="A280" s="9">
        <v>1</v>
      </c>
      <c r="B280" s="10" t="s">
        <v>1004</v>
      </c>
      <c r="C280" s="11" t="s">
        <v>1005</v>
      </c>
      <c r="D280" s="10">
        <v>2007</v>
      </c>
      <c r="E280" s="11" t="s">
        <v>10</v>
      </c>
      <c r="F280" s="13" t="s">
        <v>1006</v>
      </c>
    </row>
    <row r="281" spans="1:6" x14ac:dyDescent="0.25">
      <c r="A281" s="9">
        <v>2</v>
      </c>
      <c r="B281" s="10" t="s">
        <v>1007</v>
      </c>
      <c r="C281" s="11" t="s">
        <v>1008</v>
      </c>
      <c r="D281" s="10">
        <v>2007</v>
      </c>
      <c r="E281" s="11" t="s">
        <v>38</v>
      </c>
      <c r="F281" s="13" t="s">
        <v>1009</v>
      </c>
    </row>
    <row r="282" spans="1:6" x14ac:dyDescent="0.25">
      <c r="A282" s="9">
        <v>3</v>
      </c>
      <c r="B282" s="10" t="s">
        <v>1010</v>
      </c>
      <c r="C282" s="11" t="s">
        <v>1011</v>
      </c>
      <c r="D282" s="10">
        <v>2007</v>
      </c>
      <c r="E282" s="11" t="s">
        <v>27</v>
      </c>
      <c r="F282" s="13" t="s">
        <v>1012</v>
      </c>
    </row>
    <row r="283" spans="1:6" x14ac:dyDescent="0.25">
      <c r="A283" s="9">
        <v>4</v>
      </c>
      <c r="B283" s="10" t="s">
        <v>1013</v>
      </c>
      <c r="C283" s="11" t="s">
        <v>1014</v>
      </c>
      <c r="D283" s="10">
        <v>2007</v>
      </c>
      <c r="E283" s="11" t="s">
        <v>27</v>
      </c>
      <c r="F283" s="13" t="s">
        <v>1015</v>
      </c>
    </row>
    <row r="284" spans="1:6" x14ac:dyDescent="0.25">
      <c r="A284" s="9">
        <v>5</v>
      </c>
      <c r="B284" s="10" t="s">
        <v>1016</v>
      </c>
      <c r="C284" s="11" t="s">
        <v>1017</v>
      </c>
      <c r="D284" s="10">
        <v>2007</v>
      </c>
      <c r="E284" s="11" t="s">
        <v>27</v>
      </c>
      <c r="F284" s="13" t="s">
        <v>1018</v>
      </c>
    </row>
    <row r="285" spans="1:6" x14ac:dyDescent="0.25">
      <c r="A285" s="9">
        <v>6</v>
      </c>
      <c r="B285" s="10" t="s">
        <v>1019</v>
      </c>
      <c r="C285" s="11" t="s">
        <v>1020</v>
      </c>
      <c r="D285" s="10">
        <v>2007</v>
      </c>
      <c r="E285" s="11" t="s">
        <v>96</v>
      </c>
      <c r="F285" s="13" t="s">
        <v>1021</v>
      </c>
    </row>
    <row r="286" spans="1:6" x14ac:dyDescent="0.25">
      <c r="A286" s="9">
        <v>7</v>
      </c>
      <c r="B286" s="10" t="s">
        <v>1022</v>
      </c>
      <c r="C286" s="11" t="s">
        <v>1023</v>
      </c>
      <c r="D286" s="10">
        <v>2007</v>
      </c>
      <c r="E286" s="11" t="s">
        <v>18</v>
      </c>
      <c r="F286" s="13" t="s">
        <v>1024</v>
      </c>
    </row>
    <row r="287" spans="1:6" x14ac:dyDescent="0.25">
      <c r="A287" s="9">
        <v>8</v>
      </c>
      <c r="B287" s="10" t="s">
        <v>1025</v>
      </c>
      <c r="C287" s="11" t="s">
        <v>1026</v>
      </c>
      <c r="D287" s="10">
        <v>2007</v>
      </c>
      <c r="E287" s="11" t="s">
        <v>84</v>
      </c>
      <c r="F287" s="13" t="s">
        <v>1027</v>
      </c>
    </row>
    <row r="288" spans="1:6" x14ac:dyDescent="0.25">
      <c r="A288" s="9">
        <v>9</v>
      </c>
      <c r="B288" s="10" t="s">
        <v>1028</v>
      </c>
      <c r="C288" s="11" t="s">
        <v>1029</v>
      </c>
      <c r="D288" s="10">
        <v>2007</v>
      </c>
      <c r="E288" s="11" t="s">
        <v>13</v>
      </c>
      <c r="F288" s="13" t="s">
        <v>1030</v>
      </c>
    </row>
    <row r="289" spans="1:6" x14ac:dyDescent="0.25">
      <c r="A289" s="9">
        <v>10</v>
      </c>
      <c r="B289" s="10" t="s">
        <v>1031</v>
      </c>
      <c r="C289" s="11" t="s">
        <v>1032</v>
      </c>
      <c r="D289" s="10">
        <v>2008</v>
      </c>
      <c r="E289" s="11" t="s">
        <v>38</v>
      </c>
      <c r="F289" s="13" t="s">
        <v>1033</v>
      </c>
    </row>
    <row r="290" spans="1:6" x14ac:dyDescent="0.25">
      <c r="A290" s="9">
        <v>11</v>
      </c>
      <c r="B290" s="10" t="s">
        <v>1034</v>
      </c>
      <c r="C290" s="11" t="s">
        <v>1035</v>
      </c>
      <c r="D290" s="10">
        <v>2008</v>
      </c>
      <c r="E290" s="11" t="s">
        <v>614</v>
      </c>
      <c r="F290" s="13" t="s">
        <v>1036</v>
      </c>
    </row>
    <row r="291" spans="1:6" x14ac:dyDescent="0.25">
      <c r="A291" s="9">
        <v>12</v>
      </c>
      <c r="B291" s="10" t="s">
        <v>1037</v>
      </c>
      <c r="C291" s="11" t="s">
        <v>1038</v>
      </c>
      <c r="D291" s="10">
        <v>2008</v>
      </c>
      <c r="E291" s="11" t="s">
        <v>10</v>
      </c>
      <c r="F291" s="13" t="s">
        <v>1039</v>
      </c>
    </row>
    <row r="292" spans="1:6" x14ac:dyDescent="0.25">
      <c r="A292" s="9">
        <v>13</v>
      </c>
      <c r="B292" s="10" t="s">
        <v>1040</v>
      </c>
      <c r="C292" s="11" t="s">
        <v>1041</v>
      </c>
      <c r="D292" s="10">
        <v>2007</v>
      </c>
      <c r="E292" s="11" t="s">
        <v>10</v>
      </c>
      <c r="F292" s="13" t="s">
        <v>1042</v>
      </c>
    </row>
    <row r="293" spans="1:6" x14ac:dyDescent="0.25">
      <c r="A293" s="9">
        <v>14</v>
      </c>
      <c r="B293" s="10" t="s">
        <v>1043</v>
      </c>
      <c r="C293" s="11" t="s">
        <v>1044</v>
      </c>
      <c r="D293" s="10">
        <v>2008</v>
      </c>
      <c r="E293" s="11" t="s">
        <v>10</v>
      </c>
      <c r="F293" s="13" t="s">
        <v>1045</v>
      </c>
    </row>
    <row r="294" spans="1:6" x14ac:dyDescent="0.25">
      <c r="A294" s="9">
        <v>15</v>
      </c>
      <c r="B294" s="10" t="s">
        <v>1046</v>
      </c>
      <c r="C294" s="11" t="s">
        <v>1047</v>
      </c>
      <c r="D294" s="10">
        <v>2008</v>
      </c>
      <c r="E294" s="11" t="s">
        <v>108</v>
      </c>
      <c r="F294" s="13" t="s">
        <v>1048</v>
      </c>
    </row>
    <row r="295" spans="1:6" x14ac:dyDescent="0.25">
      <c r="A295" s="9">
        <v>16</v>
      </c>
      <c r="B295" s="10" t="s">
        <v>1049</v>
      </c>
      <c r="C295" s="11" t="s">
        <v>1050</v>
      </c>
      <c r="D295" s="10">
        <v>2008</v>
      </c>
      <c r="E295" s="11" t="s">
        <v>18</v>
      </c>
      <c r="F295" s="13" t="s">
        <v>1051</v>
      </c>
    </row>
    <row r="296" spans="1:6" x14ac:dyDescent="0.25">
      <c r="A296" s="9">
        <v>17</v>
      </c>
      <c r="B296" s="10" t="s">
        <v>1052</v>
      </c>
      <c r="C296" s="11" t="s">
        <v>1053</v>
      </c>
      <c r="D296" s="10">
        <v>2007</v>
      </c>
      <c r="E296" s="11" t="s">
        <v>84</v>
      </c>
      <c r="F296" s="13" t="s">
        <v>1054</v>
      </c>
    </row>
    <row r="297" spans="1:6" x14ac:dyDescent="0.25">
      <c r="A297" s="9">
        <v>18</v>
      </c>
      <c r="B297" s="10" t="s">
        <v>1055</v>
      </c>
      <c r="C297" s="11" t="s">
        <v>1056</v>
      </c>
      <c r="D297" s="10">
        <v>2008</v>
      </c>
      <c r="E297" s="11" t="s">
        <v>7</v>
      </c>
      <c r="F297" s="13" t="s">
        <v>1057</v>
      </c>
    </row>
    <row r="298" spans="1:6" x14ac:dyDescent="0.25">
      <c r="A298" s="9">
        <v>19</v>
      </c>
      <c r="B298" s="10" t="s">
        <v>1058</v>
      </c>
      <c r="C298" s="11" t="s">
        <v>1059</v>
      </c>
      <c r="D298" s="10">
        <v>2007</v>
      </c>
      <c r="E298" s="11" t="s">
        <v>27</v>
      </c>
      <c r="F298" s="13" t="s">
        <v>1060</v>
      </c>
    </row>
    <row r="299" spans="1:6" x14ac:dyDescent="0.25">
      <c r="A299" s="9">
        <v>20</v>
      </c>
      <c r="B299" s="10" t="s">
        <v>1061</v>
      </c>
      <c r="C299" s="11" t="s">
        <v>1062</v>
      </c>
      <c r="D299" s="10">
        <v>2007</v>
      </c>
      <c r="E299" s="11" t="s">
        <v>13</v>
      </c>
      <c r="F299" s="13" t="s">
        <v>1063</v>
      </c>
    </row>
    <row r="300" spans="1:6" x14ac:dyDescent="0.25">
      <c r="A300" s="9">
        <v>21</v>
      </c>
      <c r="B300" s="10" t="s">
        <v>1064</v>
      </c>
      <c r="C300" s="11" t="s">
        <v>1065</v>
      </c>
      <c r="D300" s="10">
        <v>2008</v>
      </c>
      <c r="E300" s="11" t="s">
        <v>38</v>
      </c>
      <c r="F300" s="13" t="s">
        <v>1066</v>
      </c>
    </row>
    <row r="301" spans="1:6" x14ac:dyDescent="0.25">
      <c r="A301" s="9">
        <v>22</v>
      </c>
      <c r="B301" s="10" t="s">
        <v>1067</v>
      </c>
      <c r="C301" s="11" t="s">
        <v>1068</v>
      </c>
      <c r="D301" s="10">
        <v>2008</v>
      </c>
      <c r="E301" s="11" t="s">
        <v>18</v>
      </c>
      <c r="F301" s="13" t="s">
        <v>1069</v>
      </c>
    </row>
    <row r="302" spans="1:6" x14ac:dyDescent="0.25">
      <c r="A302" s="9">
        <v>23</v>
      </c>
      <c r="B302" s="10" t="s">
        <v>1070</v>
      </c>
      <c r="C302" s="11" t="s">
        <v>1071</v>
      </c>
      <c r="D302" s="10">
        <v>2007</v>
      </c>
      <c r="E302" s="11" t="s">
        <v>10</v>
      </c>
      <c r="F302" s="13" t="s">
        <v>1072</v>
      </c>
    </row>
    <row r="303" spans="1:6" x14ac:dyDescent="0.25">
      <c r="A303" s="9">
        <v>24</v>
      </c>
      <c r="B303" s="10" t="s">
        <v>1073</v>
      </c>
      <c r="C303" s="11" t="s">
        <v>1074</v>
      </c>
      <c r="D303" s="10">
        <v>2007</v>
      </c>
      <c r="E303" s="11" t="s">
        <v>38</v>
      </c>
      <c r="F303" s="13" t="s">
        <v>1075</v>
      </c>
    </row>
    <row r="304" spans="1:6" x14ac:dyDescent="0.25">
      <c r="A304" s="9">
        <v>25</v>
      </c>
      <c r="B304" s="10" t="s">
        <v>1076</v>
      </c>
      <c r="C304" s="11" t="s">
        <v>1077</v>
      </c>
      <c r="D304" s="10">
        <v>2008</v>
      </c>
      <c r="E304" s="11" t="s">
        <v>7</v>
      </c>
      <c r="F304" s="13" t="s">
        <v>1078</v>
      </c>
    </row>
    <row r="305" spans="1:6" x14ac:dyDescent="0.25">
      <c r="A305" s="9">
        <v>26</v>
      </c>
      <c r="B305" s="10" t="s">
        <v>1079</v>
      </c>
      <c r="C305" s="11" t="s">
        <v>1080</v>
      </c>
      <c r="D305" s="10">
        <v>2007</v>
      </c>
      <c r="E305" s="11" t="s">
        <v>18</v>
      </c>
      <c r="F305" s="13" t="s">
        <v>1081</v>
      </c>
    </row>
    <row r="306" spans="1:6" x14ac:dyDescent="0.25">
      <c r="A306" s="9">
        <v>27</v>
      </c>
      <c r="B306" s="10" t="s">
        <v>1082</v>
      </c>
      <c r="C306" s="11" t="s">
        <v>1083</v>
      </c>
      <c r="D306" s="10">
        <v>2008</v>
      </c>
      <c r="E306" s="11" t="s">
        <v>108</v>
      </c>
      <c r="F306" s="13" t="s">
        <v>1084</v>
      </c>
    </row>
    <row r="307" spans="1:6" x14ac:dyDescent="0.25">
      <c r="A307" s="9">
        <v>28</v>
      </c>
      <c r="B307" s="10" t="s">
        <v>1085</v>
      </c>
      <c r="C307" s="11" t="s">
        <v>1086</v>
      </c>
      <c r="D307" s="10">
        <v>2008</v>
      </c>
      <c r="E307" s="11" t="s">
        <v>18</v>
      </c>
      <c r="F307" s="13" t="s">
        <v>1087</v>
      </c>
    </row>
    <row r="308" spans="1:6" x14ac:dyDescent="0.25">
      <c r="A308" s="9">
        <v>29</v>
      </c>
      <c r="B308" s="10" t="s">
        <v>1088</v>
      </c>
      <c r="C308" s="11" t="s">
        <v>1089</v>
      </c>
      <c r="D308" s="10">
        <v>2008</v>
      </c>
      <c r="E308" s="11" t="s">
        <v>7</v>
      </c>
      <c r="F308" s="13" t="s">
        <v>1090</v>
      </c>
    </row>
    <row r="309" spans="1:6" x14ac:dyDescent="0.25">
      <c r="A309" s="9">
        <v>30</v>
      </c>
      <c r="B309" s="10" t="s">
        <v>1091</v>
      </c>
      <c r="C309" s="11" t="s">
        <v>1092</v>
      </c>
      <c r="D309" s="10">
        <v>2007</v>
      </c>
      <c r="E309" s="11" t="s">
        <v>108</v>
      </c>
      <c r="F309" s="13" t="s">
        <v>1093</v>
      </c>
    </row>
    <row r="310" spans="1:6" x14ac:dyDescent="0.25">
      <c r="A310" s="9">
        <v>31</v>
      </c>
      <c r="B310" s="10" t="s">
        <v>1094</v>
      </c>
      <c r="C310" s="11" t="s">
        <v>1095</v>
      </c>
      <c r="D310" s="10">
        <v>2008</v>
      </c>
      <c r="E310" s="11" t="s">
        <v>13</v>
      </c>
      <c r="F310" s="13" t="s">
        <v>1096</v>
      </c>
    </row>
    <row r="311" spans="1:6" x14ac:dyDescent="0.25">
      <c r="A311" s="9">
        <v>32</v>
      </c>
      <c r="B311" s="10" t="s">
        <v>1097</v>
      </c>
      <c r="C311" s="11" t="s">
        <v>1098</v>
      </c>
      <c r="D311" s="10">
        <v>2008</v>
      </c>
      <c r="E311" s="11" t="s">
        <v>84</v>
      </c>
      <c r="F311" s="13" t="s">
        <v>1099</v>
      </c>
    </row>
    <row r="312" spans="1:6" x14ac:dyDescent="0.25">
      <c r="A312" s="9">
        <v>33</v>
      </c>
      <c r="B312" s="10" t="s">
        <v>1100</v>
      </c>
      <c r="C312" s="11" t="s">
        <v>1101</v>
      </c>
      <c r="D312" s="10">
        <v>2008</v>
      </c>
      <c r="E312" s="11" t="s">
        <v>27</v>
      </c>
      <c r="F312" s="13" t="s">
        <v>1102</v>
      </c>
    </row>
    <row r="313" spans="1:6" x14ac:dyDescent="0.25">
      <c r="A313" s="9">
        <v>34</v>
      </c>
      <c r="B313" s="10" t="s">
        <v>1103</v>
      </c>
      <c r="C313" s="11" t="s">
        <v>1104</v>
      </c>
      <c r="D313" s="10">
        <v>2008</v>
      </c>
      <c r="E313" s="11" t="s">
        <v>84</v>
      </c>
      <c r="F313" s="13" t="s">
        <v>1105</v>
      </c>
    </row>
    <row r="314" spans="1:6" x14ac:dyDescent="0.25">
      <c r="A314" s="9">
        <v>35</v>
      </c>
      <c r="B314" s="10" t="s">
        <v>1106</v>
      </c>
      <c r="C314" s="11" t="s">
        <v>1107</v>
      </c>
      <c r="D314" s="10">
        <v>2008</v>
      </c>
      <c r="E314" s="11" t="s">
        <v>140</v>
      </c>
      <c r="F314" s="13" t="s">
        <v>1108</v>
      </c>
    </row>
    <row r="315" spans="1:6" x14ac:dyDescent="0.25">
      <c r="A315" s="9">
        <v>36</v>
      </c>
      <c r="B315" s="10" t="s">
        <v>1109</v>
      </c>
      <c r="C315" s="11" t="s">
        <v>1110</v>
      </c>
      <c r="D315" s="10">
        <v>2008</v>
      </c>
      <c r="E315" s="11" t="s">
        <v>7</v>
      </c>
      <c r="F315" s="13" t="s">
        <v>1111</v>
      </c>
    </row>
    <row r="316" spans="1:6" x14ac:dyDescent="0.25">
      <c r="A316" s="9">
        <v>37</v>
      </c>
      <c r="B316" s="10" t="s">
        <v>1112</v>
      </c>
      <c r="C316" s="11" t="s">
        <v>1113</v>
      </c>
      <c r="D316" s="10">
        <v>2008</v>
      </c>
      <c r="E316" s="11" t="s">
        <v>27</v>
      </c>
      <c r="F316" s="13" t="s">
        <v>1114</v>
      </c>
    </row>
    <row r="317" spans="1:6" x14ac:dyDescent="0.25">
      <c r="A317" s="9">
        <v>38</v>
      </c>
      <c r="B317" s="10" t="s">
        <v>1115</v>
      </c>
      <c r="C317" s="11" t="s">
        <v>1116</v>
      </c>
      <c r="D317" s="10">
        <v>2007</v>
      </c>
      <c r="E317" s="11" t="s">
        <v>731</v>
      </c>
      <c r="F317" s="13" t="s">
        <v>1117</v>
      </c>
    </row>
    <row r="318" spans="1:6" x14ac:dyDescent="0.25">
      <c r="A318" s="9">
        <v>39</v>
      </c>
      <c r="B318" s="10" t="s">
        <v>1118</v>
      </c>
      <c r="C318" s="11" t="s">
        <v>1119</v>
      </c>
      <c r="D318" s="10">
        <v>2008</v>
      </c>
      <c r="E318" s="11" t="s">
        <v>96</v>
      </c>
      <c r="F318" s="13" t="s">
        <v>1120</v>
      </c>
    </row>
    <row r="319" spans="1:6" x14ac:dyDescent="0.25">
      <c r="A319" s="9">
        <v>40</v>
      </c>
      <c r="B319" s="10" t="s">
        <v>1121</v>
      </c>
      <c r="C319" s="11" t="s">
        <v>1122</v>
      </c>
      <c r="D319" s="10">
        <v>2008</v>
      </c>
      <c r="E319" s="11" t="s">
        <v>84</v>
      </c>
      <c r="F319" s="13" t="s">
        <v>1123</v>
      </c>
    </row>
    <row r="320" spans="1:6" x14ac:dyDescent="0.25">
      <c r="A320" s="9">
        <v>41</v>
      </c>
      <c r="B320" s="10" t="s">
        <v>1124</v>
      </c>
      <c r="C320" s="11" t="s">
        <v>1125</v>
      </c>
      <c r="D320" s="10">
        <v>2008</v>
      </c>
      <c r="E320" s="11" t="s">
        <v>21</v>
      </c>
      <c r="F320" s="13" t="s">
        <v>1126</v>
      </c>
    </row>
    <row r="321" spans="1:6" x14ac:dyDescent="0.25">
      <c r="A321" s="9">
        <v>42</v>
      </c>
      <c r="B321" s="10" t="s">
        <v>1127</v>
      </c>
      <c r="C321" s="11" t="s">
        <v>1128</v>
      </c>
      <c r="D321" s="10">
        <v>2008</v>
      </c>
      <c r="E321" s="11" t="s">
        <v>7</v>
      </c>
      <c r="F321" s="13" t="s">
        <v>1129</v>
      </c>
    </row>
    <row r="322" spans="1:6" x14ac:dyDescent="0.25">
      <c r="A322" s="9">
        <v>43</v>
      </c>
      <c r="B322" s="10" t="s">
        <v>1130</v>
      </c>
      <c r="C322" s="11" t="s">
        <v>1131</v>
      </c>
      <c r="D322" s="10">
        <v>2007</v>
      </c>
      <c r="E322" s="11" t="s">
        <v>21</v>
      </c>
      <c r="F322" s="13" t="s">
        <v>1132</v>
      </c>
    </row>
    <row r="323" spans="1:6" x14ac:dyDescent="0.25">
      <c r="A323" s="9">
        <v>44</v>
      </c>
      <c r="B323" s="10" t="s">
        <v>1133</v>
      </c>
      <c r="C323" s="11" t="s">
        <v>1134</v>
      </c>
      <c r="D323" s="10">
        <v>2008</v>
      </c>
      <c r="E323" s="11" t="s">
        <v>18</v>
      </c>
      <c r="F323" s="13" t="s">
        <v>1135</v>
      </c>
    </row>
    <row r="324" spans="1:6" x14ac:dyDescent="0.25">
      <c r="A324" s="9">
        <v>45</v>
      </c>
      <c r="B324" s="10" t="s">
        <v>1136</v>
      </c>
      <c r="C324" s="11" t="s">
        <v>1137</v>
      </c>
      <c r="D324" s="10">
        <v>2008</v>
      </c>
      <c r="E324" s="11" t="s">
        <v>51</v>
      </c>
      <c r="F324" s="13" t="s">
        <v>1138</v>
      </c>
    </row>
    <row r="325" spans="1:6" ht="15.75" thickBot="1" x14ac:dyDescent="0.3"/>
    <row r="326" spans="1:6" ht="16.5" thickBot="1" x14ac:dyDescent="0.3">
      <c r="A326" s="18" t="s">
        <v>1539</v>
      </c>
      <c r="B326" s="19"/>
      <c r="C326" s="20"/>
      <c r="D326" s="15"/>
      <c r="E326" s="15"/>
      <c r="F326" s="16"/>
    </row>
    <row r="328" spans="1:6" x14ac:dyDescent="0.25">
      <c r="A328" s="6" t="s">
        <v>0</v>
      </c>
      <c r="B328" s="7" t="s">
        <v>1</v>
      </c>
      <c r="C328" s="8" t="s">
        <v>2</v>
      </c>
      <c r="D328" s="7" t="s">
        <v>3</v>
      </c>
      <c r="E328" s="8" t="s">
        <v>4</v>
      </c>
      <c r="F328" s="12" t="s">
        <v>5</v>
      </c>
    </row>
    <row r="329" spans="1:6" x14ac:dyDescent="0.25">
      <c r="A329" s="9">
        <v>1</v>
      </c>
      <c r="B329" s="10" t="s">
        <v>1239</v>
      </c>
      <c r="C329" s="11" t="s">
        <v>1240</v>
      </c>
      <c r="D329" s="10">
        <v>2009</v>
      </c>
      <c r="E329" s="11" t="s">
        <v>84</v>
      </c>
      <c r="F329" s="13" t="s">
        <v>1241</v>
      </c>
    </row>
    <row r="330" spans="1:6" x14ac:dyDescent="0.25">
      <c r="A330" s="9">
        <v>2</v>
      </c>
      <c r="B330" s="10" t="s">
        <v>1242</v>
      </c>
      <c r="C330" s="11" t="s">
        <v>1243</v>
      </c>
      <c r="D330" s="10">
        <v>2009</v>
      </c>
      <c r="E330" s="11" t="s">
        <v>10</v>
      </c>
      <c r="F330" s="13" t="s">
        <v>1244</v>
      </c>
    </row>
    <row r="331" spans="1:6" x14ac:dyDescent="0.25">
      <c r="A331" s="9">
        <v>3</v>
      </c>
      <c r="B331" s="10" t="s">
        <v>1245</v>
      </c>
      <c r="C331" s="11" t="s">
        <v>1246</v>
      </c>
      <c r="D331" s="10">
        <v>2009</v>
      </c>
      <c r="E331" s="11" t="s">
        <v>140</v>
      </c>
      <c r="F331" s="13" t="s">
        <v>1247</v>
      </c>
    </row>
    <row r="332" spans="1:6" x14ac:dyDescent="0.25">
      <c r="A332" s="9">
        <v>4</v>
      </c>
      <c r="B332" s="10" t="s">
        <v>1248</v>
      </c>
      <c r="C332" s="11" t="s">
        <v>1249</v>
      </c>
      <c r="D332" s="10">
        <v>2009</v>
      </c>
      <c r="E332" s="11" t="s">
        <v>614</v>
      </c>
      <c r="F332" s="13" t="s">
        <v>1250</v>
      </c>
    </row>
    <row r="333" spans="1:6" x14ac:dyDescent="0.25">
      <c r="A333" s="9">
        <v>5</v>
      </c>
      <c r="B333" s="10" t="s">
        <v>1251</v>
      </c>
      <c r="C333" s="11" t="s">
        <v>1252</v>
      </c>
      <c r="D333" s="10">
        <v>2009</v>
      </c>
      <c r="E333" s="11" t="s">
        <v>13</v>
      </c>
      <c r="F333" s="13" t="s">
        <v>1253</v>
      </c>
    </row>
    <row r="334" spans="1:6" x14ac:dyDescent="0.25">
      <c r="A334" s="9">
        <v>6</v>
      </c>
      <c r="B334" s="10" t="s">
        <v>1254</v>
      </c>
      <c r="C334" s="11" t="s">
        <v>1255</v>
      </c>
      <c r="D334" s="10">
        <v>2009</v>
      </c>
      <c r="E334" s="11" t="s">
        <v>38</v>
      </c>
      <c r="F334" s="13" t="s">
        <v>1256</v>
      </c>
    </row>
    <row r="335" spans="1:6" x14ac:dyDescent="0.25">
      <c r="A335" s="9">
        <v>7</v>
      </c>
      <c r="B335" s="10" t="s">
        <v>1257</v>
      </c>
      <c r="C335" s="11" t="s">
        <v>1258</v>
      </c>
      <c r="D335" s="10">
        <v>2009</v>
      </c>
      <c r="E335" s="11" t="s">
        <v>10</v>
      </c>
      <c r="F335" s="13" t="s">
        <v>1259</v>
      </c>
    </row>
    <row r="336" spans="1:6" x14ac:dyDescent="0.25">
      <c r="A336" s="9">
        <v>8</v>
      </c>
      <c r="B336" s="10" t="s">
        <v>1260</v>
      </c>
      <c r="C336" s="11" t="s">
        <v>1261</v>
      </c>
      <c r="D336" s="10">
        <v>2009</v>
      </c>
      <c r="E336" s="11" t="s">
        <v>38</v>
      </c>
      <c r="F336" s="13" t="s">
        <v>1262</v>
      </c>
    </row>
    <row r="337" spans="1:6" x14ac:dyDescent="0.25">
      <c r="A337" s="9">
        <v>9</v>
      </c>
      <c r="B337" s="10" t="s">
        <v>1263</v>
      </c>
      <c r="C337" s="11" t="s">
        <v>1264</v>
      </c>
      <c r="D337" s="10">
        <v>2009</v>
      </c>
      <c r="E337" s="11" t="s">
        <v>96</v>
      </c>
      <c r="F337" s="13" t="s">
        <v>1265</v>
      </c>
    </row>
    <row r="338" spans="1:6" x14ac:dyDescent="0.25">
      <c r="A338" s="9">
        <v>10</v>
      </c>
      <c r="B338" s="10" t="s">
        <v>1266</v>
      </c>
      <c r="C338" s="11" t="s">
        <v>1267</v>
      </c>
      <c r="D338" s="10">
        <v>2009</v>
      </c>
      <c r="E338" s="11" t="s">
        <v>38</v>
      </c>
      <c r="F338" s="13" t="s">
        <v>1268</v>
      </c>
    </row>
    <row r="339" spans="1:6" x14ac:dyDescent="0.25">
      <c r="A339" s="9">
        <v>11</v>
      </c>
      <c r="B339" s="10" t="s">
        <v>1269</v>
      </c>
      <c r="C339" s="11" t="s">
        <v>1270</v>
      </c>
      <c r="D339" s="10">
        <v>2009</v>
      </c>
      <c r="E339" s="11" t="s">
        <v>96</v>
      </c>
      <c r="F339" s="13" t="s">
        <v>1271</v>
      </c>
    </row>
    <row r="340" spans="1:6" x14ac:dyDescent="0.25">
      <c r="A340" s="9">
        <v>12</v>
      </c>
      <c r="B340" s="10" t="s">
        <v>1272</v>
      </c>
      <c r="C340" s="11" t="s">
        <v>1273</v>
      </c>
      <c r="D340" s="10">
        <v>2009</v>
      </c>
      <c r="E340" s="11" t="s">
        <v>84</v>
      </c>
      <c r="F340" s="13" t="s">
        <v>1274</v>
      </c>
    </row>
    <row r="341" spans="1:6" x14ac:dyDescent="0.25">
      <c r="A341" s="9">
        <v>13</v>
      </c>
      <c r="B341" s="10" t="s">
        <v>1275</v>
      </c>
      <c r="C341" s="11" t="s">
        <v>1276</v>
      </c>
      <c r="D341" s="10">
        <v>2010</v>
      </c>
      <c r="E341" s="11" t="s">
        <v>10</v>
      </c>
      <c r="F341" s="13" t="s">
        <v>1277</v>
      </c>
    </row>
    <row r="342" spans="1:6" x14ac:dyDescent="0.25">
      <c r="A342" s="9">
        <v>14</v>
      </c>
      <c r="B342" s="10" t="s">
        <v>1278</v>
      </c>
      <c r="C342" s="11" t="s">
        <v>1279</v>
      </c>
      <c r="D342" s="10">
        <v>2009</v>
      </c>
      <c r="E342" s="11" t="s">
        <v>96</v>
      </c>
      <c r="F342" s="13" t="s">
        <v>1280</v>
      </c>
    </row>
    <row r="343" spans="1:6" x14ac:dyDescent="0.25">
      <c r="A343" s="9">
        <v>15</v>
      </c>
      <c r="B343" s="10" t="s">
        <v>1281</v>
      </c>
      <c r="C343" s="11" t="s">
        <v>1282</v>
      </c>
      <c r="D343" s="10">
        <v>2010</v>
      </c>
      <c r="E343" s="11" t="s">
        <v>10</v>
      </c>
      <c r="F343" s="13" t="s">
        <v>1283</v>
      </c>
    </row>
    <row r="344" spans="1:6" x14ac:dyDescent="0.25">
      <c r="A344" s="9">
        <v>16</v>
      </c>
      <c r="B344" s="10" t="s">
        <v>1284</v>
      </c>
      <c r="C344" s="11" t="s">
        <v>1285</v>
      </c>
      <c r="D344" s="10">
        <v>2010</v>
      </c>
      <c r="E344" s="11" t="s">
        <v>38</v>
      </c>
      <c r="F344" s="13" t="s">
        <v>1286</v>
      </c>
    </row>
    <row r="345" spans="1:6" x14ac:dyDescent="0.25">
      <c r="A345" s="9">
        <v>17</v>
      </c>
      <c r="B345" s="10" t="s">
        <v>1287</v>
      </c>
      <c r="C345" s="11" t="s">
        <v>1288</v>
      </c>
      <c r="D345" s="10">
        <v>2009</v>
      </c>
      <c r="E345" s="11" t="s">
        <v>38</v>
      </c>
      <c r="F345" s="13" t="s">
        <v>1289</v>
      </c>
    </row>
    <row r="346" spans="1:6" x14ac:dyDescent="0.25">
      <c r="A346" s="9">
        <v>18</v>
      </c>
      <c r="B346" s="10" t="s">
        <v>1290</v>
      </c>
      <c r="C346" s="11" t="s">
        <v>1291</v>
      </c>
      <c r="D346" s="10">
        <v>2010</v>
      </c>
      <c r="E346" s="11" t="s">
        <v>38</v>
      </c>
      <c r="F346" s="13" t="s">
        <v>1292</v>
      </c>
    </row>
    <row r="347" spans="1:6" x14ac:dyDescent="0.25">
      <c r="A347" s="9">
        <v>19</v>
      </c>
      <c r="B347" s="10" t="s">
        <v>1293</v>
      </c>
      <c r="C347" s="11" t="s">
        <v>1294</v>
      </c>
      <c r="D347" s="10">
        <v>2010</v>
      </c>
      <c r="E347" s="11" t="s">
        <v>108</v>
      </c>
      <c r="F347" s="13" t="s">
        <v>1295</v>
      </c>
    </row>
    <row r="348" spans="1:6" x14ac:dyDescent="0.25">
      <c r="A348" s="9">
        <v>20</v>
      </c>
      <c r="B348" s="10" t="s">
        <v>1296</v>
      </c>
      <c r="C348" s="11" t="s">
        <v>1297</v>
      </c>
      <c r="D348" s="10">
        <v>2010</v>
      </c>
      <c r="E348" s="11" t="s">
        <v>108</v>
      </c>
      <c r="F348" s="13" t="s">
        <v>1298</v>
      </c>
    </row>
    <row r="349" spans="1:6" x14ac:dyDescent="0.25">
      <c r="A349" s="9">
        <v>21</v>
      </c>
      <c r="B349" s="10" t="s">
        <v>1299</v>
      </c>
      <c r="C349" s="11" t="s">
        <v>1300</v>
      </c>
      <c r="D349" s="10">
        <v>2010</v>
      </c>
      <c r="E349" s="11" t="s">
        <v>7</v>
      </c>
      <c r="F349" s="13" t="s">
        <v>1301</v>
      </c>
    </row>
    <row r="350" spans="1:6" x14ac:dyDescent="0.25">
      <c r="A350" s="9">
        <v>22</v>
      </c>
      <c r="B350" s="10" t="s">
        <v>1302</v>
      </c>
      <c r="C350" s="11" t="s">
        <v>1303</v>
      </c>
      <c r="D350" s="10">
        <v>2010</v>
      </c>
      <c r="E350" s="11" t="s">
        <v>140</v>
      </c>
      <c r="F350" s="13" t="s">
        <v>1304</v>
      </c>
    </row>
    <row r="351" spans="1:6" x14ac:dyDescent="0.25">
      <c r="A351" s="9">
        <v>23</v>
      </c>
      <c r="B351" s="10" t="s">
        <v>1305</v>
      </c>
      <c r="C351" s="11" t="s">
        <v>1306</v>
      </c>
      <c r="D351" s="10">
        <v>2009</v>
      </c>
      <c r="E351" s="11" t="s">
        <v>135</v>
      </c>
      <c r="F351" s="13" t="s">
        <v>1307</v>
      </c>
    </row>
    <row r="352" spans="1:6" x14ac:dyDescent="0.25">
      <c r="A352" s="9">
        <v>24</v>
      </c>
      <c r="B352" s="10" t="s">
        <v>1308</v>
      </c>
      <c r="C352" s="11" t="s">
        <v>1309</v>
      </c>
      <c r="D352" s="10">
        <v>2010</v>
      </c>
      <c r="E352" s="11" t="s">
        <v>7</v>
      </c>
      <c r="F352" s="13" t="s">
        <v>1310</v>
      </c>
    </row>
    <row r="353" spans="1:12" x14ac:dyDescent="0.25">
      <c r="A353" s="9">
        <v>25</v>
      </c>
      <c r="B353" s="10" t="s">
        <v>1311</v>
      </c>
      <c r="C353" s="11" t="s">
        <v>1312</v>
      </c>
      <c r="D353" s="10">
        <v>2010</v>
      </c>
      <c r="E353" s="11" t="s">
        <v>38</v>
      </c>
      <c r="F353" s="13" t="s">
        <v>1313</v>
      </c>
    </row>
    <row r="354" spans="1:12" x14ac:dyDescent="0.25">
      <c r="A354" s="9">
        <v>26</v>
      </c>
      <c r="B354" s="10" t="s">
        <v>1314</v>
      </c>
      <c r="C354" s="11" t="s">
        <v>1315</v>
      </c>
      <c r="D354" s="10">
        <v>2009</v>
      </c>
      <c r="E354" s="11" t="s">
        <v>140</v>
      </c>
      <c r="F354" s="13" t="s">
        <v>1316</v>
      </c>
    </row>
    <row r="355" spans="1:12" x14ac:dyDescent="0.25">
      <c r="A355" s="9">
        <v>27</v>
      </c>
      <c r="B355" s="10" t="s">
        <v>1317</v>
      </c>
      <c r="C355" s="11" t="s">
        <v>1318</v>
      </c>
      <c r="D355" s="10">
        <v>2010</v>
      </c>
      <c r="E355" s="11" t="s">
        <v>96</v>
      </c>
      <c r="F355" s="13" t="s">
        <v>1319</v>
      </c>
    </row>
    <row r="356" spans="1:12" x14ac:dyDescent="0.25">
      <c r="A356" s="9">
        <v>28</v>
      </c>
      <c r="B356" s="10" t="s">
        <v>1320</v>
      </c>
      <c r="C356" s="11" t="s">
        <v>1321</v>
      </c>
      <c r="D356" s="10">
        <v>2010</v>
      </c>
      <c r="E356" s="11" t="s">
        <v>27</v>
      </c>
      <c r="F356" s="13" t="s">
        <v>1322</v>
      </c>
    </row>
    <row r="357" spans="1:12" x14ac:dyDescent="0.25">
      <c r="A357" s="9">
        <v>29</v>
      </c>
      <c r="B357" s="10" t="s">
        <v>1323</v>
      </c>
      <c r="C357" s="11" t="s">
        <v>1324</v>
      </c>
      <c r="D357" s="10">
        <v>2010</v>
      </c>
      <c r="E357" s="11" t="s">
        <v>38</v>
      </c>
      <c r="F357" s="13" t="s">
        <v>1325</v>
      </c>
    </row>
    <row r="358" spans="1:12" x14ac:dyDescent="0.25">
      <c r="A358" s="9">
        <v>30</v>
      </c>
      <c r="B358" s="10" t="s">
        <v>1326</v>
      </c>
      <c r="C358" s="11" t="s">
        <v>1327</v>
      </c>
      <c r="D358" s="10">
        <v>2010</v>
      </c>
      <c r="E358" s="11" t="s">
        <v>38</v>
      </c>
      <c r="F358" s="13" t="s">
        <v>1328</v>
      </c>
    </row>
    <row r="359" spans="1:12" x14ac:dyDescent="0.25">
      <c r="A359" s="9">
        <v>31</v>
      </c>
      <c r="B359" s="10" t="s">
        <v>1329</v>
      </c>
      <c r="C359" s="11" t="s">
        <v>1330</v>
      </c>
      <c r="D359" s="10">
        <v>2009</v>
      </c>
      <c r="E359" s="11" t="s">
        <v>84</v>
      </c>
      <c r="F359" s="13" t="s">
        <v>1331</v>
      </c>
    </row>
    <row r="360" spans="1:12" x14ac:dyDescent="0.25">
      <c r="A360" s="9">
        <v>32</v>
      </c>
      <c r="B360" s="10" t="s">
        <v>1332</v>
      </c>
      <c r="C360" s="11" t="s">
        <v>1333</v>
      </c>
      <c r="D360" s="10">
        <v>2010</v>
      </c>
      <c r="E360" s="11" t="s">
        <v>24</v>
      </c>
      <c r="F360" s="13" t="s">
        <v>1334</v>
      </c>
      <c r="L360" s="1" t="s">
        <v>3094</v>
      </c>
    </row>
    <row r="361" spans="1:12" ht="15.75" thickBot="1" x14ac:dyDescent="0.3"/>
    <row r="362" spans="1:12" ht="16.5" thickBot="1" x14ac:dyDescent="0.3">
      <c r="A362" s="18" t="s">
        <v>1540</v>
      </c>
      <c r="B362" s="19"/>
      <c r="C362" s="20"/>
      <c r="D362" s="15"/>
      <c r="E362" s="15"/>
      <c r="F362" s="16"/>
    </row>
    <row r="364" spans="1:12" x14ac:dyDescent="0.25">
      <c r="A364" s="6" t="s">
        <v>0</v>
      </c>
      <c r="B364" s="7" t="s">
        <v>1</v>
      </c>
      <c r="C364" s="8" t="s">
        <v>2</v>
      </c>
      <c r="D364" s="7" t="s">
        <v>3</v>
      </c>
      <c r="E364" s="8" t="s">
        <v>4</v>
      </c>
      <c r="F364" s="12" t="s">
        <v>5</v>
      </c>
    </row>
    <row r="365" spans="1:12" x14ac:dyDescent="0.25">
      <c r="A365" s="9">
        <v>1</v>
      </c>
      <c r="B365" s="10" t="s">
        <v>1409</v>
      </c>
      <c r="C365" s="11" t="s">
        <v>1410</v>
      </c>
      <c r="D365" s="10">
        <v>2011</v>
      </c>
      <c r="E365" s="11" t="s">
        <v>140</v>
      </c>
      <c r="F365" s="13" t="s">
        <v>1411</v>
      </c>
    </row>
    <row r="366" spans="1:12" x14ac:dyDescent="0.25">
      <c r="A366" s="9">
        <v>2</v>
      </c>
      <c r="B366" s="10" t="s">
        <v>1412</v>
      </c>
      <c r="C366" s="11" t="s">
        <v>951</v>
      </c>
      <c r="D366" s="10">
        <v>2011</v>
      </c>
      <c r="E366" s="11" t="s">
        <v>7</v>
      </c>
      <c r="F366" s="13" t="s">
        <v>1413</v>
      </c>
    </row>
    <row r="367" spans="1:12" x14ac:dyDescent="0.25">
      <c r="A367" s="9">
        <v>3</v>
      </c>
      <c r="B367" s="10" t="s">
        <v>1414</v>
      </c>
      <c r="C367" s="11" t="s">
        <v>1415</v>
      </c>
      <c r="D367" s="10">
        <v>2013</v>
      </c>
      <c r="E367" s="11" t="s">
        <v>96</v>
      </c>
      <c r="F367" s="13" t="s">
        <v>1416</v>
      </c>
    </row>
    <row r="368" spans="1:12" x14ac:dyDescent="0.25">
      <c r="A368" s="9">
        <v>4</v>
      </c>
      <c r="B368" s="10" t="s">
        <v>1417</v>
      </c>
      <c r="C368" s="11" t="s">
        <v>1418</v>
      </c>
      <c r="D368" s="10">
        <v>2011</v>
      </c>
      <c r="E368" s="11" t="s">
        <v>140</v>
      </c>
      <c r="F368" s="13" t="s">
        <v>1419</v>
      </c>
    </row>
    <row r="369" spans="1:6" x14ac:dyDescent="0.25">
      <c r="A369" s="9">
        <v>5</v>
      </c>
      <c r="B369" s="10" t="s">
        <v>1420</v>
      </c>
      <c r="C369" s="11" t="s">
        <v>1421</v>
      </c>
      <c r="D369" s="10">
        <v>2011</v>
      </c>
      <c r="E369" s="11" t="s">
        <v>96</v>
      </c>
      <c r="F369" s="13" t="s">
        <v>1422</v>
      </c>
    </row>
    <row r="370" spans="1:6" x14ac:dyDescent="0.25">
      <c r="A370" s="9">
        <v>6</v>
      </c>
      <c r="B370" s="10" t="s">
        <v>1423</v>
      </c>
      <c r="C370" s="11" t="s">
        <v>1424</v>
      </c>
      <c r="D370" s="10">
        <v>2011</v>
      </c>
      <c r="E370" s="11" t="s">
        <v>7</v>
      </c>
      <c r="F370" s="13" t="s">
        <v>1425</v>
      </c>
    </row>
    <row r="371" spans="1:6" x14ac:dyDescent="0.25">
      <c r="A371" s="9">
        <v>7</v>
      </c>
      <c r="B371" s="10" t="s">
        <v>1426</v>
      </c>
      <c r="C371" s="11" t="s">
        <v>1427</v>
      </c>
      <c r="D371" s="10">
        <v>2012</v>
      </c>
      <c r="E371" s="11" t="s">
        <v>140</v>
      </c>
      <c r="F371" s="13" t="s">
        <v>1428</v>
      </c>
    </row>
    <row r="372" spans="1:6" x14ac:dyDescent="0.25">
      <c r="A372" s="9">
        <v>8</v>
      </c>
      <c r="B372" s="10" t="s">
        <v>1429</v>
      </c>
      <c r="C372" s="11" t="s">
        <v>1430</v>
      </c>
      <c r="D372" s="10">
        <v>2011</v>
      </c>
      <c r="E372" s="11" t="s">
        <v>731</v>
      </c>
      <c r="F372" s="13" t="s">
        <v>1431</v>
      </c>
    </row>
    <row r="373" spans="1:6" x14ac:dyDescent="0.25">
      <c r="A373" s="9" t="s">
        <v>1432</v>
      </c>
      <c r="B373" s="10" t="s">
        <v>1433</v>
      </c>
      <c r="C373" s="11" t="s">
        <v>1434</v>
      </c>
      <c r="D373" s="10">
        <v>2011</v>
      </c>
      <c r="E373" s="11" t="s">
        <v>7</v>
      </c>
      <c r="F373" s="13" t="s">
        <v>97</v>
      </c>
    </row>
    <row r="374" spans="1:6" x14ac:dyDescent="0.25">
      <c r="A374" s="9" t="s">
        <v>1432</v>
      </c>
      <c r="B374" s="10" t="s">
        <v>1435</v>
      </c>
      <c r="C374" s="11" t="s">
        <v>1436</v>
      </c>
      <c r="D374" s="10">
        <v>2011</v>
      </c>
      <c r="E374" s="11" t="s">
        <v>21</v>
      </c>
      <c r="F374" s="13" t="s">
        <v>97</v>
      </c>
    </row>
    <row r="375" spans="1:6" x14ac:dyDescent="0.25">
      <c r="A375" s="9" t="s">
        <v>1432</v>
      </c>
      <c r="B375" s="10" t="s">
        <v>1437</v>
      </c>
      <c r="C375" s="11" t="s">
        <v>1438</v>
      </c>
      <c r="D375" s="10">
        <v>2012</v>
      </c>
      <c r="E375" s="11" t="s">
        <v>27</v>
      </c>
      <c r="F375" s="13" t="s">
        <v>97</v>
      </c>
    </row>
    <row r="376" spans="1:6" x14ac:dyDescent="0.25">
      <c r="A376" s="9" t="s">
        <v>1432</v>
      </c>
      <c r="B376" s="10" t="s">
        <v>1439</v>
      </c>
      <c r="C376" s="11" t="s">
        <v>1440</v>
      </c>
      <c r="D376" s="10">
        <v>2011</v>
      </c>
      <c r="E376" s="11" t="s">
        <v>140</v>
      </c>
      <c r="F376" s="13" t="s">
        <v>97</v>
      </c>
    </row>
    <row r="377" spans="1:6" x14ac:dyDescent="0.25">
      <c r="A377" s="9" t="s">
        <v>1432</v>
      </c>
      <c r="B377" s="10" t="s">
        <v>1441</v>
      </c>
      <c r="C377" s="11" t="s">
        <v>1442</v>
      </c>
      <c r="D377" s="10">
        <v>2011</v>
      </c>
      <c r="E377" s="11" t="s">
        <v>108</v>
      </c>
      <c r="F377" s="13" t="s">
        <v>97</v>
      </c>
    </row>
    <row r="378" spans="1:6" x14ac:dyDescent="0.25">
      <c r="A378" s="9" t="s">
        <v>1432</v>
      </c>
      <c r="B378" s="10" t="s">
        <v>1443</v>
      </c>
      <c r="C378" s="11" t="s">
        <v>1444</v>
      </c>
      <c r="D378" s="10">
        <v>2011</v>
      </c>
      <c r="E378" s="11" t="s">
        <v>731</v>
      </c>
      <c r="F378" s="13" t="s">
        <v>97</v>
      </c>
    </row>
    <row r="379" spans="1:6" x14ac:dyDescent="0.25">
      <c r="A379" s="9" t="s">
        <v>1432</v>
      </c>
      <c r="B379" s="10" t="s">
        <v>1445</v>
      </c>
      <c r="C379" s="11" t="s">
        <v>1446</v>
      </c>
      <c r="D379" s="10">
        <v>2012</v>
      </c>
      <c r="E379" s="11" t="s">
        <v>731</v>
      </c>
      <c r="F379" s="13" t="s">
        <v>97</v>
      </c>
    </row>
    <row r="380" spans="1:6" x14ac:dyDescent="0.25">
      <c r="A380" s="9" t="s">
        <v>1432</v>
      </c>
      <c r="B380" s="10" t="s">
        <v>1447</v>
      </c>
      <c r="C380" s="11" t="s">
        <v>1448</v>
      </c>
      <c r="D380" s="10">
        <v>2011</v>
      </c>
      <c r="E380" s="11" t="s">
        <v>21</v>
      </c>
      <c r="F380" s="13" t="s">
        <v>97</v>
      </c>
    </row>
    <row r="381" spans="1:6" x14ac:dyDescent="0.25">
      <c r="A381" s="9" t="s">
        <v>1432</v>
      </c>
      <c r="B381" s="10" t="s">
        <v>1449</v>
      </c>
      <c r="C381" s="11" t="s">
        <v>1450</v>
      </c>
      <c r="D381" s="10">
        <v>2012</v>
      </c>
      <c r="E381" s="11" t="s">
        <v>7</v>
      </c>
      <c r="F381" s="13" t="s">
        <v>97</v>
      </c>
    </row>
    <row r="382" spans="1:6" x14ac:dyDescent="0.25">
      <c r="A382" s="9" t="s">
        <v>1432</v>
      </c>
      <c r="B382" s="10" t="s">
        <v>1451</v>
      </c>
      <c r="C382" s="11" t="s">
        <v>1452</v>
      </c>
      <c r="D382" s="10">
        <v>2013</v>
      </c>
      <c r="E382" s="11" t="s">
        <v>96</v>
      </c>
      <c r="F382" s="13" t="s">
        <v>97</v>
      </c>
    </row>
    <row r="383" spans="1:6" x14ac:dyDescent="0.25">
      <c r="A383" s="9" t="s">
        <v>1432</v>
      </c>
      <c r="B383" s="10" t="s">
        <v>1453</v>
      </c>
      <c r="C383" s="11" t="s">
        <v>1454</v>
      </c>
      <c r="D383" s="10">
        <v>2012</v>
      </c>
      <c r="E383" s="11" t="s">
        <v>7</v>
      </c>
      <c r="F383" s="13" t="s">
        <v>97</v>
      </c>
    </row>
    <row r="384" spans="1:6" x14ac:dyDescent="0.25">
      <c r="A384" s="9" t="s">
        <v>1432</v>
      </c>
      <c r="B384" s="10" t="s">
        <v>1455</v>
      </c>
      <c r="C384" s="11" t="s">
        <v>1456</v>
      </c>
      <c r="D384" s="10">
        <v>2012</v>
      </c>
      <c r="E384" s="11" t="s">
        <v>7</v>
      </c>
      <c r="F384" s="13" t="s">
        <v>97</v>
      </c>
    </row>
    <row r="385" spans="1:6" x14ac:dyDescent="0.25">
      <c r="A385" s="9" t="s">
        <v>1432</v>
      </c>
      <c r="B385" s="10" t="s">
        <v>1457</v>
      </c>
      <c r="C385" s="11" t="s">
        <v>1458</v>
      </c>
      <c r="D385" s="10">
        <v>2011</v>
      </c>
      <c r="E385" s="11" t="s">
        <v>18</v>
      </c>
      <c r="F385" s="13" t="s">
        <v>97</v>
      </c>
    </row>
    <row r="386" spans="1:6" x14ac:dyDescent="0.25">
      <c r="A386" s="9" t="s">
        <v>1432</v>
      </c>
      <c r="B386" s="10" t="s">
        <v>1459</v>
      </c>
      <c r="C386" s="11" t="s">
        <v>1460</v>
      </c>
      <c r="D386" s="10">
        <v>2013</v>
      </c>
      <c r="E386" s="11" t="s">
        <v>18</v>
      </c>
      <c r="F386" s="13" t="s">
        <v>97</v>
      </c>
    </row>
    <row r="387" spans="1:6" x14ac:dyDescent="0.25">
      <c r="A387" s="9" t="s">
        <v>1432</v>
      </c>
      <c r="B387" s="10" t="s">
        <v>1461</v>
      </c>
      <c r="C387" s="11" t="s">
        <v>1462</v>
      </c>
      <c r="D387" s="10">
        <v>2011</v>
      </c>
      <c r="E387" s="11" t="s">
        <v>21</v>
      </c>
      <c r="F387" s="13" t="s">
        <v>97</v>
      </c>
    </row>
    <row r="388" spans="1:6" x14ac:dyDescent="0.25">
      <c r="A388" s="9" t="s">
        <v>1432</v>
      </c>
      <c r="B388" s="10" t="s">
        <v>1463</v>
      </c>
      <c r="C388" s="11" t="s">
        <v>1464</v>
      </c>
      <c r="D388" s="10">
        <v>2011</v>
      </c>
      <c r="E388" s="11" t="s">
        <v>21</v>
      </c>
      <c r="F388" s="13" t="s">
        <v>97</v>
      </c>
    </row>
    <row r="389" spans="1:6" x14ac:dyDescent="0.25">
      <c r="A389" s="9" t="s">
        <v>1432</v>
      </c>
      <c r="B389" s="10" t="s">
        <v>1465</v>
      </c>
      <c r="C389" s="11" t="s">
        <v>1466</v>
      </c>
      <c r="D389" s="10">
        <v>2012</v>
      </c>
      <c r="E389" s="11" t="s">
        <v>87</v>
      </c>
      <c r="F389" s="13" t="s">
        <v>97</v>
      </c>
    </row>
    <row r="390" spans="1:6" x14ac:dyDescent="0.25">
      <c r="A390" s="9" t="s">
        <v>1432</v>
      </c>
      <c r="B390" s="10" t="s">
        <v>1467</v>
      </c>
      <c r="C390" s="11" t="s">
        <v>1468</v>
      </c>
      <c r="D390" s="10">
        <v>2011</v>
      </c>
      <c r="E390" s="11" t="s">
        <v>108</v>
      </c>
      <c r="F390" s="13" t="s">
        <v>97</v>
      </c>
    </row>
    <row r="391" spans="1:6" x14ac:dyDescent="0.25">
      <c r="A391" s="9" t="s">
        <v>1432</v>
      </c>
      <c r="B391" s="10" t="s">
        <v>1469</v>
      </c>
      <c r="C391" s="11" t="s">
        <v>1470</v>
      </c>
      <c r="D391" s="10">
        <v>2011</v>
      </c>
      <c r="E391" s="11" t="s">
        <v>84</v>
      </c>
      <c r="F391" s="13" t="s">
        <v>97</v>
      </c>
    </row>
    <row r="392" spans="1:6" x14ac:dyDescent="0.25">
      <c r="A392" s="9" t="s">
        <v>1432</v>
      </c>
      <c r="B392" s="10" t="s">
        <v>1471</v>
      </c>
      <c r="C392" s="11" t="s">
        <v>1472</v>
      </c>
      <c r="D392" s="10">
        <v>2011</v>
      </c>
      <c r="E392" s="11" t="s">
        <v>38</v>
      </c>
      <c r="F392" s="13" t="s">
        <v>97</v>
      </c>
    </row>
    <row r="393" spans="1:6" x14ac:dyDescent="0.25">
      <c r="A393" s="9" t="s">
        <v>1432</v>
      </c>
      <c r="B393" s="10" t="s">
        <v>1473</v>
      </c>
      <c r="C393" s="11" t="s">
        <v>1474</v>
      </c>
      <c r="D393" s="10">
        <v>2011</v>
      </c>
      <c r="E393" s="11" t="s">
        <v>210</v>
      </c>
      <c r="F393" s="13" t="s">
        <v>97</v>
      </c>
    </row>
    <row r="394" spans="1:6" x14ac:dyDescent="0.25">
      <c r="A394" s="9" t="s">
        <v>1432</v>
      </c>
      <c r="B394" s="10" t="s">
        <v>1475</v>
      </c>
      <c r="C394" s="11" t="s">
        <v>1476</v>
      </c>
      <c r="D394" s="10">
        <v>2011</v>
      </c>
      <c r="E394" s="11" t="s">
        <v>13</v>
      </c>
      <c r="F394" s="13" t="s">
        <v>97</v>
      </c>
    </row>
    <row r="395" spans="1:6" x14ac:dyDescent="0.25">
      <c r="A395" s="9" t="s">
        <v>1432</v>
      </c>
      <c r="B395" s="10" t="s">
        <v>1477</v>
      </c>
      <c r="C395" s="11" t="s">
        <v>1478</v>
      </c>
      <c r="D395" s="10">
        <v>2011</v>
      </c>
      <c r="E395" s="11" t="s">
        <v>108</v>
      </c>
      <c r="F395" s="13" t="s">
        <v>97</v>
      </c>
    </row>
    <row r="396" spans="1:6" x14ac:dyDescent="0.25">
      <c r="A396" s="9" t="s">
        <v>1432</v>
      </c>
      <c r="B396" s="10" t="s">
        <v>1479</v>
      </c>
      <c r="C396" s="11" t="s">
        <v>1480</v>
      </c>
      <c r="D396" s="10">
        <v>2013</v>
      </c>
      <c r="E396" s="11" t="s">
        <v>51</v>
      </c>
      <c r="F396" s="13" t="s">
        <v>97</v>
      </c>
    </row>
    <row r="397" spans="1:6" x14ac:dyDescent="0.25">
      <c r="A397" s="9" t="s">
        <v>1432</v>
      </c>
      <c r="B397" s="10" t="s">
        <v>1481</v>
      </c>
      <c r="C397" s="11" t="s">
        <v>1482</v>
      </c>
      <c r="D397" s="10">
        <v>2011</v>
      </c>
      <c r="E397" s="11" t="s">
        <v>96</v>
      </c>
      <c r="F397" s="13" t="s">
        <v>97</v>
      </c>
    </row>
    <row r="398" spans="1:6" x14ac:dyDescent="0.25">
      <c r="A398" s="9" t="s">
        <v>1432</v>
      </c>
      <c r="B398" s="10" t="s">
        <v>1483</v>
      </c>
      <c r="C398" s="11" t="s">
        <v>1484</v>
      </c>
      <c r="D398" s="10">
        <v>2011</v>
      </c>
      <c r="E398" s="11" t="s">
        <v>135</v>
      </c>
      <c r="F398" s="13" t="s">
        <v>97</v>
      </c>
    </row>
    <row r="399" spans="1:6" x14ac:dyDescent="0.25">
      <c r="A399" s="9" t="s">
        <v>1432</v>
      </c>
      <c r="B399" s="10" t="s">
        <v>1485</v>
      </c>
      <c r="C399" s="11" t="s">
        <v>1486</v>
      </c>
      <c r="D399" s="10">
        <v>2011</v>
      </c>
      <c r="E399" s="11" t="s">
        <v>21</v>
      </c>
      <c r="F399" s="13" t="s">
        <v>97</v>
      </c>
    </row>
    <row r="400" spans="1:6" x14ac:dyDescent="0.25">
      <c r="A400" s="9" t="s">
        <v>1432</v>
      </c>
      <c r="B400" s="10" t="s">
        <v>1487</v>
      </c>
      <c r="C400" s="11" t="s">
        <v>1488</v>
      </c>
      <c r="D400" s="10">
        <v>2011</v>
      </c>
      <c r="E400" s="11" t="s">
        <v>21</v>
      </c>
      <c r="F400" s="13" t="s">
        <v>97</v>
      </c>
    </row>
    <row r="401" spans="1:6" x14ac:dyDescent="0.25">
      <c r="A401" s="9" t="s">
        <v>1432</v>
      </c>
      <c r="B401" s="10" t="s">
        <v>1489</v>
      </c>
      <c r="C401" s="11" t="s">
        <v>1490</v>
      </c>
      <c r="D401" s="10">
        <v>2013</v>
      </c>
      <c r="E401" s="11" t="s">
        <v>96</v>
      </c>
      <c r="F401" s="13" t="s">
        <v>97</v>
      </c>
    </row>
    <row r="402" spans="1:6" x14ac:dyDescent="0.25">
      <c r="A402" s="9" t="s">
        <v>1432</v>
      </c>
      <c r="B402" s="10" t="s">
        <v>1491</v>
      </c>
      <c r="C402" s="11" t="s">
        <v>132</v>
      </c>
      <c r="D402" s="10">
        <v>2013</v>
      </c>
      <c r="E402" s="11" t="s">
        <v>96</v>
      </c>
      <c r="F402" s="13" t="s">
        <v>97</v>
      </c>
    </row>
    <row r="403" spans="1:6" x14ac:dyDescent="0.25">
      <c r="A403" s="9" t="s">
        <v>1432</v>
      </c>
      <c r="B403" s="10" t="s">
        <v>1492</v>
      </c>
      <c r="C403" s="11" t="s">
        <v>1493</v>
      </c>
      <c r="D403" s="10">
        <v>2012</v>
      </c>
      <c r="E403" s="11" t="s">
        <v>10</v>
      </c>
      <c r="F403" s="13" t="s">
        <v>97</v>
      </c>
    </row>
    <row r="404" spans="1:6" x14ac:dyDescent="0.25">
      <c r="A404" s="9" t="s">
        <v>1432</v>
      </c>
      <c r="B404" s="10" t="s">
        <v>1494</v>
      </c>
      <c r="C404" s="11" t="s">
        <v>1495</v>
      </c>
      <c r="D404" s="10">
        <v>2012</v>
      </c>
      <c r="E404" s="11" t="s">
        <v>140</v>
      </c>
      <c r="F404" s="13" t="s">
        <v>97</v>
      </c>
    </row>
    <row r="405" spans="1:6" x14ac:dyDescent="0.25">
      <c r="A405" s="9" t="s">
        <v>1432</v>
      </c>
      <c r="B405" s="10" t="s">
        <v>1496</v>
      </c>
      <c r="C405" s="11" t="s">
        <v>1497</v>
      </c>
      <c r="D405" s="10">
        <v>2012</v>
      </c>
      <c r="E405" s="11" t="s">
        <v>140</v>
      </c>
      <c r="F405" s="13" t="s">
        <v>97</v>
      </c>
    </row>
    <row r="406" spans="1:6" x14ac:dyDescent="0.25">
      <c r="A406" s="9" t="s">
        <v>1432</v>
      </c>
      <c r="B406" s="10" t="s">
        <v>1498</v>
      </c>
      <c r="C406" s="11" t="s">
        <v>1499</v>
      </c>
      <c r="D406" s="10">
        <v>2013</v>
      </c>
      <c r="E406" s="11" t="s">
        <v>13</v>
      </c>
      <c r="F406" s="13" t="s">
        <v>97</v>
      </c>
    </row>
    <row r="407" spans="1:6" x14ac:dyDescent="0.25">
      <c r="A407" s="9" t="s">
        <v>1432</v>
      </c>
      <c r="B407" s="10" t="s">
        <v>1500</v>
      </c>
      <c r="C407" s="11" t="s">
        <v>1501</v>
      </c>
      <c r="D407" s="10">
        <v>2013</v>
      </c>
      <c r="E407" s="11" t="s">
        <v>27</v>
      </c>
      <c r="F407" s="13" t="s">
        <v>97</v>
      </c>
    </row>
    <row r="408" spans="1:6" x14ac:dyDescent="0.25">
      <c r="A408" s="9" t="s">
        <v>1432</v>
      </c>
      <c r="B408" s="10" t="s">
        <v>1502</v>
      </c>
      <c r="C408" s="11" t="s">
        <v>1503</v>
      </c>
      <c r="D408" s="10">
        <v>2013</v>
      </c>
      <c r="E408" s="11" t="s">
        <v>27</v>
      </c>
      <c r="F408" s="13" t="s">
        <v>97</v>
      </c>
    </row>
    <row r="409" spans="1:6" x14ac:dyDescent="0.25">
      <c r="A409" s="9" t="s">
        <v>1432</v>
      </c>
      <c r="B409" s="10" t="s">
        <v>1504</v>
      </c>
      <c r="C409" s="11" t="s">
        <v>1505</v>
      </c>
      <c r="D409" s="10">
        <v>2013</v>
      </c>
      <c r="E409" s="11" t="s">
        <v>27</v>
      </c>
      <c r="F409" s="13" t="s">
        <v>97</v>
      </c>
    </row>
    <row r="410" spans="1:6" x14ac:dyDescent="0.25">
      <c r="A410" s="9" t="s">
        <v>1432</v>
      </c>
      <c r="B410" s="10" t="s">
        <v>1506</v>
      </c>
      <c r="C410" s="11" t="s">
        <v>1507</v>
      </c>
      <c r="D410" s="10">
        <v>2013</v>
      </c>
      <c r="E410" s="11" t="s">
        <v>21</v>
      </c>
      <c r="F410" s="13" t="s">
        <v>97</v>
      </c>
    </row>
    <row r="411" spans="1:6" x14ac:dyDescent="0.25">
      <c r="A411" s="9" t="s">
        <v>1432</v>
      </c>
      <c r="B411" s="10" t="s">
        <v>1508</v>
      </c>
      <c r="C411" s="11" t="s">
        <v>1509</v>
      </c>
      <c r="D411" s="10">
        <v>2013</v>
      </c>
      <c r="E411" s="11" t="s">
        <v>38</v>
      </c>
      <c r="F411" s="13" t="s">
        <v>97</v>
      </c>
    </row>
    <row r="412" spans="1:6" x14ac:dyDescent="0.25">
      <c r="A412" s="9" t="s">
        <v>1432</v>
      </c>
      <c r="B412" s="10" t="s">
        <v>1510</v>
      </c>
      <c r="C412" s="11" t="s">
        <v>1511</v>
      </c>
      <c r="D412" s="10">
        <v>2011</v>
      </c>
      <c r="E412" s="11" t="s">
        <v>526</v>
      </c>
      <c r="F412" s="13" t="s">
        <v>97</v>
      </c>
    </row>
    <row r="413" spans="1:6" x14ac:dyDescent="0.25">
      <c r="A413" s="9" t="s">
        <v>1432</v>
      </c>
      <c r="B413" s="10" t="s">
        <v>1512</v>
      </c>
      <c r="C413" s="11" t="s">
        <v>1513</v>
      </c>
      <c r="D413" s="10">
        <v>2011</v>
      </c>
      <c r="E413" s="11" t="s">
        <v>526</v>
      </c>
      <c r="F413" s="13" t="s">
        <v>97</v>
      </c>
    </row>
    <row r="414" spans="1:6" x14ac:dyDescent="0.25">
      <c r="A414" s="9" t="s">
        <v>1432</v>
      </c>
      <c r="B414" s="10" t="s">
        <v>1514</v>
      </c>
      <c r="C414" s="11" t="s">
        <v>1515</v>
      </c>
      <c r="D414" s="10">
        <v>2013</v>
      </c>
      <c r="E414" s="11" t="s">
        <v>21</v>
      </c>
      <c r="F414" s="13" t="s">
        <v>97</v>
      </c>
    </row>
    <row r="415" spans="1:6" x14ac:dyDescent="0.25">
      <c r="A415" s="9" t="s">
        <v>1432</v>
      </c>
      <c r="B415" s="10" t="s">
        <v>1516</v>
      </c>
      <c r="C415" s="11" t="s">
        <v>1517</v>
      </c>
      <c r="D415" s="10">
        <v>2014</v>
      </c>
      <c r="E415" s="11" t="s">
        <v>108</v>
      </c>
      <c r="F415" s="13" t="s">
        <v>97</v>
      </c>
    </row>
    <row r="416" spans="1:6" x14ac:dyDescent="0.25">
      <c r="A416" s="9" t="s">
        <v>1432</v>
      </c>
      <c r="B416" s="10" t="s">
        <v>1518</v>
      </c>
      <c r="C416" s="11" t="s">
        <v>1519</v>
      </c>
      <c r="D416" s="10">
        <v>2013</v>
      </c>
      <c r="E416" s="11" t="s">
        <v>731</v>
      </c>
      <c r="F416" s="13" t="s">
        <v>97</v>
      </c>
    </row>
    <row r="417" spans="1:6" x14ac:dyDescent="0.25">
      <c r="A417" s="9" t="s">
        <v>1432</v>
      </c>
      <c r="B417" s="10" t="s">
        <v>1520</v>
      </c>
      <c r="C417" s="11" t="s">
        <v>1521</v>
      </c>
      <c r="D417" s="10">
        <v>2012</v>
      </c>
      <c r="E417" s="11" t="s">
        <v>10</v>
      </c>
      <c r="F417" s="13" t="s">
        <v>97</v>
      </c>
    </row>
    <row r="418" spans="1:6" x14ac:dyDescent="0.25">
      <c r="A418" s="9" t="s">
        <v>1432</v>
      </c>
      <c r="B418" s="10" t="s">
        <v>1522</v>
      </c>
      <c r="C418" s="11" t="s">
        <v>1523</v>
      </c>
      <c r="D418" s="10">
        <v>2014</v>
      </c>
      <c r="E418" s="11" t="s">
        <v>108</v>
      </c>
      <c r="F418" s="13" t="s">
        <v>97</v>
      </c>
    </row>
    <row r="419" spans="1:6" x14ac:dyDescent="0.25">
      <c r="A419" s="9" t="s">
        <v>1432</v>
      </c>
      <c r="B419" s="10" t="s">
        <v>1524</v>
      </c>
      <c r="C419" s="11" t="s">
        <v>1525</v>
      </c>
      <c r="D419" s="10">
        <v>2011</v>
      </c>
      <c r="E419" s="11" t="s">
        <v>27</v>
      </c>
      <c r="F419" s="13" t="s">
        <v>97</v>
      </c>
    </row>
    <row r="420" spans="1:6" x14ac:dyDescent="0.25">
      <c r="A420" s="9" t="s">
        <v>1432</v>
      </c>
      <c r="B420" s="10" t="s">
        <v>1526</v>
      </c>
      <c r="C420" s="11" t="s">
        <v>1527</v>
      </c>
      <c r="D420" s="10">
        <v>2013</v>
      </c>
      <c r="E420" s="11" t="s">
        <v>784</v>
      </c>
      <c r="F420" s="13" t="s">
        <v>97</v>
      </c>
    </row>
    <row r="421" spans="1:6" x14ac:dyDescent="0.25">
      <c r="A421" s="9" t="s">
        <v>1432</v>
      </c>
      <c r="B421" s="10" t="s">
        <v>1528</v>
      </c>
      <c r="C421" s="11" t="s">
        <v>1529</v>
      </c>
      <c r="D421" s="10">
        <v>2013</v>
      </c>
      <c r="E421" s="11" t="s">
        <v>784</v>
      </c>
      <c r="F421" s="13" t="s">
        <v>97</v>
      </c>
    </row>
    <row r="422" spans="1:6" x14ac:dyDescent="0.25">
      <c r="A422" s="9" t="s">
        <v>1432</v>
      </c>
      <c r="B422" s="10" t="s">
        <v>1530</v>
      </c>
      <c r="C422" s="11" t="s">
        <v>1531</v>
      </c>
      <c r="D422" s="10">
        <v>2014</v>
      </c>
      <c r="E422" s="11" t="s">
        <v>784</v>
      </c>
      <c r="F422" s="13" t="s">
        <v>97</v>
      </c>
    </row>
    <row r="423" spans="1:6" x14ac:dyDescent="0.25">
      <c r="A423" s="9" t="s">
        <v>1432</v>
      </c>
      <c r="B423" s="10" t="s">
        <v>1532</v>
      </c>
      <c r="C423" s="11" t="s">
        <v>1533</v>
      </c>
      <c r="D423" s="10">
        <v>2014</v>
      </c>
      <c r="E423" s="11" t="s">
        <v>784</v>
      </c>
      <c r="F423" s="13" t="s">
        <v>97</v>
      </c>
    </row>
    <row r="424" spans="1:6" x14ac:dyDescent="0.25">
      <c r="A424" s="9" t="s">
        <v>1432</v>
      </c>
      <c r="B424" s="10" t="s">
        <v>1534</v>
      </c>
      <c r="C424" s="11" t="s">
        <v>1535</v>
      </c>
      <c r="D424" s="10">
        <v>2012</v>
      </c>
      <c r="E424" s="11" t="s">
        <v>38</v>
      </c>
      <c r="F424" s="13" t="s">
        <v>97</v>
      </c>
    </row>
  </sheetData>
  <mergeCells count="12">
    <mergeCell ref="A362:C362"/>
    <mergeCell ref="A2:C2"/>
    <mergeCell ref="A16:C16"/>
    <mergeCell ref="A33:C33"/>
    <mergeCell ref="A56:C56"/>
    <mergeCell ref="A96:C96"/>
    <mergeCell ref="A128:C128"/>
    <mergeCell ref="A185:C185"/>
    <mergeCell ref="A228:C228"/>
    <mergeCell ref="A249:C249"/>
    <mergeCell ref="A277:C277"/>
    <mergeCell ref="A326:C326"/>
  </mergeCells>
  <pageMargins left="0.51181102362204722" right="0.51181102362204722" top="0.74803149606299213" bottom="0.74803149606299213" header="0.31496062992125984" footer="0.31496062992125984"/>
  <pageSetup paperSize="9" orientation="portrait" r:id="rId1"/>
  <rowBreaks count="1" manualBreakCount="1">
    <brk id="1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5FA1-85C2-4B48-8778-21DF11AA5E51}">
  <dimension ref="A1:F1398"/>
  <sheetViews>
    <sheetView topLeftCell="A1386" workbookViewId="0">
      <selection activeCell="I1403" sqref="I1403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6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5.75" thickBot="1" x14ac:dyDescent="0.3"/>
    <row r="2" spans="1:6" ht="16.5" thickBot="1" x14ac:dyDescent="0.3">
      <c r="A2" s="18" t="s">
        <v>1541</v>
      </c>
      <c r="B2" s="19"/>
      <c r="C2" s="20"/>
      <c r="D2" s="15"/>
      <c r="E2" s="15"/>
      <c r="F2" s="16"/>
    </row>
    <row r="4" spans="1:6" s="2" customFormat="1" ht="12.75" x14ac:dyDescent="0.2">
      <c r="A4" s="6" t="s">
        <v>0</v>
      </c>
      <c r="B4" s="7" t="s">
        <v>1</v>
      </c>
      <c r="C4" s="8" t="s">
        <v>2</v>
      </c>
      <c r="D4" s="7" t="s">
        <v>3</v>
      </c>
      <c r="E4" s="8" t="s">
        <v>4</v>
      </c>
      <c r="F4" s="12" t="s">
        <v>5</v>
      </c>
    </row>
    <row r="5" spans="1:6" x14ac:dyDescent="0.25">
      <c r="A5" s="9">
        <v>1</v>
      </c>
      <c r="B5" s="10" t="str">
        <f>"97020"</f>
        <v>97020</v>
      </c>
      <c r="C5" s="11" t="s">
        <v>6</v>
      </c>
      <c r="D5" s="10">
        <v>1997</v>
      </c>
      <c r="E5" s="11" t="s">
        <v>7</v>
      </c>
      <c r="F5" s="13" t="s">
        <v>8</v>
      </c>
    </row>
    <row r="6" spans="1:6" x14ac:dyDescent="0.25">
      <c r="A6" s="9">
        <v>2</v>
      </c>
      <c r="B6" s="10" t="str">
        <f>"95010"</f>
        <v>95010</v>
      </c>
      <c r="C6" s="11" t="s">
        <v>9</v>
      </c>
      <c r="D6" s="10">
        <v>1995</v>
      </c>
      <c r="E6" s="11" t="s">
        <v>10</v>
      </c>
      <c r="F6" s="13" t="s">
        <v>11</v>
      </c>
    </row>
    <row r="7" spans="1:6" x14ac:dyDescent="0.25">
      <c r="A7" s="9">
        <v>3</v>
      </c>
      <c r="B7" s="10" t="str">
        <f>"99008"</f>
        <v>99008</v>
      </c>
      <c r="C7" s="11" t="s">
        <v>12</v>
      </c>
      <c r="D7" s="10">
        <v>1999</v>
      </c>
      <c r="E7" s="11" t="s">
        <v>13</v>
      </c>
      <c r="F7" s="13" t="s">
        <v>14</v>
      </c>
    </row>
    <row r="8" spans="1:6" x14ac:dyDescent="0.25">
      <c r="A8" s="9">
        <v>4</v>
      </c>
      <c r="B8" s="10" t="str">
        <f>"02026"</f>
        <v>02026</v>
      </c>
      <c r="C8" s="11" t="s">
        <v>15</v>
      </c>
      <c r="D8" s="10">
        <v>2002</v>
      </c>
      <c r="E8" s="11" t="s">
        <v>7</v>
      </c>
      <c r="F8" s="13" t="s">
        <v>16</v>
      </c>
    </row>
    <row r="9" spans="1:6" x14ac:dyDescent="0.25">
      <c r="A9" s="9">
        <v>5</v>
      </c>
      <c r="B9" s="10" t="str">
        <f>"01042"</f>
        <v>01042</v>
      </c>
      <c r="C9" s="11" t="s">
        <v>17</v>
      </c>
      <c r="D9" s="10">
        <v>2001</v>
      </c>
      <c r="E9" s="11" t="s">
        <v>18</v>
      </c>
      <c r="F9" s="13" t="s">
        <v>19</v>
      </c>
    </row>
    <row r="10" spans="1:6" x14ac:dyDescent="0.25">
      <c r="A10" s="9">
        <v>6</v>
      </c>
      <c r="B10" s="10" t="str">
        <f>"91021"</f>
        <v>91021</v>
      </c>
      <c r="C10" s="11" t="s">
        <v>20</v>
      </c>
      <c r="D10" s="10">
        <v>1991</v>
      </c>
      <c r="E10" s="11" t="s">
        <v>21</v>
      </c>
      <c r="F10" s="13" t="s">
        <v>22</v>
      </c>
    </row>
    <row r="11" spans="1:6" x14ac:dyDescent="0.25">
      <c r="A11" s="9">
        <v>7</v>
      </c>
      <c r="B11" s="10" t="str">
        <f>"02002"</f>
        <v>02002</v>
      </c>
      <c r="C11" s="11" t="s">
        <v>23</v>
      </c>
      <c r="D11" s="10">
        <v>2002</v>
      </c>
      <c r="E11" s="11" t="s">
        <v>24</v>
      </c>
      <c r="F11" s="13" t="s">
        <v>25</v>
      </c>
    </row>
    <row r="12" spans="1:6" x14ac:dyDescent="0.25">
      <c r="A12" s="9">
        <v>8</v>
      </c>
      <c r="B12" s="10" t="str">
        <f>"02040"</f>
        <v>02040</v>
      </c>
      <c r="C12" s="11" t="s">
        <v>26</v>
      </c>
      <c r="D12" s="10">
        <v>2002</v>
      </c>
      <c r="E12" s="11" t="s">
        <v>27</v>
      </c>
      <c r="F12" s="13" t="s">
        <v>28</v>
      </c>
    </row>
    <row r="13" spans="1:6" x14ac:dyDescent="0.25">
      <c r="A13" s="9">
        <v>9</v>
      </c>
      <c r="B13" s="10" t="str">
        <f>"02027"</f>
        <v>02027</v>
      </c>
      <c r="C13" s="11" t="s">
        <v>29</v>
      </c>
      <c r="D13" s="10">
        <v>2002</v>
      </c>
      <c r="E13" s="11" t="s">
        <v>10</v>
      </c>
      <c r="F13" s="13" t="s">
        <v>30</v>
      </c>
    </row>
    <row r="14" spans="1:6" x14ac:dyDescent="0.25">
      <c r="A14" s="9">
        <v>10</v>
      </c>
      <c r="B14" s="10" t="str">
        <f>"96003"</f>
        <v>96003</v>
      </c>
      <c r="C14" s="11" t="s">
        <v>31</v>
      </c>
      <c r="D14" s="10">
        <v>1996</v>
      </c>
      <c r="E14" s="11" t="s">
        <v>27</v>
      </c>
      <c r="F14" s="13" t="s">
        <v>32</v>
      </c>
    </row>
    <row r="15" spans="1:6" x14ac:dyDescent="0.25">
      <c r="A15" s="9">
        <v>11</v>
      </c>
      <c r="B15" s="10" t="str">
        <f>"89001"</f>
        <v>89001</v>
      </c>
      <c r="C15" s="11" t="s">
        <v>33</v>
      </c>
      <c r="D15" s="10">
        <v>1989</v>
      </c>
      <c r="E15" s="11" t="s">
        <v>7</v>
      </c>
      <c r="F15" s="13" t="s">
        <v>34</v>
      </c>
    </row>
    <row r="16" spans="1:6" x14ac:dyDescent="0.25">
      <c r="A16" s="9">
        <v>12</v>
      </c>
      <c r="B16" s="10" t="str">
        <f>"00004"</f>
        <v>00004</v>
      </c>
      <c r="C16" s="11" t="s">
        <v>35</v>
      </c>
      <c r="D16" s="10">
        <v>2000</v>
      </c>
      <c r="E16" s="11" t="s">
        <v>24</v>
      </c>
      <c r="F16" s="13" t="s">
        <v>36</v>
      </c>
    </row>
    <row r="17" spans="1:6" x14ac:dyDescent="0.25">
      <c r="A17" s="9">
        <v>13</v>
      </c>
      <c r="B17" s="10" t="str">
        <f>"02049"</f>
        <v>02049</v>
      </c>
      <c r="C17" s="11" t="s">
        <v>37</v>
      </c>
      <c r="D17" s="10">
        <v>2002</v>
      </c>
      <c r="E17" s="11" t="s">
        <v>38</v>
      </c>
      <c r="F17" s="13" t="s">
        <v>39</v>
      </c>
    </row>
    <row r="18" spans="1:6" x14ac:dyDescent="0.25">
      <c r="A18" s="9">
        <v>14</v>
      </c>
      <c r="B18" s="10" t="str">
        <f>"00030"</f>
        <v>00030</v>
      </c>
      <c r="C18" s="11" t="s">
        <v>40</v>
      </c>
      <c r="D18" s="10">
        <v>2000</v>
      </c>
      <c r="E18" s="11" t="s">
        <v>7</v>
      </c>
      <c r="F18" s="13" t="s">
        <v>41</v>
      </c>
    </row>
    <row r="19" spans="1:6" x14ac:dyDescent="0.25">
      <c r="A19" s="9">
        <v>15</v>
      </c>
      <c r="B19" s="10" t="str">
        <f>"97010"</f>
        <v>97010</v>
      </c>
      <c r="C19" s="11" t="s">
        <v>42</v>
      </c>
      <c r="D19" s="10">
        <v>1997</v>
      </c>
      <c r="E19" s="11" t="s">
        <v>38</v>
      </c>
      <c r="F19" s="13" t="s">
        <v>43</v>
      </c>
    </row>
    <row r="20" spans="1:6" x14ac:dyDescent="0.25">
      <c r="A20" s="9">
        <v>16</v>
      </c>
      <c r="B20" s="10" t="str">
        <f>"91022"</f>
        <v>91022</v>
      </c>
      <c r="C20" s="11" t="s">
        <v>44</v>
      </c>
      <c r="D20" s="10">
        <v>1991</v>
      </c>
      <c r="E20" s="11" t="s">
        <v>27</v>
      </c>
      <c r="F20" s="13" t="s">
        <v>45</v>
      </c>
    </row>
    <row r="21" spans="1:6" x14ac:dyDescent="0.25">
      <c r="A21" s="9">
        <v>17</v>
      </c>
      <c r="B21" s="10" t="str">
        <f>"96006"</f>
        <v>96006</v>
      </c>
      <c r="C21" s="11" t="s">
        <v>46</v>
      </c>
      <c r="D21" s="10">
        <v>1996</v>
      </c>
      <c r="E21" s="11" t="s">
        <v>13</v>
      </c>
      <c r="F21" s="13" t="s">
        <v>47</v>
      </c>
    </row>
    <row r="22" spans="1:6" x14ac:dyDescent="0.25">
      <c r="A22" s="9">
        <v>18</v>
      </c>
      <c r="B22" s="10" t="str">
        <f>"02056"</f>
        <v>02056</v>
      </c>
      <c r="C22" s="11" t="s">
        <v>48</v>
      </c>
      <c r="D22" s="10">
        <v>2002</v>
      </c>
      <c r="E22" s="11" t="s">
        <v>24</v>
      </c>
      <c r="F22" s="13" t="s">
        <v>49</v>
      </c>
    </row>
    <row r="23" spans="1:6" x14ac:dyDescent="0.25">
      <c r="A23" s="9">
        <v>19</v>
      </c>
      <c r="B23" s="10" t="str">
        <f>"96061"</f>
        <v>96061</v>
      </c>
      <c r="C23" s="11" t="s">
        <v>50</v>
      </c>
      <c r="D23" s="10">
        <v>1996</v>
      </c>
      <c r="E23" s="11" t="s">
        <v>51</v>
      </c>
      <c r="F23" s="13" t="s">
        <v>52</v>
      </c>
    </row>
    <row r="24" spans="1:6" x14ac:dyDescent="0.25">
      <c r="A24" s="9">
        <v>20</v>
      </c>
      <c r="B24" s="10" t="str">
        <f>"01006"</f>
        <v>01006</v>
      </c>
      <c r="C24" s="11" t="s">
        <v>53</v>
      </c>
      <c r="D24" s="10">
        <v>2001</v>
      </c>
      <c r="E24" s="11" t="s">
        <v>21</v>
      </c>
      <c r="F24" s="13" t="s">
        <v>54</v>
      </c>
    </row>
    <row r="25" spans="1:6" x14ac:dyDescent="0.25">
      <c r="A25" s="9">
        <v>21</v>
      </c>
      <c r="B25" s="10" t="str">
        <f>"02055"</f>
        <v>02055</v>
      </c>
      <c r="C25" s="11" t="s">
        <v>55</v>
      </c>
      <c r="D25" s="10">
        <v>2002</v>
      </c>
      <c r="E25" s="11" t="s">
        <v>24</v>
      </c>
      <c r="F25" s="13" t="s">
        <v>56</v>
      </c>
    </row>
    <row r="26" spans="1:6" x14ac:dyDescent="0.25">
      <c r="A26" s="9">
        <v>22</v>
      </c>
      <c r="B26" s="10" t="str">
        <f>"02048"</f>
        <v>02048</v>
      </c>
      <c r="C26" s="11" t="s">
        <v>57</v>
      </c>
      <c r="D26" s="10">
        <v>2002</v>
      </c>
      <c r="E26" s="11" t="s">
        <v>21</v>
      </c>
      <c r="F26" s="13" t="s">
        <v>58</v>
      </c>
    </row>
    <row r="27" spans="1:6" x14ac:dyDescent="0.25">
      <c r="A27" s="9">
        <v>23</v>
      </c>
      <c r="B27" s="10" t="str">
        <f>"02042"</f>
        <v>02042</v>
      </c>
      <c r="C27" s="11" t="s">
        <v>59</v>
      </c>
      <c r="D27" s="10">
        <v>2002</v>
      </c>
      <c r="E27" s="11" t="s">
        <v>38</v>
      </c>
      <c r="F27" s="13" t="s">
        <v>60</v>
      </c>
    </row>
    <row r="28" spans="1:6" x14ac:dyDescent="0.25">
      <c r="A28" s="9">
        <v>24</v>
      </c>
      <c r="B28" s="10" t="str">
        <f>"87010"</f>
        <v>87010</v>
      </c>
      <c r="C28" s="11" t="s">
        <v>61</v>
      </c>
      <c r="D28" s="10">
        <v>1987</v>
      </c>
      <c r="E28" s="11" t="s">
        <v>18</v>
      </c>
      <c r="F28" s="13" t="s">
        <v>62</v>
      </c>
    </row>
    <row r="29" spans="1:6" x14ac:dyDescent="0.25">
      <c r="A29" s="9">
        <v>25</v>
      </c>
      <c r="B29" s="10" t="str">
        <f>"96052"</f>
        <v>96052</v>
      </c>
      <c r="C29" s="11" t="s">
        <v>63</v>
      </c>
      <c r="D29" s="10">
        <v>1996</v>
      </c>
      <c r="E29" s="11" t="s">
        <v>38</v>
      </c>
      <c r="F29" s="13" t="s">
        <v>64</v>
      </c>
    </row>
    <row r="30" spans="1:6" x14ac:dyDescent="0.25">
      <c r="A30" s="9">
        <v>26</v>
      </c>
      <c r="B30" s="10" t="str">
        <f>"68003"</f>
        <v>68003</v>
      </c>
      <c r="C30" s="11" t="s">
        <v>65</v>
      </c>
      <c r="D30" s="10">
        <v>1968</v>
      </c>
      <c r="E30" s="11" t="s">
        <v>10</v>
      </c>
      <c r="F30" s="13" t="s">
        <v>66</v>
      </c>
    </row>
    <row r="31" spans="1:6" x14ac:dyDescent="0.25">
      <c r="A31" s="9">
        <v>27</v>
      </c>
      <c r="B31" s="10" t="str">
        <f>"84008"</f>
        <v>84008</v>
      </c>
      <c r="C31" s="11" t="s">
        <v>67</v>
      </c>
      <c r="D31" s="10">
        <v>1984</v>
      </c>
      <c r="E31" s="11" t="s">
        <v>13</v>
      </c>
      <c r="F31" s="13" t="s">
        <v>68</v>
      </c>
    </row>
    <row r="32" spans="1:6" x14ac:dyDescent="0.25">
      <c r="A32" s="9">
        <v>28</v>
      </c>
      <c r="B32" s="10" t="str">
        <f>"73009"</f>
        <v>73009</v>
      </c>
      <c r="C32" s="11" t="s">
        <v>69</v>
      </c>
      <c r="D32" s="10">
        <v>1973</v>
      </c>
      <c r="E32" s="11" t="s">
        <v>18</v>
      </c>
      <c r="F32" s="13" t="s">
        <v>70</v>
      </c>
    </row>
    <row r="33" spans="1:6" x14ac:dyDescent="0.25">
      <c r="A33" s="9">
        <v>29</v>
      </c>
      <c r="B33" s="10" t="str">
        <f>"75002"</f>
        <v>75002</v>
      </c>
      <c r="C33" s="11" t="s">
        <v>71</v>
      </c>
      <c r="D33" s="10">
        <v>1975</v>
      </c>
      <c r="E33" s="11" t="s">
        <v>13</v>
      </c>
      <c r="F33" s="13" t="s">
        <v>72</v>
      </c>
    </row>
    <row r="34" spans="1:6" x14ac:dyDescent="0.25">
      <c r="A34" s="9">
        <v>30</v>
      </c>
      <c r="B34" s="10" t="str">
        <f>"64002"</f>
        <v>64002</v>
      </c>
      <c r="C34" s="11" t="s">
        <v>73</v>
      </c>
      <c r="D34" s="10">
        <v>1964</v>
      </c>
      <c r="E34" s="11" t="s">
        <v>13</v>
      </c>
      <c r="F34" s="13" t="s">
        <v>74</v>
      </c>
    </row>
    <row r="35" spans="1:6" x14ac:dyDescent="0.25">
      <c r="A35" s="9">
        <v>31</v>
      </c>
      <c r="B35" s="10" t="str">
        <f>"60001"</f>
        <v>60001</v>
      </c>
      <c r="C35" s="11" t="s">
        <v>75</v>
      </c>
      <c r="D35" s="10">
        <v>1960</v>
      </c>
      <c r="E35" s="11" t="s">
        <v>7</v>
      </c>
      <c r="F35" s="13" t="s">
        <v>76</v>
      </c>
    </row>
    <row r="36" spans="1:6" x14ac:dyDescent="0.25">
      <c r="A36" s="9">
        <v>32</v>
      </c>
      <c r="B36" s="10" t="str">
        <f>"61003"</f>
        <v>61003</v>
      </c>
      <c r="C36" s="11" t="s">
        <v>77</v>
      </c>
      <c r="D36" s="10">
        <v>1961</v>
      </c>
      <c r="E36" s="11" t="s">
        <v>24</v>
      </c>
      <c r="F36" s="13" t="s">
        <v>78</v>
      </c>
    </row>
    <row r="37" spans="1:6" x14ac:dyDescent="0.25">
      <c r="A37" s="9">
        <v>33</v>
      </c>
      <c r="B37" s="10" t="str">
        <f>"92021"</f>
        <v>92021</v>
      </c>
      <c r="C37" s="11" t="s">
        <v>79</v>
      </c>
      <c r="D37" s="10">
        <v>1992</v>
      </c>
      <c r="E37" s="11" t="s">
        <v>21</v>
      </c>
      <c r="F37" s="13" t="s">
        <v>80</v>
      </c>
    </row>
    <row r="38" spans="1:6" x14ac:dyDescent="0.25">
      <c r="A38" s="9">
        <v>34</v>
      </c>
      <c r="B38" s="10" t="str">
        <f>"96005"</f>
        <v>96005</v>
      </c>
      <c r="C38" s="11" t="s">
        <v>81</v>
      </c>
      <c r="D38" s="10">
        <v>1996</v>
      </c>
      <c r="E38" s="11" t="s">
        <v>13</v>
      </c>
      <c r="F38" s="13" t="s">
        <v>82</v>
      </c>
    </row>
    <row r="39" spans="1:6" x14ac:dyDescent="0.25">
      <c r="A39" s="9">
        <v>35</v>
      </c>
      <c r="B39" s="10" t="str">
        <f>"75004"</f>
        <v>75004</v>
      </c>
      <c r="C39" s="11" t="s">
        <v>83</v>
      </c>
      <c r="D39" s="10">
        <v>1975</v>
      </c>
      <c r="E39" s="11" t="s">
        <v>84</v>
      </c>
      <c r="F39" s="13" t="s">
        <v>85</v>
      </c>
    </row>
    <row r="40" spans="1:6" x14ac:dyDescent="0.25">
      <c r="A40" s="9">
        <v>36</v>
      </c>
      <c r="B40" s="10" t="str">
        <f>"78005"</f>
        <v>78005</v>
      </c>
      <c r="C40" s="11" t="s">
        <v>86</v>
      </c>
      <c r="D40" s="10">
        <v>1978</v>
      </c>
      <c r="E40" s="11" t="s">
        <v>87</v>
      </c>
      <c r="F40" s="13" t="s">
        <v>88</v>
      </c>
    </row>
    <row r="41" spans="1:6" x14ac:dyDescent="0.25">
      <c r="A41" s="9">
        <v>37</v>
      </c>
      <c r="B41" s="10" t="str">
        <f>"67002"</f>
        <v>67002</v>
      </c>
      <c r="C41" s="11" t="s">
        <v>89</v>
      </c>
      <c r="D41" s="10">
        <v>1967</v>
      </c>
      <c r="E41" s="11" t="s">
        <v>27</v>
      </c>
      <c r="F41" s="13" t="s">
        <v>90</v>
      </c>
    </row>
    <row r="42" spans="1:6" x14ac:dyDescent="0.25">
      <c r="A42" s="9">
        <v>38</v>
      </c>
      <c r="B42" s="10" t="str">
        <f>"58001"</f>
        <v>58001</v>
      </c>
      <c r="C42" s="11" t="s">
        <v>91</v>
      </c>
      <c r="D42" s="10">
        <v>1958</v>
      </c>
      <c r="E42" s="11" t="s">
        <v>10</v>
      </c>
      <c r="F42" s="13" t="s">
        <v>92</v>
      </c>
    </row>
    <row r="43" spans="1:6" x14ac:dyDescent="0.25">
      <c r="A43" s="9">
        <v>39</v>
      </c>
      <c r="B43" s="10" t="str">
        <f>"71002"</f>
        <v>71002</v>
      </c>
      <c r="C43" s="11" t="s">
        <v>93</v>
      </c>
      <c r="D43" s="10">
        <v>1971</v>
      </c>
      <c r="E43" s="11" t="s">
        <v>24</v>
      </c>
      <c r="F43" s="13" t="s">
        <v>94</v>
      </c>
    </row>
    <row r="44" spans="1:6" x14ac:dyDescent="0.25">
      <c r="A44" s="9" t="s">
        <v>98</v>
      </c>
      <c r="B44" s="10" t="str">
        <f>"93001"</f>
        <v>93001</v>
      </c>
      <c r="C44" s="11" t="s">
        <v>95</v>
      </c>
      <c r="D44" s="10">
        <v>1993</v>
      </c>
      <c r="E44" s="11" t="s">
        <v>96</v>
      </c>
      <c r="F44" s="13" t="s">
        <v>97</v>
      </c>
    </row>
    <row r="45" spans="1:6" x14ac:dyDescent="0.25">
      <c r="A45" s="9" t="s">
        <v>98</v>
      </c>
      <c r="B45" s="10" t="str">
        <f>"92002"</f>
        <v>92002</v>
      </c>
      <c r="C45" s="11" t="s">
        <v>99</v>
      </c>
      <c r="D45" s="10">
        <v>1992</v>
      </c>
      <c r="E45" s="11" t="s">
        <v>10</v>
      </c>
      <c r="F45" s="13" t="s">
        <v>97</v>
      </c>
    </row>
    <row r="46" spans="1:6" x14ac:dyDescent="0.25">
      <c r="A46" s="9" t="s">
        <v>98</v>
      </c>
      <c r="B46" s="10" t="str">
        <f>"92003"</f>
        <v>92003</v>
      </c>
      <c r="C46" s="11" t="s">
        <v>100</v>
      </c>
      <c r="D46" s="10">
        <v>1992</v>
      </c>
      <c r="E46" s="11" t="s">
        <v>10</v>
      </c>
      <c r="F46" s="13" t="s">
        <v>97</v>
      </c>
    </row>
    <row r="47" spans="1:6" x14ac:dyDescent="0.25">
      <c r="A47" s="9" t="s">
        <v>98</v>
      </c>
      <c r="B47" s="10" t="str">
        <f>"92004"</f>
        <v>92004</v>
      </c>
      <c r="C47" s="11" t="s">
        <v>101</v>
      </c>
      <c r="D47" s="10">
        <v>1992</v>
      </c>
      <c r="E47" s="11" t="s">
        <v>96</v>
      </c>
      <c r="F47" s="13" t="s">
        <v>97</v>
      </c>
    </row>
    <row r="48" spans="1:6" x14ac:dyDescent="0.25">
      <c r="A48" s="9" t="s">
        <v>98</v>
      </c>
      <c r="B48" s="10" t="str">
        <f>"92005"</f>
        <v>92005</v>
      </c>
      <c r="C48" s="11" t="s">
        <v>102</v>
      </c>
      <c r="D48" s="10">
        <v>1992</v>
      </c>
      <c r="E48" s="11" t="s">
        <v>27</v>
      </c>
      <c r="F48" s="13" t="s">
        <v>97</v>
      </c>
    </row>
    <row r="49" spans="1:6" x14ac:dyDescent="0.25">
      <c r="A49" s="9" t="s">
        <v>98</v>
      </c>
      <c r="B49" s="10" t="str">
        <f>"92007"</f>
        <v>92007</v>
      </c>
      <c r="C49" s="11" t="s">
        <v>107</v>
      </c>
      <c r="D49" s="10">
        <v>1992</v>
      </c>
      <c r="E49" s="11" t="s">
        <v>108</v>
      </c>
      <c r="F49" s="13" t="s">
        <v>97</v>
      </c>
    </row>
    <row r="50" spans="1:6" x14ac:dyDescent="0.25">
      <c r="A50" s="9" t="s">
        <v>98</v>
      </c>
      <c r="B50" s="10" t="str">
        <f>"93016"</f>
        <v>93016</v>
      </c>
      <c r="C50" s="11" t="s">
        <v>109</v>
      </c>
      <c r="D50" s="10">
        <v>1993</v>
      </c>
      <c r="E50" s="11" t="s">
        <v>96</v>
      </c>
      <c r="F50" s="13" t="s">
        <v>97</v>
      </c>
    </row>
    <row r="51" spans="1:6" x14ac:dyDescent="0.25">
      <c r="A51" s="9" t="s">
        <v>98</v>
      </c>
      <c r="B51" s="10" t="str">
        <f>"92009"</f>
        <v>92009</v>
      </c>
      <c r="C51" s="11" t="s">
        <v>110</v>
      </c>
      <c r="D51" s="10">
        <v>1992</v>
      </c>
      <c r="E51" s="11" t="s">
        <v>10</v>
      </c>
      <c r="F51" s="13" t="s">
        <v>97</v>
      </c>
    </row>
    <row r="52" spans="1:6" x14ac:dyDescent="0.25">
      <c r="A52" s="9" t="s">
        <v>98</v>
      </c>
      <c r="B52" s="10" t="str">
        <f>"95001"</f>
        <v>95001</v>
      </c>
      <c r="C52" s="11" t="s">
        <v>111</v>
      </c>
      <c r="D52" s="10">
        <v>1995</v>
      </c>
      <c r="E52" s="11" t="s">
        <v>7</v>
      </c>
      <c r="F52" s="13" t="s">
        <v>97</v>
      </c>
    </row>
    <row r="53" spans="1:6" x14ac:dyDescent="0.25">
      <c r="A53" s="9" t="s">
        <v>98</v>
      </c>
      <c r="B53" s="10" t="str">
        <f>"92014"</f>
        <v>92014</v>
      </c>
      <c r="C53" s="11" t="s">
        <v>112</v>
      </c>
      <c r="D53" s="10">
        <v>1992</v>
      </c>
      <c r="E53" s="11" t="s">
        <v>10</v>
      </c>
      <c r="F53" s="13" t="s">
        <v>97</v>
      </c>
    </row>
    <row r="54" spans="1:6" x14ac:dyDescent="0.25">
      <c r="A54" s="9" t="s">
        <v>98</v>
      </c>
      <c r="B54" s="10" t="str">
        <f>"95003"</f>
        <v>95003</v>
      </c>
      <c r="C54" s="11" t="s">
        <v>114</v>
      </c>
      <c r="D54" s="10">
        <v>1995</v>
      </c>
      <c r="E54" s="11" t="s">
        <v>96</v>
      </c>
      <c r="F54" s="13" t="s">
        <v>97</v>
      </c>
    </row>
    <row r="55" spans="1:6" x14ac:dyDescent="0.25">
      <c r="A55" s="9" t="s">
        <v>98</v>
      </c>
      <c r="B55" s="10" t="str">
        <f>"93010"</f>
        <v>93010</v>
      </c>
      <c r="C55" s="11" t="s">
        <v>115</v>
      </c>
      <c r="D55" s="10">
        <v>1993</v>
      </c>
      <c r="E55" s="11" t="s">
        <v>10</v>
      </c>
      <c r="F55" s="13" t="s">
        <v>97</v>
      </c>
    </row>
    <row r="56" spans="1:6" x14ac:dyDescent="0.25">
      <c r="A56" s="9" t="s">
        <v>98</v>
      </c>
      <c r="B56" s="10" t="str">
        <f>"96002"</f>
        <v>96002</v>
      </c>
      <c r="C56" s="11" t="s">
        <v>117</v>
      </c>
      <c r="D56" s="10">
        <v>1996</v>
      </c>
      <c r="E56" s="11" t="s">
        <v>13</v>
      </c>
      <c r="F56" s="13" t="s">
        <v>97</v>
      </c>
    </row>
    <row r="57" spans="1:6" x14ac:dyDescent="0.25">
      <c r="A57" s="9" t="s">
        <v>98</v>
      </c>
      <c r="B57" s="10" t="str">
        <f>"95005"</f>
        <v>95005</v>
      </c>
      <c r="C57" s="11" t="s">
        <v>118</v>
      </c>
      <c r="D57" s="10">
        <v>1995</v>
      </c>
      <c r="E57" s="11" t="s">
        <v>7</v>
      </c>
      <c r="F57" s="13" t="s">
        <v>97</v>
      </c>
    </row>
    <row r="58" spans="1:6" x14ac:dyDescent="0.25">
      <c r="A58" s="9" t="s">
        <v>98</v>
      </c>
      <c r="B58" s="10" t="str">
        <f>"92010"</f>
        <v>92010</v>
      </c>
      <c r="C58" s="11" t="s">
        <v>120</v>
      </c>
      <c r="D58" s="10">
        <v>1992</v>
      </c>
      <c r="E58" s="11" t="s">
        <v>10</v>
      </c>
      <c r="F58" s="13" t="s">
        <v>97</v>
      </c>
    </row>
    <row r="59" spans="1:6" x14ac:dyDescent="0.25">
      <c r="A59" s="9" t="s">
        <v>98</v>
      </c>
      <c r="B59" s="10" t="str">
        <f>"95006"</f>
        <v>95006</v>
      </c>
      <c r="C59" s="11" t="s">
        <v>121</v>
      </c>
      <c r="D59" s="10">
        <v>1995</v>
      </c>
      <c r="E59" s="11" t="s">
        <v>10</v>
      </c>
      <c r="F59" s="13" t="s">
        <v>97</v>
      </c>
    </row>
    <row r="60" spans="1:6" x14ac:dyDescent="0.25">
      <c r="A60" s="9" t="s">
        <v>98</v>
      </c>
      <c r="B60" s="10" t="str">
        <f>"95008"</f>
        <v>95008</v>
      </c>
      <c r="C60" s="11" t="s">
        <v>122</v>
      </c>
      <c r="D60" s="10">
        <v>1995</v>
      </c>
      <c r="E60" s="11" t="s">
        <v>7</v>
      </c>
      <c r="F60" s="13" t="s">
        <v>97</v>
      </c>
    </row>
    <row r="61" spans="1:6" x14ac:dyDescent="0.25">
      <c r="A61" s="9" t="s">
        <v>98</v>
      </c>
      <c r="B61" s="10" t="str">
        <f>"96004"</f>
        <v>96004</v>
      </c>
      <c r="C61" s="11" t="s">
        <v>123</v>
      </c>
      <c r="D61" s="10">
        <v>1996</v>
      </c>
      <c r="E61" s="11" t="s">
        <v>27</v>
      </c>
      <c r="F61" s="13" t="s">
        <v>97</v>
      </c>
    </row>
    <row r="62" spans="1:6" x14ac:dyDescent="0.25">
      <c r="A62" s="9" t="s">
        <v>98</v>
      </c>
      <c r="B62" s="10" t="str">
        <f>"90001"</f>
        <v>90001</v>
      </c>
      <c r="C62" s="11" t="s">
        <v>124</v>
      </c>
      <c r="D62" s="10">
        <v>1990</v>
      </c>
      <c r="E62" s="11" t="s">
        <v>10</v>
      </c>
      <c r="F62" s="13" t="s">
        <v>97</v>
      </c>
    </row>
    <row r="63" spans="1:6" x14ac:dyDescent="0.25">
      <c r="A63" s="9" t="s">
        <v>98</v>
      </c>
      <c r="B63" s="10" t="str">
        <f>"90002"</f>
        <v>90002</v>
      </c>
      <c r="C63" s="11" t="s">
        <v>125</v>
      </c>
      <c r="D63" s="10">
        <v>1990</v>
      </c>
      <c r="E63" s="11" t="s">
        <v>10</v>
      </c>
      <c r="F63" s="13" t="s">
        <v>97</v>
      </c>
    </row>
    <row r="64" spans="1:6" x14ac:dyDescent="0.25">
      <c r="A64" s="9" t="s">
        <v>98</v>
      </c>
      <c r="B64" s="10" t="str">
        <f>"90003"</f>
        <v>90003</v>
      </c>
      <c r="C64" s="11" t="s">
        <v>126</v>
      </c>
      <c r="D64" s="10">
        <v>1990</v>
      </c>
      <c r="E64" s="11" t="s">
        <v>10</v>
      </c>
      <c r="F64" s="13" t="s">
        <v>97</v>
      </c>
    </row>
    <row r="65" spans="1:6" x14ac:dyDescent="0.25">
      <c r="A65" s="9" t="s">
        <v>98</v>
      </c>
      <c r="B65" s="10" t="str">
        <f>"90004"</f>
        <v>90004</v>
      </c>
      <c r="C65" s="11" t="s">
        <v>127</v>
      </c>
      <c r="D65" s="10">
        <v>1990</v>
      </c>
      <c r="E65" s="11" t="s">
        <v>27</v>
      </c>
      <c r="F65" s="13" t="s">
        <v>97</v>
      </c>
    </row>
    <row r="66" spans="1:6" x14ac:dyDescent="0.25">
      <c r="A66" s="9" t="s">
        <v>98</v>
      </c>
      <c r="B66" s="10" t="str">
        <f>"90005"</f>
        <v>90005</v>
      </c>
      <c r="C66" s="11" t="s">
        <v>128</v>
      </c>
      <c r="D66" s="10">
        <v>1990</v>
      </c>
      <c r="E66" s="11" t="s">
        <v>10</v>
      </c>
      <c r="F66" s="13" t="s">
        <v>97</v>
      </c>
    </row>
    <row r="67" spans="1:6" x14ac:dyDescent="0.25">
      <c r="A67" s="9" t="s">
        <v>98</v>
      </c>
      <c r="B67" s="10" t="str">
        <f>"91001"</f>
        <v>91001</v>
      </c>
      <c r="C67" s="11" t="s">
        <v>129</v>
      </c>
      <c r="D67" s="10">
        <v>1991</v>
      </c>
      <c r="E67" s="11" t="s">
        <v>27</v>
      </c>
      <c r="F67" s="13" t="s">
        <v>97</v>
      </c>
    </row>
    <row r="68" spans="1:6" x14ac:dyDescent="0.25">
      <c r="A68" s="9" t="s">
        <v>98</v>
      </c>
      <c r="B68" s="10" t="str">
        <f>"90006"</f>
        <v>90006</v>
      </c>
      <c r="C68" s="11" t="s">
        <v>130</v>
      </c>
      <c r="D68" s="10">
        <v>1990</v>
      </c>
      <c r="E68" s="11" t="s">
        <v>7</v>
      </c>
      <c r="F68" s="13" t="s">
        <v>97</v>
      </c>
    </row>
    <row r="69" spans="1:6" x14ac:dyDescent="0.25">
      <c r="A69" s="9" t="s">
        <v>98</v>
      </c>
      <c r="B69" s="10" t="str">
        <f>"90011"</f>
        <v>90011</v>
      </c>
      <c r="C69" s="11" t="s">
        <v>134</v>
      </c>
      <c r="D69" s="10">
        <v>1990</v>
      </c>
      <c r="E69" s="11" t="s">
        <v>135</v>
      </c>
      <c r="F69" s="13" t="s">
        <v>97</v>
      </c>
    </row>
    <row r="70" spans="1:6" x14ac:dyDescent="0.25">
      <c r="A70" s="9" t="s">
        <v>98</v>
      </c>
      <c r="B70" s="10" t="str">
        <f>"91006"</f>
        <v>91006</v>
      </c>
      <c r="C70" s="11" t="s">
        <v>137</v>
      </c>
      <c r="D70" s="10">
        <v>1991</v>
      </c>
      <c r="E70" s="11" t="s">
        <v>27</v>
      </c>
      <c r="F70" s="13" t="s">
        <v>97</v>
      </c>
    </row>
    <row r="71" spans="1:6" x14ac:dyDescent="0.25">
      <c r="A71" s="9" t="s">
        <v>98</v>
      </c>
      <c r="B71" s="10" t="str">
        <f>"90013"</f>
        <v>90013</v>
      </c>
      <c r="C71" s="11" t="s">
        <v>138</v>
      </c>
      <c r="D71" s="10">
        <v>1990</v>
      </c>
      <c r="E71" s="11" t="s">
        <v>135</v>
      </c>
      <c r="F71" s="13" t="s">
        <v>97</v>
      </c>
    </row>
    <row r="72" spans="1:6" x14ac:dyDescent="0.25">
      <c r="A72" s="9" t="s">
        <v>98</v>
      </c>
      <c r="B72" s="10" t="str">
        <f>"91007"</f>
        <v>91007</v>
      </c>
      <c r="C72" s="11" t="s">
        <v>139</v>
      </c>
      <c r="D72" s="10">
        <v>1991</v>
      </c>
      <c r="E72" s="11" t="s">
        <v>140</v>
      </c>
      <c r="F72" s="13" t="s">
        <v>97</v>
      </c>
    </row>
    <row r="73" spans="1:6" x14ac:dyDescent="0.25">
      <c r="A73" s="9" t="s">
        <v>98</v>
      </c>
      <c r="B73" s="10" t="str">
        <f>"90014"</f>
        <v>90014</v>
      </c>
      <c r="C73" s="11" t="s">
        <v>141</v>
      </c>
      <c r="D73" s="10">
        <v>1990</v>
      </c>
      <c r="E73" s="11" t="s">
        <v>21</v>
      </c>
      <c r="F73" s="13" t="s">
        <v>97</v>
      </c>
    </row>
    <row r="74" spans="1:6" x14ac:dyDescent="0.25">
      <c r="A74" s="9" t="s">
        <v>98</v>
      </c>
      <c r="B74" s="10" t="str">
        <f>"90017"</f>
        <v>90017</v>
      </c>
      <c r="C74" s="11" t="s">
        <v>143</v>
      </c>
      <c r="D74" s="10">
        <v>1990</v>
      </c>
      <c r="E74" s="11" t="s">
        <v>96</v>
      </c>
      <c r="F74" s="13" t="s">
        <v>97</v>
      </c>
    </row>
    <row r="75" spans="1:6" x14ac:dyDescent="0.25">
      <c r="A75" s="9" t="s">
        <v>98</v>
      </c>
      <c r="B75" s="10" t="str">
        <f>"88001"</f>
        <v>88001</v>
      </c>
      <c r="C75" s="11" t="s">
        <v>144</v>
      </c>
      <c r="D75" s="10">
        <v>1988</v>
      </c>
      <c r="E75" s="11" t="s">
        <v>27</v>
      </c>
      <c r="F75" s="13" t="s">
        <v>97</v>
      </c>
    </row>
    <row r="76" spans="1:6" x14ac:dyDescent="0.25">
      <c r="A76" s="9" t="s">
        <v>98</v>
      </c>
      <c r="B76" s="10" t="str">
        <f>"88010"</f>
        <v>88010</v>
      </c>
      <c r="C76" s="11" t="s">
        <v>145</v>
      </c>
      <c r="D76" s="10">
        <v>1988</v>
      </c>
      <c r="E76" s="11" t="s">
        <v>27</v>
      </c>
      <c r="F76" s="13" t="s">
        <v>97</v>
      </c>
    </row>
    <row r="77" spans="1:6" x14ac:dyDescent="0.25">
      <c r="A77" s="9" t="s">
        <v>98</v>
      </c>
      <c r="B77" s="10" t="str">
        <f>"88011"</f>
        <v>88011</v>
      </c>
      <c r="C77" s="11" t="s">
        <v>146</v>
      </c>
      <c r="D77" s="10">
        <v>1988</v>
      </c>
      <c r="E77" s="11" t="s">
        <v>13</v>
      </c>
      <c r="F77" s="13" t="s">
        <v>97</v>
      </c>
    </row>
    <row r="78" spans="1:6" x14ac:dyDescent="0.25">
      <c r="A78" s="9" t="s">
        <v>98</v>
      </c>
      <c r="B78" s="10" t="str">
        <f>"88013"</f>
        <v>88013</v>
      </c>
      <c r="C78" s="11" t="s">
        <v>147</v>
      </c>
      <c r="D78" s="10">
        <v>1988</v>
      </c>
      <c r="E78" s="11" t="s">
        <v>135</v>
      </c>
      <c r="F78" s="13" t="s">
        <v>97</v>
      </c>
    </row>
    <row r="79" spans="1:6" x14ac:dyDescent="0.25">
      <c r="A79" s="9" t="s">
        <v>98</v>
      </c>
      <c r="B79" s="10" t="str">
        <f>"88014"</f>
        <v>88014</v>
      </c>
      <c r="C79" s="11" t="s">
        <v>148</v>
      </c>
      <c r="D79" s="10">
        <v>1988</v>
      </c>
      <c r="E79" s="11" t="s">
        <v>7</v>
      </c>
      <c r="F79" s="13" t="s">
        <v>97</v>
      </c>
    </row>
    <row r="80" spans="1:6" x14ac:dyDescent="0.25">
      <c r="A80" s="9" t="s">
        <v>98</v>
      </c>
      <c r="B80" s="10" t="str">
        <f>"89002"</f>
        <v>89002</v>
      </c>
      <c r="C80" s="11" t="s">
        <v>149</v>
      </c>
      <c r="D80" s="10">
        <v>1989</v>
      </c>
      <c r="E80" s="11" t="s">
        <v>27</v>
      </c>
      <c r="F80" s="13" t="s">
        <v>97</v>
      </c>
    </row>
    <row r="81" spans="1:6" x14ac:dyDescent="0.25">
      <c r="A81" s="9" t="s">
        <v>98</v>
      </c>
      <c r="B81" s="10" t="str">
        <f>"89003"</f>
        <v>89003</v>
      </c>
      <c r="C81" s="11" t="s">
        <v>150</v>
      </c>
      <c r="D81" s="10">
        <v>1989</v>
      </c>
      <c r="E81" s="11" t="s">
        <v>27</v>
      </c>
      <c r="F81" s="13" t="s">
        <v>97</v>
      </c>
    </row>
    <row r="82" spans="1:6" x14ac:dyDescent="0.25">
      <c r="A82" s="9" t="s">
        <v>98</v>
      </c>
      <c r="B82" s="10" t="str">
        <f>"89004"</f>
        <v>89004</v>
      </c>
      <c r="C82" s="11" t="s">
        <v>151</v>
      </c>
      <c r="D82" s="10">
        <v>1989</v>
      </c>
      <c r="E82" s="11" t="s">
        <v>96</v>
      </c>
      <c r="F82" s="13" t="s">
        <v>97</v>
      </c>
    </row>
    <row r="83" spans="1:6" x14ac:dyDescent="0.25">
      <c r="A83" s="9" t="s">
        <v>98</v>
      </c>
      <c r="B83" s="10" t="str">
        <f>"89006"</f>
        <v>89006</v>
      </c>
      <c r="C83" s="11" t="s">
        <v>152</v>
      </c>
      <c r="D83" s="10">
        <v>1989</v>
      </c>
      <c r="E83" s="11" t="s">
        <v>21</v>
      </c>
      <c r="F83" s="13" t="s">
        <v>97</v>
      </c>
    </row>
    <row r="84" spans="1:6" x14ac:dyDescent="0.25">
      <c r="A84" s="9" t="s">
        <v>98</v>
      </c>
      <c r="B84" s="10" t="str">
        <f>"89007"</f>
        <v>89007</v>
      </c>
      <c r="C84" s="11" t="s">
        <v>153</v>
      </c>
      <c r="D84" s="10">
        <v>1989</v>
      </c>
      <c r="E84" s="11" t="s">
        <v>96</v>
      </c>
      <c r="F84" s="13" t="s">
        <v>97</v>
      </c>
    </row>
    <row r="85" spans="1:6" x14ac:dyDescent="0.25">
      <c r="A85" s="9" t="s">
        <v>98</v>
      </c>
      <c r="B85" s="10" t="str">
        <f>"89009"</f>
        <v>89009</v>
      </c>
      <c r="C85" s="11" t="s">
        <v>154</v>
      </c>
      <c r="D85" s="10">
        <v>1989</v>
      </c>
      <c r="E85" s="11" t="s">
        <v>96</v>
      </c>
      <c r="F85" s="13" t="s">
        <v>97</v>
      </c>
    </row>
    <row r="86" spans="1:6" x14ac:dyDescent="0.25">
      <c r="A86" s="9" t="s">
        <v>98</v>
      </c>
      <c r="B86" s="10" t="str">
        <f>"89013"</f>
        <v>89013</v>
      </c>
      <c r="C86" s="11" t="s">
        <v>155</v>
      </c>
      <c r="D86" s="10">
        <v>1989</v>
      </c>
      <c r="E86" s="11" t="s">
        <v>21</v>
      </c>
      <c r="F86" s="13" t="s">
        <v>97</v>
      </c>
    </row>
    <row r="87" spans="1:6" x14ac:dyDescent="0.25">
      <c r="A87" s="9" t="s">
        <v>98</v>
      </c>
      <c r="B87" s="10" t="str">
        <f>"87001"</f>
        <v>87001</v>
      </c>
      <c r="C87" s="11" t="s">
        <v>156</v>
      </c>
      <c r="D87" s="10">
        <v>1987</v>
      </c>
      <c r="E87" s="11" t="s">
        <v>27</v>
      </c>
      <c r="F87" s="13" t="s">
        <v>97</v>
      </c>
    </row>
    <row r="88" spans="1:6" x14ac:dyDescent="0.25">
      <c r="A88" s="9" t="s">
        <v>98</v>
      </c>
      <c r="B88" s="10" t="str">
        <f>"87002"</f>
        <v>87002</v>
      </c>
      <c r="C88" s="11" t="s">
        <v>157</v>
      </c>
      <c r="D88" s="10">
        <v>1987</v>
      </c>
      <c r="E88" s="11" t="s">
        <v>10</v>
      </c>
      <c r="F88" s="13" t="s">
        <v>97</v>
      </c>
    </row>
    <row r="89" spans="1:6" x14ac:dyDescent="0.25">
      <c r="A89" s="9" t="s">
        <v>98</v>
      </c>
      <c r="B89" s="10" t="str">
        <f>"87003"</f>
        <v>87003</v>
      </c>
      <c r="C89" s="11" t="s">
        <v>158</v>
      </c>
      <c r="D89" s="10">
        <v>1987</v>
      </c>
      <c r="E89" s="11" t="s">
        <v>21</v>
      </c>
      <c r="F89" s="13" t="s">
        <v>97</v>
      </c>
    </row>
    <row r="90" spans="1:6" x14ac:dyDescent="0.25">
      <c r="A90" s="9" t="s">
        <v>98</v>
      </c>
      <c r="B90" s="10" t="str">
        <f>"87006"</f>
        <v>87006</v>
      </c>
      <c r="C90" s="11" t="s">
        <v>159</v>
      </c>
      <c r="D90" s="10">
        <v>1987</v>
      </c>
      <c r="E90" s="11" t="s">
        <v>21</v>
      </c>
      <c r="F90" s="13" t="s">
        <v>97</v>
      </c>
    </row>
    <row r="91" spans="1:6" x14ac:dyDescent="0.25">
      <c r="A91" s="9" t="s">
        <v>98</v>
      </c>
      <c r="B91" s="10" t="str">
        <f>"87008"</f>
        <v>87008</v>
      </c>
      <c r="C91" s="11" t="s">
        <v>160</v>
      </c>
      <c r="D91" s="10">
        <v>1987</v>
      </c>
      <c r="E91" s="11" t="s">
        <v>10</v>
      </c>
      <c r="F91" s="13" t="s">
        <v>97</v>
      </c>
    </row>
    <row r="92" spans="1:6" x14ac:dyDescent="0.25">
      <c r="A92" s="9" t="s">
        <v>98</v>
      </c>
      <c r="B92" s="10" t="str">
        <f>"86001"</f>
        <v>86001</v>
      </c>
      <c r="C92" s="11" t="s">
        <v>161</v>
      </c>
      <c r="D92" s="10">
        <v>1986</v>
      </c>
      <c r="E92" s="11" t="s">
        <v>96</v>
      </c>
      <c r="F92" s="13" t="s">
        <v>97</v>
      </c>
    </row>
    <row r="93" spans="1:6" x14ac:dyDescent="0.25">
      <c r="A93" s="9" t="s">
        <v>98</v>
      </c>
      <c r="B93" s="10" t="str">
        <f>"86003"</f>
        <v>86003</v>
      </c>
      <c r="C93" s="11" t="s">
        <v>162</v>
      </c>
      <c r="D93" s="10">
        <v>1986</v>
      </c>
      <c r="E93" s="11" t="s">
        <v>21</v>
      </c>
      <c r="F93" s="13" t="s">
        <v>97</v>
      </c>
    </row>
    <row r="94" spans="1:6" x14ac:dyDescent="0.25">
      <c r="A94" s="9" t="s">
        <v>98</v>
      </c>
      <c r="B94" s="10" t="str">
        <f>"86004"</f>
        <v>86004</v>
      </c>
      <c r="C94" s="11" t="s">
        <v>163</v>
      </c>
      <c r="D94" s="10">
        <v>1986</v>
      </c>
      <c r="E94" s="11" t="s">
        <v>108</v>
      </c>
      <c r="F94" s="13" t="s">
        <v>97</v>
      </c>
    </row>
    <row r="95" spans="1:6" x14ac:dyDescent="0.25">
      <c r="A95" s="9" t="s">
        <v>98</v>
      </c>
      <c r="B95" s="10" t="str">
        <f>"86006"</f>
        <v>86006</v>
      </c>
      <c r="C95" s="11" t="s">
        <v>164</v>
      </c>
      <c r="D95" s="10">
        <v>1986</v>
      </c>
      <c r="E95" s="11" t="s">
        <v>27</v>
      </c>
      <c r="F95" s="13" t="s">
        <v>97</v>
      </c>
    </row>
    <row r="96" spans="1:6" x14ac:dyDescent="0.25">
      <c r="A96" s="9" t="s">
        <v>98</v>
      </c>
      <c r="B96" s="10" t="str">
        <f>"86009"</f>
        <v>86009</v>
      </c>
      <c r="C96" s="11" t="s">
        <v>165</v>
      </c>
      <c r="D96" s="10">
        <v>1986</v>
      </c>
      <c r="E96" s="11" t="s">
        <v>7</v>
      </c>
      <c r="F96" s="13" t="s">
        <v>97</v>
      </c>
    </row>
    <row r="97" spans="1:6" x14ac:dyDescent="0.25">
      <c r="A97" s="9" t="s">
        <v>98</v>
      </c>
      <c r="B97" s="10" t="str">
        <f>"84001"</f>
        <v>84001</v>
      </c>
      <c r="C97" s="11" t="s">
        <v>167</v>
      </c>
      <c r="D97" s="10">
        <v>1984</v>
      </c>
      <c r="E97" s="11" t="s">
        <v>27</v>
      </c>
      <c r="F97" s="13" t="s">
        <v>97</v>
      </c>
    </row>
    <row r="98" spans="1:6" x14ac:dyDescent="0.25">
      <c r="A98" s="9" t="s">
        <v>98</v>
      </c>
      <c r="B98" s="10" t="str">
        <f>"84005"</f>
        <v>84005</v>
      </c>
      <c r="C98" s="11" t="s">
        <v>168</v>
      </c>
      <c r="D98" s="10">
        <v>1984</v>
      </c>
      <c r="E98" s="11" t="s">
        <v>10</v>
      </c>
      <c r="F98" s="13" t="s">
        <v>97</v>
      </c>
    </row>
    <row r="99" spans="1:6" x14ac:dyDescent="0.25">
      <c r="A99" s="9" t="s">
        <v>98</v>
      </c>
      <c r="B99" s="10" t="str">
        <f>"84006"</f>
        <v>84006</v>
      </c>
      <c r="C99" s="11" t="s">
        <v>169</v>
      </c>
      <c r="D99" s="10">
        <v>1984</v>
      </c>
      <c r="E99" s="11" t="s">
        <v>96</v>
      </c>
      <c r="F99" s="13" t="s">
        <v>97</v>
      </c>
    </row>
    <row r="100" spans="1:6" x14ac:dyDescent="0.25">
      <c r="A100" s="9" t="s">
        <v>98</v>
      </c>
      <c r="B100" s="10" t="str">
        <f>"85001"</f>
        <v>85001</v>
      </c>
      <c r="C100" s="11" t="s">
        <v>170</v>
      </c>
      <c r="D100" s="10">
        <v>1985</v>
      </c>
      <c r="E100" s="11" t="s">
        <v>96</v>
      </c>
      <c r="F100" s="13" t="s">
        <v>97</v>
      </c>
    </row>
    <row r="101" spans="1:6" x14ac:dyDescent="0.25">
      <c r="A101" s="9" t="s">
        <v>98</v>
      </c>
      <c r="B101" s="10" t="str">
        <f>"85003"</f>
        <v>85003</v>
      </c>
      <c r="C101" s="11" t="s">
        <v>171</v>
      </c>
      <c r="D101" s="10">
        <v>1985</v>
      </c>
      <c r="E101" s="11" t="s">
        <v>13</v>
      </c>
      <c r="F101" s="13" t="s">
        <v>97</v>
      </c>
    </row>
    <row r="102" spans="1:6" x14ac:dyDescent="0.25">
      <c r="A102" s="9" t="s">
        <v>98</v>
      </c>
      <c r="B102" s="10" t="str">
        <f>"85010"</f>
        <v>85010</v>
      </c>
      <c r="C102" s="11" t="s">
        <v>172</v>
      </c>
      <c r="D102" s="10">
        <v>1985</v>
      </c>
      <c r="E102" s="11" t="s">
        <v>108</v>
      </c>
      <c r="F102" s="13" t="s">
        <v>97</v>
      </c>
    </row>
    <row r="103" spans="1:6" x14ac:dyDescent="0.25">
      <c r="A103" s="9" t="s">
        <v>98</v>
      </c>
      <c r="B103" s="10" t="str">
        <f>"85011"</f>
        <v>85011</v>
      </c>
      <c r="C103" s="11" t="s">
        <v>173</v>
      </c>
      <c r="D103" s="10">
        <v>1985</v>
      </c>
      <c r="E103" s="11" t="s">
        <v>21</v>
      </c>
      <c r="F103" s="13" t="s">
        <v>97</v>
      </c>
    </row>
    <row r="104" spans="1:6" x14ac:dyDescent="0.25">
      <c r="A104" s="9" t="s">
        <v>98</v>
      </c>
      <c r="B104" s="10" t="str">
        <f>"82001"</f>
        <v>82001</v>
      </c>
      <c r="C104" s="11" t="s">
        <v>174</v>
      </c>
      <c r="D104" s="10">
        <v>1982</v>
      </c>
      <c r="E104" s="11" t="s">
        <v>175</v>
      </c>
      <c r="F104" s="13" t="s">
        <v>97</v>
      </c>
    </row>
    <row r="105" spans="1:6" x14ac:dyDescent="0.25">
      <c r="A105" s="9" t="s">
        <v>98</v>
      </c>
      <c r="B105" s="10" t="str">
        <f>"82002"</f>
        <v>82002</v>
      </c>
      <c r="C105" s="11" t="s">
        <v>176</v>
      </c>
      <c r="D105" s="10">
        <v>1982</v>
      </c>
      <c r="E105" s="11" t="s">
        <v>18</v>
      </c>
      <c r="F105" s="13" t="s">
        <v>97</v>
      </c>
    </row>
    <row r="106" spans="1:6" x14ac:dyDescent="0.25">
      <c r="A106" s="9" t="s">
        <v>98</v>
      </c>
      <c r="B106" s="10" t="str">
        <f>"83001"</f>
        <v>83001</v>
      </c>
      <c r="C106" s="11" t="s">
        <v>177</v>
      </c>
      <c r="D106" s="10">
        <v>1983</v>
      </c>
      <c r="E106" s="11" t="s">
        <v>21</v>
      </c>
      <c r="F106" s="13" t="s">
        <v>97</v>
      </c>
    </row>
    <row r="107" spans="1:6" x14ac:dyDescent="0.25">
      <c r="A107" s="9" t="s">
        <v>98</v>
      </c>
      <c r="B107" s="10" t="str">
        <f>"83002"</f>
        <v>83002</v>
      </c>
      <c r="C107" s="11" t="s">
        <v>178</v>
      </c>
      <c r="D107" s="10">
        <v>1983</v>
      </c>
      <c r="E107" s="11" t="s">
        <v>21</v>
      </c>
      <c r="F107" s="13" t="s">
        <v>97</v>
      </c>
    </row>
    <row r="108" spans="1:6" x14ac:dyDescent="0.25">
      <c r="A108" s="9" t="s">
        <v>98</v>
      </c>
      <c r="B108" s="10" t="str">
        <f>"83003"</f>
        <v>83003</v>
      </c>
      <c r="C108" s="11" t="s">
        <v>179</v>
      </c>
      <c r="D108" s="10">
        <v>1983</v>
      </c>
      <c r="E108" s="11" t="s">
        <v>10</v>
      </c>
      <c r="F108" s="13" t="s">
        <v>97</v>
      </c>
    </row>
    <row r="109" spans="1:6" x14ac:dyDescent="0.25">
      <c r="A109" s="9" t="s">
        <v>98</v>
      </c>
      <c r="B109" s="10" t="str">
        <f>"83004"</f>
        <v>83004</v>
      </c>
      <c r="C109" s="11" t="s">
        <v>180</v>
      </c>
      <c r="D109" s="10">
        <v>1983</v>
      </c>
      <c r="E109" s="11" t="s">
        <v>10</v>
      </c>
      <c r="F109" s="13" t="s">
        <v>97</v>
      </c>
    </row>
    <row r="110" spans="1:6" x14ac:dyDescent="0.25">
      <c r="A110" s="9" t="s">
        <v>98</v>
      </c>
      <c r="B110" s="10" t="str">
        <f>"77001"</f>
        <v>77001</v>
      </c>
      <c r="C110" s="11" t="s">
        <v>181</v>
      </c>
      <c r="D110" s="10">
        <v>1977</v>
      </c>
      <c r="E110" s="11" t="s">
        <v>10</v>
      </c>
      <c r="F110" s="13" t="s">
        <v>97</v>
      </c>
    </row>
    <row r="111" spans="1:6" x14ac:dyDescent="0.25">
      <c r="A111" s="9" t="s">
        <v>98</v>
      </c>
      <c r="B111" s="10" t="str">
        <f>"77002"</f>
        <v>77002</v>
      </c>
      <c r="C111" s="11" t="s">
        <v>182</v>
      </c>
      <c r="D111" s="10">
        <v>1977</v>
      </c>
      <c r="E111" s="11" t="s">
        <v>183</v>
      </c>
      <c r="F111" s="13" t="s">
        <v>97</v>
      </c>
    </row>
    <row r="112" spans="1:6" x14ac:dyDescent="0.25">
      <c r="A112" s="9" t="s">
        <v>98</v>
      </c>
      <c r="B112" s="10" t="str">
        <f>"77003"</f>
        <v>77003</v>
      </c>
      <c r="C112" s="11" t="s">
        <v>184</v>
      </c>
      <c r="D112" s="10">
        <v>1977</v>
      </c>
      <c r="E112" s="11" t="s">
        <v>10</v>
      </c>
      <c r="F112" s="13" t="s">
        <v>97</v>
      </c>
    </row>
    <row r="113" spans="1:6" x14ac:dyDescent="0.25">
      <c r="A113" s="9" t="s">
        <v>98</v>
      </c>
      <c r="B113" s="10" t="str">
        <f>"77004"</f>
        <v>77004</v>
      </c>
      <c r="C113" s="11" t="s">
        <v>185</v>
      </c>
      <c r="D113" s="10">
        <v>1977</v>
      </c>
      <c r="E113" s="11" t="s">
        <v>7</v>
      </c>
      <c r="F113" s="13" t="s">
        <v>97</v>
      </c>
    </row>
    <row r="114" spans="1:6" x14ac:dyDescent="0.25">
      <c r="A114" s="9" t="s">
        <v>98</v>
      </c>
      <c r="B114" s="10" t="str">
        <f>"80001"</f>
        <v>80001</v>
      </c>
      <c r="C114" s="11" t="s">
        <v>186</v>
      </c>
      <c r="D114" s="10">
        <v>1980</v>
      </c>
      <c r="E114" s="11" t="s">
        <v>21</v>
      </c>
      <c r="F114" s="13" t="s">
        <v>97</v>
      </c>
    </row>
    <row r="115" spans="1:6" x14ac:dyDescent="0.25">
      <c r="A115" s="9" t="s">
        <v>98</v>
      </c>
      <c r="B115" s="10" t="str">
        <f>"80004"</f>
        <v>80004</v>
      </c>
      <c r="C115" s="11" t="s">
        <v>187</v>
      </c>
      <c r="D115" s="10">
        <v>1980</v>
      </c>
      <c r="E115" s="11" t="s">
        <v>7</v>
      </c>
      <c r="F115" s="13" t="s">
        <v>97</v>
      </c>
    </row>
    <row r="116" spans="1:6" x14ac:dyDescent="0.25">
      <c r="A116" s="9" t="s">
        <v>98</v>
      </c>
      <c r="B116" s="10" t="str">
        <f>"80005"</f>
        <v>80005</v>
      </c>
      <c r="C116" s="11" t="s">
        <v>188</v>
      </c>
      <c r="D116" s="10">
        <v>1980</v>
      </c>
      <c r="E116" s="11" t="s">
        <v>27</v>
      </c>
      <c r="F116" s="13" t="s">
        <v>97</v>
      </c>
    </row>
    <row r="117" spans="1:6" x14ac:dyDescent="0.25">
      <c r="A117" s="9" t="s">
        <v>98</v>
      </c>
      <c r="B117" s="10" t="str">
        <f>"75001"</f>
        <v>75001</v>
      </c>
      <c r="C117" s="11" t="s">
        <v>189</v>
      </c>
      <c r="D117" s="10">
        <v>1975</v>
      </c>
      <c r="E117" s="11" t="s">
        <v>96</v>
      </c>
      <c r="F117" s="13" t="s">
        <v>97</v>
      </c>
    </row>
    <row r="118" spans="1:6" x14ac:dyDescent="0.25">
      <c r="A118" s="9" t="s">
        <v>98</v>
      </c>
      <c r="B118" s="10" t="str">
        <f>"73002"</f>
        <v>73002</v>
      </c>
      <c r="C118" s="11" t="s">
        <v>190</v>
      </c>
      <c r="D118" s="10">
        <v>1973</v>
      </c>
      <c r="E118" s="11" t="s">
        <v>7</v>
      </c>
      <c r="F118" s="13" t="s">
        <v>97</v>
      </c>
    </row>
    <row r="119" spans="1:6" x14ac:dyDescent="0.25">
      <c r="A119" s="9" t="s">
        <v>98</v>
      </c>
      <c r="B119" s="10" t="str">
        <f>"73003"</f>
        <v>73003</v>
      </c>
      <c r="C119" s="11" t="s">
        <v>191</v>
      </c>
      <c r="D119" s="10">
        <v>1973</v>
      </c>
      <c r="E119" s="11" t="s">
        <v>7</v>
      </c>
      <c r="F119" s="13" t="s">
        <v>97</v>
      </c>
    </row>
    <row r="120" spans="1:6" x14ac:dyDescent="0.25">
      <c r="A120" s="9" t="s">
        <v>98</v>
      </c>
      <c r="B120" s="10" t="str">
        <f>"68002"</f>
        <v>68002</v>
      </c>
      <c r="C120" s="11" t="s">
        <v>192</v>
      </c>
      <c r="D120" s="10">
        <v>1968</v>
      </c>
      <c r="E120" s="11" t="s">
        <v>24</v>
      </c>
      <c r="F120" s="13" t="s">
        <v>97</v>
      </c>
    </row>
    <row r="121" spans="1:6" x14ac:dyDescent="0.25">
      <c r="A121" s="9" t="s">
        <v>98</v>
      </c>
      <c r="B121" s="10" t="str">
        <f>"68001"</f>
        <v>68001</v>
      </c>
      <c r="C121" s="11" t="s">
        <v>193</v>
      </c>
      <c r="D121" s="10">
        <v>1968</v>
      </c>
      <c r="E121" s="11" t="s">
        <v>13</v>
      </c>
      <c r="F121" s="13" t="s">
        <v>97</v>
      </c>
    </row>
    <row r="122" spans="1:6" x14ac:dyDescent="0.25">
      <c r="A122" s="9" t="s">
        <v>98</v>
      </c>
      <c r="B122" s="10" t="str">
        <f>"81001"</f>
        <v>81001</v>
      </c>
      <c r="C122" s="11" t="s">
        <v>194</v>
      </c>
      <c r="D122" s="10">
        <v>1981</v>
      </c>
      <c r="E122" s="11" t="s">
        <v>10</v>
      </c>
      <c r="F122" s="13" t="s">
        <v>97</v>
      </c>
    </row>
    <row r="123" spans="1:6" x14ac:dyDescent="0.25">
      <c r="A123" s="9" t="s">
        <v>98</v>
      </c>
      <c r="B123" s="10" t="str">
        <f>"79001"</f>
        <v>79001</v>
      </c>
      <c r="C123" s="11" t="s">
        <v>195</v>
      </c>
      <c r="D123" s="10">
        <v>1979</v>
      </c>
      <c r="E123" s="11" t="s">
        <v>10</v>
      </c>
      <c r="F123" s="13" t="s">
        <v>97</v>
      </c>
    </row>
    <row r="124" spans="1:6" x14ac:dyDescent="0.25">
      <c r="A124" s="9" t="s">
        <v>98</v>
      </c>
      <c r="B124" s="10" t="str">
        <f>"93011"</f>
        <v>93011</v>
      </c>
      <c r="C124" s="11" t="s">
        <v>196</v>
      </c>
      <c r="D124" s="10">
        <v>1993</v>
      </c>
      <c r="E124" s="11" t="s">
        <v>183</v>
      </c>
      <c r="F124" s="13" t="s">
        <v>97</v>
      </c>
    </row>
    <row r="125" spans="1:6" x14ac:dyDescent="0.25">
      <c r="A125" s="9" t="s">
        <v>98</v>
      </c>
      <c r="B125" s="10" t="str">
        <f>"91011"</f>
        <v>91011</v>
      </c>
      <c r="C125" s="11" t="s">
        <v>197</v>
      </c>
      <c r="D125" s="10">
        <v>1991</v>
      </c>
      <c r="E125" s="11" t="s">
        <v>183</v>
      </c>
      <c r="F125" s="13" t="s">
        <v>97</v>
      </c>
    </row>
    <row r="126" spans="1:6" x14ac:dyDescent="0.25">
      <c r="A126" s="9" t="s">
        <v>98</v>
      </c>
      <c r="B126" s="10" t="str">
        <f>"92011"</f>
        <v>92011</v>
      </c>
      <c r="C126" s="11" t="s">
        <v>198</v>
      </c>
      <c r="D126" s="10">
        <v>1992</v>
      </c>
      <c r="E126" s="11" t="s">
        <v>21</v>
      </c>
      <c r="F126" s="13" t="s">
        <v>97</v>
      </c>
    </row>
    <row r="127" spans="1:6" x14ac:dyDescent="0.25">
      <c r="A127" s="9" t="s">
        <v>98</v>
      </c>
      <c r="B127" s="10" t="str">
        <f>"92012"</f>
        <v>92012</v>
      </c>
      <c r="C127" s="11" t="s">
        <v>199</v>
      </c>
      <c r="D127" s="10">
        <v>1992</v>
      </c>
      <c r="E127" s="11" t="s">
        <v>21</v>
      </c>
      <c r="F127" s="13" t="s">
        <v>97</v>
      </c>
    </row>
    <row r="128" spans="1:6" x14ac:dyDescent="0.25">
      <c r="A128" s="9" t="s">
        <v>98</v>
      </c>
      <c r="B128" s="10" t="str">
        <f>"92013"</f>
        <v>92013</v>
      </c>
      <c r="C128" s="11" t="s">
        <v>200</v>
      </c>
      <c r="D128" s="10">
        <v>1992</v>
      </c>
      <c r="E128" s="11" t="s">
        <v>21</v>
      </c>
      <c r="F128" s="13" t="s">
        <v>97</v>
      </c>
    </row>
    <row r="129" spans="1:6" x14ac:dyDescent="0.25">
      <c r="A129" s="9" t="s">
        <v>98</v>
      </c>
      <c r="B129" s="10" t="str">
        <f>"90019"</f>
        <v>90019</v>
      </c>
      <c r="C129" s="11" t="s">
        <v>201</v>
      </c>
      <c r="D129" s="10">
        <v>1990</v>
      </c>
      <c r="E129" s="11" t="s">
        <v>21</v>
      </c>
      <c r="F129" s="13" t="s">
        <v>97</v>
      </c>
    </row>
    <row r="130" spans="1:6" x14ac:dyDescent="0.25">
      <c r="A130" s="9" t="s">
        <v>98</v>
      </c>
      <c r="B130" s="10" t="str">
        <f>"61001"</f>
        <v>61001</v>
      </c>
      <c r="C130" s="11" t="s">
        <v>202</v>
      </c>
      <c r="D130" s="10">
        <v>1961</v>
      </c>
      <c r="E130" s="11" t="s">
        <v>135</v>
      </c>
      <c r="F130" s="13" t="s">
        <v>97</v>
      </c>
    </row>
    <row r="131" spans="1:6" x14ac:dyDescent="0.25">
      <c r="A131" s="9" t="s">
        <v>98</v>
      </c>
      <c r="B131" s="10" t="str">
        <f>"94004"</f>
        <v>94004</v>
      </c>
      <c r="C131" s="11" t="s">
        <v>203</v>
      </c>
      <c r="D131" s="10">
        <v>1994</v>
      </c>
      <c r="E131" s="11" t="s">
        <v>96</v>
      </c>
      <c r="F131" s="13" t="s">
        <v>97</v>
      </c>
    </row>
    <row r="132" spans="1:6" x14ac:dyDescent="0.25">
      <c r="A132" s="9" t="s">
        <v>98</v>
      </c>
      <c r="B132" s="10" t="str">
        <f>"94005"</f>
        <v>94005</v>
      </c>
      <c r="C132" s="11" t="s">
        <v>204</v>
      </c>
      <c r="D132" s="10">
        <v>1994</v>
      </c>
      <c r="E132" s="11" t="s">
        <v>96</v>
      </c>
      <c r="F132" s="13" t="s">
        <v>97</v>
      </c>
    </row>
    <row r="133" spans="1:6" x14ac:dyDescent="0.25">
      <c r="A133" s="9" t="s">
        <v>98</v>
      </c>
      <c r="B133" s="10" t="str">
        <f>"89015"</f>
        <v>89015</v>
      </c>
      <c r="C133" s="11" t="s">
        <v>205</v>
      </c>
      <c r="D133" s="10">
        <v>1989</v>
      </c>
      <c r="E133" s="11" t="s">
        <v>21</v>
      </c>
      <c r="F133" s="13" t="s">
        <v>97</v>
      </c>
    </row>
    <row r="134" spans="1:6" x14ac:dyDescent="0.25">
      <c r="A134" s="9" t="s">
        <v>98</v>
      </c>
      <c r="B134" s="10" t="str">
        <f>"91017"</f>
        <v>91017</v>
      </c>
      <c r="C134" s="11" t="s">
        <v>206</v>
      </c>
      <c r="D134" s="10">
        <v>1991</v>
      </c>
      <c r="E134" s="11" t="s">
        <v>10</v>
      </c>
      <c r="F134" s="13" t="s">
        <v>97</v>
      </c>
    </row>
    <row r="135" spans="1:6" x14ac:dyDescent="0.25">
      <c r="A135" s="9" t="s">
        <v>98</v>
      </c>
      <c r="B135" s="10" t="str">
        <f>"91013"</f>
        <v>91013</v>
      </c>
      <c r="C135" s="11" t="s">
        <v>207</v>
      </c>
      <c r="D135" s="10">
        <v>1991</v>
      </c>
      <c r="E135" s="11" t="s">
        <v>96</v>
      </c>
      <c r="F135" s="13" t="s">
        <v>97</v>
      </c>
    </row>
    <row r="136" spans="1:6" x14ac:dyDescent="0.25">
      <c r="A136" s="9" t="s">
        <v>98</v>
      </c>
      <c r="B136" s="10" t="str">
        <f>"91014"</f>
        <v>91014</v>
      </c>
      <c r="C136" s="11" t="s">
        <v>208</v>
      </c>
      <c r="D136" s="10">
        <v>1991</v>
      </c>
      <c r="E136" s="11" t="s">
        <v>96</v>
      </c>
      <c r="F136" s="13" t="s">
        <v>97</v>
      </c>
    </row>
    <row r="137" spans="1:6" x14ac:dyDescent="0.25">
      <c r="A137" s="9" t="s">
        <v>98</v>
      </c>
      <c r="B137" s="10" t="str">
        <f>"95009"</f>
        <v>95009</v>
      </c>
      <c r="C137" s="11" t="s">
        <v>209</v>
      </c>
      <c r="D137" s="10">
        <v>1995</v>
      </c>
      <c r="E137" s="11" t="s">
        <v>210</v>
      </c>
      <c r="F137" s="13" t="s">
        <v>97</v>
      </c>
    </row>
    <row r="138" spans="1:6" x14ac:dyDescent="0.25">
      <c r="A138" s="9" t="s">
        <v>98</v>
      </c>
      <c r="B138" s="10" t="str">
        <f>"96008"</f>
        <v>96008</v>
      </c>
      <c r="C138" s="11" t="s">
        <v>211</v>
      </c>
      <c r="D138" s="10">
        <v>1996</v>
      </c>
      <c r="E138" s="11" t="s">
        <v>7</v>
      </c>
      <c r="F138" s="13" t="s">
        <v>97</v>
      </c>
    </row>
    <row r="139" spans="1:6" x14ac:dyDescent="0.25">
      <c r="A139" s="9" t="s">
        <v>98</v>
      </c>
      <c r="B139" s="10" t="str">
        <f>"93014"</f>
        <v>93014</v>
      </c>
      <c r="C139" s="11" t="s">
        <v>212</v>
      </c>
      <c r="D139" s="10">
        <v>1993</v>
      </c>
      <c r="E139" s="11" t="s">
        <v>96</v>
      </c>
      <c r="F139" s="13" t="s">
        <v>97</v>
      </c>
    </row>
    <row r="140" spans="1:6" x14ac:dyDescent="0.25">
      <c r="A140" s="9" t="s">
        <v>98</v>
      </c>
      <c r="B140" s="10" t="str">
        <f>"93015"</f>
        <v>93015</v>
      </c>
      <c r="C140" s="11" t="s">
        <v>213</v>
      </c>
      <c r="D140" s="10">
        <v>1993</v>
      </c>
      <c r="E140" s="11" t="s">
        <v>10</v>
      </c>
      <c r="F140" s="13" t="s">
        <v>97</v>
      </c>
    </row>
    <row r="141" spans="1:6" x14ac:dyDescent="0.25">
      <c r="A141" s="9" t="s">
        <v>98</v>
      </c>
      <c r="B141" s="10" t="str">
        <f>"96009"</f>
        <v>96009</v>
      </c>
      <c r="C141" s="11" t="s">
        <v>214</v>
      </c>
      <c r="D141" s="10">
        <v>1996</v>
      </c>
      <c r="E141" s="11" t="s">
        <v>27</v>
      </c>
      <c r="F141" s="13" t="s">
        <v>97</v>
      </c>
    </row>
    <row r="142" spans="1:6" x14ac:dyDescent="0.25">
      <c r="A142" s="9" t="s">
        <v>98</v>
      </c>
      <c r="B142" s="10" t="str">
        <f>"93017"</f>
        <v>93017</v>
      </c>
      <c r="C142" s="11" t="s">
        <v>215</v>
      </c>
      <c r="D142" s="10">
        <v>1993</v>
      </c>
      <c r="E142" s="11" t="s">
        <v>96</v>
      </c>
      <c r="F142" s="13" t="s">
        <v>97</v>
      </c>
    </row>
    <row r="143" spans="1:6" x14ac:dyDescent="0.25">
      <c r="A143" s="9" t="s">
        <v>98</v>
      </c>
      <c r="B143" s="10" t="str">
        <f>"96011"</f>
        <v>96011</v>
      </c>
      <c r="C143" s="11" t="s">
        <v>216</v>
      </c>
      <c r="D143" s="10">
        <v>1996</v>
      </c>
      <c r="E143" s="11" t="s">
        <v>7</v>
      </c>
      <c r="F143" s="13" t="s">
        <v>97</v>
      </c>
    </row>
    <row r="144" spans="1:6" x14ac:dyDescent="0.25">
      <c r="A144" s="9" t="s">
        <v>98</v>
      </c>
      <c r="B144" s="10" t="str">
        <f>"95011"</f>
        <v>95011</v>
      </c>
      <c r="C144" s="11" t="s">
        <v>217</v>
      </c>
      <c r="D144" s="10">
        <v>1995</v>
      </c>
      <c r="E144" s="11" t="s">
        <v>10</v>
      </c>
      <c r="F144" s="13" t="s">
        <v>97</v>
      </c>
    </row>
    <row r="145" spans="1:6" x14ac:dyDescent="0.25">
      <c r="A145" s="9" t="s">
        <v>98</v>
      </c>
      <c r="B145" s="10" t="str">
        <f>"96012"</f>
        <v>96012</v>
      </c>
      <c r="C145" s="11" t="s">
        <v>218</v>
      </c>
      <c r="D145" s="10">
        <v>1996</v>
      </c>
      <c r="E145" s="11" t="s">
        <v>210</v>
      </c>
      <c r="F145" s="13" t="s">
        <v>97</v>
      </c>
    </row>
    <row r="146" spans="1:6" x14ac:dyDescent="0.25">
      <c r="A146" s="9" t="s">
        <v>98</v>
      </c>
      <c r="B146" s="10" t="str">
        <f>"82006"</f>
        <v>82006</v>
      </c>
      <c r="C146" s="11" t="s">
        <v>219</v>
      </c>
      <c r="D146" s="10">
        <v>1982</v>
      </c>
      <c r="E146" s="11" t="s">
        <v>27</v>
      </c>
      <c r="F146" s="13" t="s">
        <v>97</v>
      </c>
    </row>
    <row r="147" spans="1:6" x14ac:dyDescent="0.25">
      <c r="A147" s="9" t="s">
        <v>98</v>
      </c>
      <c r="B147" s="10" t="str">
        <f>"79002"</f>
        <v>79002</v>
      </c>
      <c r="C147" s="11" t="s">
        <v>220</v>
      </c>
      <c r="D147" s="10">
        <v>1979</v>
      </c>
      <c r="E147" s="11" t="s">
        <v>135</v>
      </c>
      <c r="F147" s="13" t="s">
        <v>97</v>
      </c>
    </row>
    <row r="148" spans="1:6" x14ac:dyDescent="0.25">
      <c r="A148" s="9" t="s">
        <v>98</v>
      </c>
      <c r="B148" s="10" t="str">
        <f>"70001"</f>
        <v>70001</v>
      </c>
      <c r="C148" s="11" t="s">
        <v>221</v>
      </c>
      <c r="D148" s="10">
        <v>1970</v>
      </c>
      <c r="E148" s="11" t="s">
        <v>135</v>
      </c>
      <c r="F148" s="13" t="s">
        <v>97</v>
      </c>
    </row>
    <row r="149" spans="1:6" x14ac:dyDescent="0.25">
      <c r="A149" s="9" t="s">
        <v>98</v>
      </c>
      <c r="B149" s="10" t="str">
        <f>"73004"</f>
        <v>73004</v>
      </c>
      <c r="C149" s="11" t="s">
        <v>222</v>
      </c>
      <c r="D149" s="10">
        <v>1973</v>
      </c>
      <c r="E149" s="11" t="s">
        <v>7</v>
      </c>
      <c r="F149" s="13" t="s">
        <v>97</v>
      </c>
    </row>
    <row r="150" spans="1:6" x14ac:dyDescent="0.25">
      <c r="A150" s="9" t="s">
        <v>98</v>
      </c>
      <c r="B150" s="10" t="str">
        <f>"89016"</f>
        <v>89016</v>
      </c>
      <c r="C150" s="11" t="s">
        <v>223</v>
      </c>
      <c r="D150" s="10">
        <v>1989</v>
      </c>
      <c r="E150" s="11" t="s">
        <v>21</v>
      </c>
      <c r="F150" s="13" t="s">
        <v>97</v>
      </c>
    </row>
    <row r="151" spans="1:6" x14ac:dyDescent="0.25">
      <c r="A151" s="9" t="s">
        <v>98</v>
      </c>
      <c r="B151" s="10" t="str">
        <f>"95012"</f>
        <v>95012</v>
      </c>
      <c r="C151" s="11" t="s">
        <v>224</v>
      </c>
      <c r="D151" s="10">
        <v>1995</v>
      </c>
      <c r="E151" s="11" t="s">
        <v>10</v>
      </c>
      <c r="F151" s="13" t="s">
        <v>97</v>
      </c>
    </row>
    <row r="152" spans="1:6" x14ac:dyDescent="0.25">
      <c r="A152" s="9" t="s">
        <v>98</v>
      </c>
      <c r="B152" s="10" t="str">
        <f>"94006"</f>
        <v>94006</v>
      </c>
      <c r="C152" s="11" t="s">
        <v>225</v>
      </c>
      <c r="D152" s="10">
        <v>1994</v>
      </c>
      <c r="E152" s="11" t="s">
        <v>10</v>
      </c>
      <c r="F152" s="13" t="s">
        <v>97</v>
      </c>
    </row>
    <row r="153" spans="1:6" x14ac:dyDescent="0.25">
      <c r="A153" s="9" t="s">
        <v>98</v>
      </c>
      <c r="B153" s="10" t="str">
        <f>"95013"</f>
        <v>95013</v>
      </c>
      <c r="C153" s="11" t="s">
        <v>226</v>
      </c>
      <c r="D153" s="10">
        <v>1995</v>
      </c>
      <c r="E153" s="11" t="s">
        <v>10</v>
      </c>
      <c r="F153" s="13" t="s">
        <v>97</v>
      </c>
    </row>
    <row r="154" spans="1:6" x14ac:dyDescent="0.25">
      <c r="A154" s="9" t="s">
        <v>98</v>
      </c>
      <c r="B154" s="10" t="str">
        <f>"93019"</f>
        <v>93019</v>
      </c>
      <c r="C154" s="11" t="s">
        <v>227</v>
      </c>
      <c r="D154" s="10">
        <v>1993</v>
      </c>
      <c r="E154" s="11" t="s">
        <v>10</v>
      </c>
      <c r="F154" s="13" t="s">
        <v>97</v>
      </c>
    </row>
    <row r="155" spans="1:6" x14ac:dyDescent="0.25">
      <c r="A155" s="9" t="s">
        <v>98</v>
      </c>
      <c r="B155" s="10" t="str">
        <f>"95014"</f>
        <v>95014</v>
      </c>
      <c r="C155" s="11" t="s">
        <v>228</v>
      </c>
      <c r="D155" s="10">
        <v>1995</v>
      </c>
      <c r="E155" s="11" t="s">
        <v>10</v>
      </c>
      <c r="F155" s="13" t="s">
        <v>97</v>
      </c>
    </row>
    <row r="156" spans="1:6" x14ac:dyDescent="0.25">
      <c r="A156" s="9" t="s">
        <v>98</v>
      </c>
      <c r="B156" s="10" t="str">
        <f>"95015"</f>
        <v>95015</v>
      </c>
      <c r="C156" s="11" t="s">
        <v>229</v>
      </c>
      <c r="D156" s="10">
        <v>1995</v>
      </c>
      <c r="E156" s="11" t="s">
        <v>10</v>
      </c>
      <c r="F156" s="13" t="s">
        <v>97</v>
      </c>
    </row>
    <row r="157" spans="1:6" x14ac:dyDescent="0.25">
      <c r="A157" s="9" t="s">
        <v>98</v>
      </c>
      <c r="B157" s="10" t="str">
        <f>"92016"</f>
        <v>92016</v>
      </c>
      <c r="C157" s="11" t="s">
        <v>230</v>
      </c>
      <c r="D157" s="10">
        <v>1992</v>
      </c>
      <c r="E157" s="11" t="s">
        <v>10</v>
      </c>
      <c r="F157" s="13" t="s">
        <v>97</v>
      </c>
    </row>
    <row r="158" spans="1:6" x14ac:dyDescent="0.25">
      <c r="A158" s="9" t="s">
        <v>98</v>
      </c>
      <c r="B158" s="10" t="str">
        <f>"81002"</f>
        <v>81002</v>
      </c>
      <c r="C158" s="11" t="s">
        <v>234</v>
      </c>
      <c r="D158" s="10">
        <v>1981</v>
      </c>
      <c r="E158" s="11" t="s">
        <v>183</v>
      </c>
      <c r="F158" s="13" t="s">
        <v>97</v>
      </c>
    </row>
    <row r="159" spans="1:6" x14ac:dyDescent="0.25">
      <c r="A159" s="9" t="s">
        <v>98</v>
      </c>
      <c r="B159" s="10" t="str">
        <f>"91016"</f>
        <v>91016</v>
      </c>
      <c r="C159" s="11" t="s">
        <v>236</v>
      </c>
      <c r="D159" s="10">
        <v>1991</v>
      </c>
      <c r="E159" s="11" t="s">
        <v>108</v>
      </c>
      <c r="F159" s="13" t="s">
        <v>97</v>
      </c>
    </row>
    <row r="160" spans="1:6" x14ac:dyDescent="0.25">
      <c r="A160" s="9" t="s">
        <v>98</v>
      </c>
      <c r="B160" s="10" t="str">
        <f>"94008"</f>
        <v>94008</v>
      </c>
      <c r="C160" s="11" t="s">
        <v>237</v>
      </c>
      <c r="D160" s="10">
        <v>1994</v>
      </c>
      <c r="E160" s="11" t="s">
        <v>108</v>
      </c>
      <c r="F160" s="13" t="s">
        <v>97</v>
      </c>
    </row>
    <row r="161" spans="1:6" x14ac:dyDescent="0.25">
      <c r="A161" s="9" t="s">
        <v>98</v>
      </c>
      <c r="B161" s="10" t="str">
        <f>"94009"</f>
        <v>94009</v>
      </c>
      <c r="C161" s="11" t="s">
        <v>238</v>
      </c>
      <c r="D161" s="10">
        <v>1994</v>
      </c>
      <c r="E161" s="11" t="s">
        <v>108</v>
      </c>
      <c r="F161" s="13" t="s">
        <v>97</v>
      </c>
    </row>
    <row r="162" spans="1:6" x14ac:dyDescent="0.25">
      <c r="A162" s="9" t="s">
        <v>98</v>
      </c>
      <c r="B162" s="10" t="str">
        <f>"97001"</f>
        <v>97001</v>
      </c>
      <c r="C162" s="11" t="s">
        <v>239</v>
      </c>
      <c r="D162" s="10">
        <v>1997</v>
      </c>
      <c r="E162" s="11" t="s">
        <v>108</v>
      </c>
      <c r="F162" s="13" t="s">
        <v>97</v>
      </c>
    </row>
    <row r="163" spans="1:6" x14ac:dyDescent="0.25">
      <c r="A163" s="9" t="s">
        <v>98</v>
      </c>
      <c r="B163" s="10" t="str">
        <f>"93023"</f>
        <v>93023</v>
      </c>
      <c r="C163" s="11" t="s">
        <v>240</v>
      </c>
      <c r="D163" s="10">
        <v>1993</v>
      </c>
      <c r="E163" s="11" t="s">
        <v>21</v>
      </c>
      <c r="F163" s="13" t="s">
        <v>97</v>
      </c>
    </row>
    <row r="164" spans="1:6" x14ac:dyDescent="0.25">
      <c r="A164" s="9" t="s">
        <v>98</v>
      </c>
      <c r="B164" s="10" t="str">
        <f>"96015"</f>
        <v>96015</v>
      </c>
      <c r="C164" s="11" t="s">
        <v>241</v>
      </c>
      <c r="D164" s="10">
        <v>1996</v>
      </c>
      <c r="E164" s="11" t="s">
        <v>135</v>
      </c>
      <c r="F164" s="13" t="s">
        <v>97</v>
      </c>
    </row>
    <row r="165" spans="1:6" x14ac:dyDescent="0.25">
      <c r="A165" s="9" t="s">
        <v>98</v>
      </c>
      <c r="B165" s="10" t="str">
        <f>"97002"</f>
        <v>97002</v>
      </c>
      <c r="C165" s="11" t="s">
        <v>242</v>
      </c>
      <c r="D165" s="10">
        <v>1997</v>
      </c>
      <c r="E165" s="11" t="s">
        <v>135</v>
      </c>
      <c r="F165" s="13" t="s">
        <v>97</v>
      </c>
    </row>
    <row r="166" spans="1:6" x14ac:dyDescent="0.25">
      <c r="A166" s="9" t="s">
        <v>98</v>
      </c>
      <c r="B166" s="10" t="str">
        <f>"97003"</f>
        <v>97003</v>
      </c>
      <c r="C166" s="11" t="s">
        <v>244</v>
      </c>
      <c r="D166" s="10">
        <v>1997</v>
      </c>
      <c r="E166" s="11" t="s">
        <v>210</v>
      </c>
      <c r="F166" s="13" t="s">
        <v>97</v>
      </c>
    </row>
    <row r="167" spans="1:6" x14ac:dyDescent="0.25">
      <c r="A167" s="9" t="s">
        <v>98</v>
      </c>
      <c r="B167" s="10" t="str">
        <f>"95016"</f>
        <v>95016</v>
      </c>
      <c r="C167" s="11" t="s">
        <v>245</v>
      </c>
      <c r="D167" s="10">
        <v>1995</v>
      </c>
      <c r="E167" s="11" t="s">
        <v>27</v>
      </c>
      <c r="F167" s="13" t="s">
        <v>97</v>
      </c>
    </row>
    <row r="168" spans="1:6" x14ac:dyDescent="0.25">
      <c r="A168" s="9" t="s">
        <v>98</v>
      </c>
      <c r="B168" s="10" t="str">
        <f>"98002"</f>
        <v>98002</v>
      </c>
      <c r="C168" s="11" t="s">
        <v>246</v>
      </c>
      <c r="D168" s="10">
        <v>1998</v>
      </c>
      <c r="E168" s="11" t="s">
        <v>27</v>
      </c>
      <c r="F168" s="13" t="s">
        <v>97</v>
      </c>
    </row>
    <row r="169" spans="1:6" x14ac:dyDescent="0.25">
      <c r="A169" s="9" t="s">
        <v>98</v>
      </c>
      <c r="B169" s="10" t="str">
        <f>"99001"</f>
        <v>99001</v>
      </c>
      <c r="C169" s="11" t="s">
        <v>247</v>
      </c>
      <c r="D169" s="10">
        <v>1999</v>
      </c>
      <c r="E169" s="11" t="s">
        <v>27</v>
      </c>
      <c r="F169" s="13" t="s">
        <v>97</v>
      </c>
    </row>
    <row r="170" spans="1:6" x14ac:dyDescent="0.25">
      <c r="A170" s="9" t="s">
        <v>98</v>
      </c>
      <c r="B170" s="10" t="str">
        <f>"00001"</f>
        <v>00001</v>
      </c>
      <c r="C170" s="11" t="s">
        <v>248</v>
      </c>
      <c r="D170" s="10">
        <v>2000</v>
      </c>
      <c r="E170" s="11" t="s">
        <v>27</v>
      </c>
      <c r="F170" s="13" t="s">
        <v>97</v>
      </c>
    </row>
    <row r="171" spans="1:6" x14ac:dyDescent="0.25">
      <c r="A171" s="9" t="s">
        <v>98</v>
      </c>
      <c r="B171" s="10" t="str">
        <f>"93024"</f>
        <v>93024</v>
      </c>
      <c r="C171" s="11" t="s">
        <v>249</v>
      </c>
      <c r="D171" s="10">
        <v>1993</v>
      </c>
      <c r="E171" s="11" t="s">
        <v>21</v>
      </c>
      <c r="F171" s="13" t="s">
        <v>97</v>
      </c>
    </row>
    <row r="172" spans="1:6" x14ac:dyDescent="0.25">
      <c r="A172" s="9" t="s">
        <v>98</v>
      </c>
      <c r="B172" s="10" t="str">
        <f>"94011"</f>
        <v>94011</v>
      </c>
      <c r="C172" s="11" t="s">
        <v>250</v>
      </c>
      <c r="D172" s="10">
        <v>1994</v>
      </c>
      <c r="E172" s="11" t="s">
        <v>27</v>
      </c>
      <c r="F172" s="13" t="s">
        <v>97</v>
      </c>
    </row>
    <row r="173" spans="1:6" x14ac:dyDescent="0.25">
      <c r="A173" s="9" t="s">
        <v>98</v>
      </c>
      <c r="B173" s="10" t="str">
        <f>"76001"</f>
        <v>76001</v>
      </c>
      <c r="C173" s="11" t="s">
        <v>251</v>
      </c>
      <c r="D173" s="10">
        <v>1976</v>
      </c>
      <c r="E173" s="11" t="s">
        <v>10</v>
      </c>
      <c r="F173" s="13" t="s">
        <v>97</v>
      </c>
    </row>
    <row r="174" spans="1:6" x14ac:dyDescent="0.25">
      <c r="A174" s="9" t="s">
        <v>98</v>
      </c>
      <c r="B174" s="10" t="str">
        <f>"95018"</f>
        <v>95018</v>
      </c>
      <c r="C174" s="11" t="s">
        <v>252</v>
      </c>
      <c r="D174" s="10">
        <v>1995</v>
      </c>
      <c r="E174" s="11" t="s">
        <v>10</v>
      </c>
      <c r="F174" s="13" t="s">
        <v>97</v>
      </c>
    </row>
    <row r="175" spans="1:6" x14ac:dyDescent="0.25">
      <c r="A175" s="9" t="s">
        <v>98</v>
      </c>
      <c r="B175" s="10" t="str">
        <f>"95019"</f>
        <v>95019</v>
      </c>
      <c r="C175" s="11" t="s">
        <v>253</v>
      </c>
      <c r="D175" s="10">
        <v>1995</v>
      </c>
      <c r="E175" s="11" t="s">
        <v>10</v>
      </c>
      <c r="F175" s="13" t="s">
        <v>97</v>
      </c>
    </row>
    <row r="176" spans="1:6" x14ac:dyDescent="0.25">
      <c r="A176" s="9" t="s">
        <v>98</v>
      </c>
      <c r="B176" s="10" t="str">
        <f>"96017"</f>
        <v>96017</v>
      </c>
      <c r="C176" s="11" t="s">
        <v>254</v>
      </c>
      <c r="D176" s="10">
        <v>1996</v>
      </c>
      <c r="E176" s="11" t="s">
        <v>10</v>
      </c>
      <c r="F176" s="13" t="s">
        <v>97</v>
      </c>
    </row>
    <row r="177" spans="1:6" x14ac:dyDescent="0.25">
      <c r="A177" s="9" t="s">
        <v>98</v>
      </c>
      <c r="B177" s="10" t="str">
        <f>"95020"</f>
        <v>95020</v>
      </c>
      <c r="C177" s="11" t="s">
        <v>255</v>
      </c>
      <c r="D177" s="10">
        <v>1995</v>
      </c>
      <c r="E177" s="11" t="s">
        <v>10</v>
      </c>
      <c r="F177" s="13" t="s">
        <v>97</v>
      </c>
    </row>
    <row r="178" spans="1:6" x14ac:dyDescent="0.25">
      <c r="A178" s="9" t="s">
        <v>98</v>
      </c>
      <c r="B178" s="10" t="str">
        <f>"97004"</f>
        <v>97004</v>
      </c>
      <c r="C178" s="11" t="s">
        <v>256</v>
      </c>
      <c r="D178" s="10">
        <v>1997</v>
      </c>
      <c r="E178" s="11" t="s">
        <v>7</v>
      </c>
      <c r="F178" s="13" t="s">
        <v>97</v>
      </c>
    </row>
    <row r="179" spans="1:6" x14ac:dyDescent="0.25">
      <c r="A179" s="9" t="s">
        <v>98</v>
      </c>
      <c r="B179" s="10" t="str">
        <f>"98003"</f>
        <v>98003</v>
      </c>
      <c r="C179" s="11" t="s">
        <v>257</v>
      </c>
      <c r="D179" s="10">
        <v>1998</v>
      </c>
      <c r="E179" s="11" t="s">
        <v>7</v>
      </c>
      <c r="F179" s="13" t="s">
        <v>97</v>
      </c>
    </row>
    <row r="180" spans="1:6" x14ac:dyDescent="0.25">
      <c r="A180" s="9" t="s">
        <v>98</v>
      </c>
      <c r="B180" s="10" t="str">
        <f>"97005"</f>
        <v>97005</v>
      </c>
      <c r="C180" s="11" t="s">
        <v>258</v>
      </c>
      <c r="D180" s="10">
        <v>1997</v>
      </c>
      <c r="E180" s="11" t="s">
        <v>7</v>
      </c>
      <c r="F180" s="13" t="s">
        <v>97</v>
      </c>
    </row>
    <row r="181" spans="1:6" x14ac:dyDescent="0.25">
      <c r="A181" s="9" t="s">
        <v>98</v>
      </c>
      <c r="B181" s="10" t="str">
        <f>"97006"</f>
        <v>97006</v>
      </c>
      <c r="C181" s="11" t="s">
        <v>259</v>
      </c>
      <c r="D181" s="10">
        <v>1997</v>
      </c>
      <c r="E181" s="11" t="s">
        <v>7</v>
      </c>
      <c r="F181" s="13" t="s">
        <v>97</v>
      </c>
    </row>
    <row r="182" spans="1:6" x14ac:dyDescent="0.25">
      <c r="A182" s="9" t="s">
        <v>98</v>
      </c>
      <c r="B182" s="10" t="str">
        <f>"94013"</f>
        <v>94013</v>
      </c>
      <c r="C182" s="11" t="s">
        <v>260</v>
      </c>
      <c r="D182" s="10">
        <v>1994</v>
      </c>
      <c r="E182" s="11" t="s">
        <v>7</v>
      </c>
      <c r="F182" s="13" t="s">
        <v>97</v>
      </c>
    </row>
    <row r="183" spans="1:6" x14ac:dyDescent="0.25">
      <c r="A183" s="9" t="s">
        <v>98</v>
      </c>
      <c r="B183" s="10" t="str">
        <f>"67001"</f>
        <v>67001</v>
      </c>
      <c r="C183" s="11" t="s">
        <v>261</v>
      </c>
      <c r="D183" s="10">
        <v>1967</v>
      </c>
      <c r="E183" s="11" t="s">
        <v>7</v>
      </c>
      <c r="F183" s="13" t="s">
        <v>97</v>
      </c>
    </row>
    <row r="184" spans="1:6" x14ac:dyDescent="0.25">
      <c r="A184" s="9" t="s">
        <v>98</v>
      </c>
      <c r="B184" s="10" t="str">
        <f>"71001"</f>
        <v>71001</v>
      </c>
      <c r="C184" s="11" t="s">
        <v>262</v>
      </c>
      <c r="D184" s="10">
        <v>1971</v>
      </c>
      <c r="E184" s="11" t="s">
        <v>7</v>
      </c>
      <c r="F184" s="13" t="s">
        <v>97</v>
      </c>
    </row>
    <row r="185" spans="1:6" x14ac:dyDescent="0.25">
      <c r="A185" s="9" t="s">
        <v>98</v>
      </c>
      <c r="B185" s="10" t="str">
        <f>"96018"</f>
        <v>96018</v>
      </c>
      <c r="C185" s="11" t="s">
        <v>264</v>
      </c>
      <c r="D185" s="10">
        <v>1996</v>
      </c>
      <c r="E185" s="11" t="s">
        <v>96</v>
      </c>
      <c r="F185" s="13" t="s">
        <v>97</v>
      </c>
    </row>
    <row r="186" spans="1:6" x14ac:dyDescent="0.25">
      <c r="A186" s="9" t="s">
        <v>98</v>
      </c>
      <c r="B186" s="10" t="str">
        <f>"85006"</f>
        <v>85006</v>
      </c>
      <c r="C186" s="11" t="s">
        <v>265</v>
      </c>
      <c r="D186" s="10">
        <v>1985</v>
      </c>
      <c r="E186" s="11" t="s">
        <v>210</v>
      </c>
      <c r="F186" s="13" t="s">
        <v>97</v>
      </c>
    </row>
    <row r="187" spans="1:6" x14ac:dyDescent="0.25">
      <c r="A187" s="9" t="s">
        <v>98</v>
      </c>
      <c r="B187" s="10" t="str">
        <f>"94014"</f>
        <v>94014</v>
      </c>
      <c r="C187" s="11" t="s">
        <v>266</v>
      </c>
      <c r="D187" s="10">
        <v>1994</v>
      </c>
      <c r="E187" s="11" t="s">
        <v>10</v>
      </c>
      <c r="F187" s="13" t="s">
        <v>97</v>
      </c>
    </row>
    <row r="188" spans="1:6" x14ac:dyDescent="0.25">
      <c r="A188" s="9" t="s">
        <v>98</v>
      </c>
      <c r="B188" s="10" t="str">
        <f>"96019"</f>
        <v>96019</v>
      </c>
      <c r="C188" s="11" t="s">
        <v>267</v>
      </c>
      <c r="D188" s="10">
        <v>1996</v>
      </c>
      <c r="E188" s="11" t="s">
        <v>10</v>
      </c>
      <c r="F188" s="13" t="s">
        <v>97</v>
      </c>
    </row>
    <row r="189" spans="1:6" x14ac:dyDescent="0.25">
      <c r="A189" s="9" t="s">
        <v>98</v>
      </c>
      <c r="B189" s="10" t="str">
        <f>"95022"</f>
        <v>95022</v>
      </c>
      <c r="C189" s="11" t="s">
        <v>268</v>
      </c>
      <c r="D189" s="10">
        <v>1995</v>
      </c>
      <c r="E189" s="11" t="s">
        <v>10</v>
      </c>
      <c r="F189" s="13" t="s">
        <v>97</v>
      </c>
    </row>
    <row r="190" spans="1:6" x14ac:dyDescent="0.25">
      <c r="A190" s="9" t="s">
        <v>98</v>
      </c>
      <c r="B190" s="10" t="str">
        <f>"96020"</f>
        <v>96020</v>
      </c>
      <c r="C190" s="11" t="s">
        <v>269</v>
      </c>
      <c r="D190" s="10">
        <v>1996</v>
      </c>
      <c r="E190" s="11" t="s">
        <v>10</v>
      </c>
      <c r="F190" s="13" t="s">
        <v>97</v>
      </c>
    </row>
    <row r="191" spans="1:6" x14ac:dyDescent="0.25">
      <c r="A191" s="9" t="s">
        <v>98</v>
      </c>
      <c r="B191" s="10" t="str">
        <f>"96021"</f>
        <v>96021</v>
      </c>
      <c r="C191" s="11" t="s">
        <v>270</v>
      </c>
      <c r="D191" s="10">
        <v>1996</v>
      </c>
      <c r="E191" s="11" t="s">
        <v>18</v>
      </c>
      <c r="F191" s="13" t="s">
        <v>97</v>
      </c>
    </row>
    <row r="192" spans="1:6" x14ac:dyDescent="0.25">
      <c r="A192" s="9" t="s">
        <v>98</v>
      </c>
      <c r="B192" s="10" t="str">
        <f>"96022"</f>
        <v>96022</v>
      </c>
      <c r="C192" s="11" t="s">
        <v>271</v>
      </c>
      <c r="D192" s="10">
        <v>1996</v>
      </c>
      <c r="E192" s="11" t="s">
        <v>18</v>
      </c>
      <c r="F192" s="13" t="s">
        <v>97</v>
      </c>
    </row>
    <row r="193" spans="1:6" x14ac:dyDescent="0.25">
      <c r="A193" s="9" t="s">
        <v>98</v>
      </c>
      <c r="B193" s="10" t="str">
        <f>"95023"</f>
        <v>95023</v>
      </c>
      <c r="C193" s="11" t="s">
        <v>272</v>
      </c>
      <c r="D193" s="10">
        <v>1995</v>
      </c>
      <c r="E193" s="11" t="s">
        <v>18</v>
      </c>
      <c r="F193" s="13" t="s">
        <v>97</v>
      </c>
    </row>
    <row r="194" spans="1:6" x14ac:dyDescent="0.25">
      <c r="A194" s="9" t="s">
        <v>98</v>
      </c>
      <c r="B194" s="10" t="str">
        <f>"95024"</f>
        <v>95024</v>
      </c>
      <c r="C194" s="11" t="s">
        <v>273</v>
      </c>
      <c r="D194" s="10">
        <v>1995</v>
      </c>
      <c r="E194" s="11" t="s">
        <v>18</v>
      </c>
      <c r="F194" s="13" t="s">
        <v>97</v>
      </c>
    </row>
    <row r="195" spans="1:6" x14ac:dyDescent="0.25">
      <c r="A195" s="9" t="s">
        <v>98</v>
      </c>
      <c r="B195" s="10" t="str">
        <f>"94015"</f>
        <v>94015</v>
      </c>
      <c r="C195" s="11" t="s">
        <v>276</v>
      </c>
      <c r="D195" s="10">
        <v>1994</v>
      </c>
      <c r="E195" s="11" t="s">
        <v>10</v>
      </c>
      <c r="F195" s="13" t="s">
        <v>97</v>
      </c>
    </row>
    <row r="196" spans="1:6" x14ac:dyDescent="0.25">
      <c r="A196" s="9" t="s">
        <v>98</v>
      </c>
      <c r="B196" s="10" t="str">
        <f>"93026"</f>
        <v>93026</v>
      </c>
      <c r="C196" s="11" t="s">
        <v>277</v>
      </c>
      <c r="D196" s="10">
        <v>1993</v>
      </c>
      <c r="E196" s="11" t="s">
        <v>135</v>
      </c>
      <c r="F196" s="13" t="s">
        <v>97</v>
      </c>
    </row>
    <row r="197" spans="1:6" x14ac:dyDescent="0.25">
      <c r="A197" s="9" t="s">
        <v>98</v>
      </c>
      <c r="B197" s="10" t="str">
        <f>"94019"</f>
        <v>94019</v>
      </c>
      <c r="C197" s="11" t="s">
        <v>278</v>
      </c>
      <c r="D197" s="10">
        <v>1994</v>
      </c>
      <c r="E197" s="11" t="s">
        <v>96</v>
      </c>
      <c r="F197" s="13" t="s">
        <v>97</v>
      </c>
    </row>
    <row r="198" spans="1:6" x14ac:dyDescent="0.25">
      <c r="A198" s="9" t="s">
        <v>98</v>
      </c>
      <c r="B198" s="10" t="str">
        <f>"94020"</f>
        <v>94020</v>
      </c>
      <c r="C198" s="11" t="s">
        <v>279</v>
      </c>
      <c r="D198" s="10">
        <v>1994</v>
      </c>
      <c r="E198" s="11" t="s">
        <v>13</v>
      </c>
      <c r="F198" s="13" t="s">
        <v>97</v>
      </c>
    </row>
    <row r="199" spans="1:6" x14ac:dyDescent="0.25">
      <c r="A199" s="9" t="s">
        <v>98</v>
      </c>
      <c r="B199" s="10" t="str">
        <f>"93027"</f>
        <v>93027</v>
      </c>
      <c r="C199" s="11" t="s">
        <v>280</v>
      </c>
      <c r="D199" s="10">
        <v>1993</v>
      </c>
      <c r="E199" s="11" t="s">
        <v>96</v>
      </c>
      <c r="F199" s="13" t="s">
        <v>97</v>
      </c>
    </row>
    <row r="200" spans="1:6" x14ac:dyDescent="0.25">
      <c r="A200" s="9" t="s">
        <v>98</v>
      </c>
      <c r="B200" s="10" t="str">
        <f>"97008"</f>
        <v>97008</v>
      </c>
      <c r="C200" s="11" t="s">
        <v>281</v>
      </c>
      <c r="D200" s="10">
        <v>1997</v>
      </c>
      <c r="E200" s="11" t="s">
        <v>210</v>
      </c>
      <c r="F200" s="13" t="s">
        <v>97</v>
      </c>
    </row>
    <row r="201" spans="1:6" x14ac:dyDescent="0.25">
      <c r="A201" s="9" t="s">
        <v>98</v>
      </c>
      <c r="B201" s="10" t="str">
        <f>"99003"</f>
        <v>99003</v>
      </c>
      <c r="C201" s="11" t="s">
        <v>282</v>
      </c>
      <c r="D201" s="10">
        <v>1999</v>
      </c>
      <c r="E201" s="11" t="s">
        <v>140</v>
      </c>
      <c r="F201" s="13" t="s">
        <v>97</v>
      </c>
    </row>
    <row r="202" spans="1:6" x14ac:dyDescent="0.25">
      <c r="A202" s="9" t="s">
        <v>98</v>
      </c>
      <c r="B202" s="10" t="str">
        <f>"96025"</f>
        <v>96025</v>
      </c>
      <c r="C202" s="11" t="s">
        <v>283</v>
      </c>
      <c r="D202" s="10">
        <v>1996</v>
      </c>
      <c r="E202" s="11" t="s">
        <v>96</v>
      </c>
      <c r="F202" s="13" t="s">
        <v>97</v>
      </c>
    </row>
    <row r="203" spans="1:6" x14ac:dyDescent="0.25">
      <c r="A203" s="9" t="s">
        <v>98</v>
      </c>
      <c r="B203" s="10" t="str">
        <f>"95026"</f>
        <v>95026</v>
      </c>
      <c r="C203" s="11" t="s">
        <v>284</v>
      </c>
      <c r="D203" s="10">
        <v>1995</v>
      </c>
      <c r="E203" s="11" t="s">
        <v>96</v>
      </c>
      <c r="F203" s="13" t="s">
        <v>97</v>
      </c>
    </row>
    <row r="204" spans="1:6" x14ac:dyDescent="0.25">
      <c r="A204" s="9" t="s">
        <v>98</v>
      </c>
      <c r="B204" s="10" t="str">
        <f>"91019"</f>
        <v>91019</v>
      </c>
      <c r="C204" s="11" t="s">
        <v>285</v>
      </c>
      <c r="D204" s="10">
        <v>1991</v>
      </c>
      <c r="E204" s="11" t="s">
        <v>21</v>
      </c>
      <c r="F204" s="13" t="s">
        <v>97</v>
      </c>
    </row>
    <row r="205" spans="1:6" x14ac:dyDescent="0.25">
      <c r="A205" s="9" t="s">
        <v>98</v>
      </c>
      <c r="B205" s="10" t="str">
        <f>"93028"</f>
        <v>93028</v>
      </c>
      <c r="C205" s="11" t="s">
        <v>286</v>
      </c>
      <c r="D205" s="10">
        <v>1993</v>
      </c>
      <c r="E205" s="11" t="s">
        <v>108</v>
      </c>
      <c r="F205" s="13" t="s">
        <v>97</v>
      </c>
    </row>
    <row r="206" spans="1:6" x14ac:dyDescent="0.25">
      <c r="A206" s="9" t="s">
        <v>98</v>
      </c>
      <c r="B206" s="10" t="str">
        <f>"96027"</f>
        <v>96027</v>
      </c>
      <c r="C206" s="11" t="s">
        <v>287</v>
      </c>
      <c r="D206" s="10">
        <v>1996</v>
      </c>
      <c r="E206" s="11" t="s">
        <v>135</v>
      </c>
      <c r="F206" s="13" t="s">
        <v>97</v>
      </c>
    </row>
    <row r="207" spans="1:6" x14ac:dyDescent="0.25">
      <c r="A207" s="9" t="s">
        <v>98</v>
      </c>
      <c r="B207" s="10" t="str">
        <f>"66002"</f>
        <v>66002</v>
      </c>
      <c r="C207" s="11" t="s">
        <v>288</v>
      </c>
      <c r="D207" s="10">
        <v>1966</v>
      </c>
      <c r="E207" s="11" t="s">
        <v>10</v>
      </c>
      <c r="F207" s="13" t="s">
        <v>97</v>
      </c>
    </row>
    <row r="208" spans="1:6" x14ac:dyDescent="0.25">
      <c r="A208" s="9" t="s">
        <v>98</v>
      </c>
      <c r="B208" s="10" t="str">
        <f>"66003"</f>
        <v>66003</v>
      </c>
      <c r="C208" s="11" t="s">
        <v>289</v>
      </c>
      <c r="D208" s="10">
        <v>1966</v>
      </c>
      <c r="E208" s="11" t="s">
        <v>10</v>
      </c>
      <c r="F208" s="13" t="s">
        <v>97</v>
      </c>
    </row>
    <row r="209" spans="1:6" x14ac:dyDescent="0.25">
      <c r="A209" s="9" t="s">
        <v>98</v>
      </c>
      <c r="B209" s="10" t="str">
        <f>"66004"</f>
        <v>66004</v>
      </c>
      <c r="C209" s="11" t="s">
        <v>290</v>
      </c>
      <c r="D209" s="10">
        <v>1966</v>
      </c>
      <c r="E209" s="11" t="s">
        <v>7</v>
      </c>
      <c r="F209" s="13" t="s">
        <v>97</v>
      </c>
    </row>
    <row r="210" spans="1:6" x14ac:dyDescent="0.25">
      <c r="A210" s="9" t="s">
        <v>98</v>
      </c>
      <c r="B210" s="10" t="str">
        <f>"96028"</f>
        <v>96028</v>
      </c>
      <c r="C210" s="11" t="s">
        <v>291</v>
      </c>
      <c r="D210" s="10">
        <v>1996</v>
      </c>
      <c r="E210" s="11" t="s">
        <v>18</v>
      </c>
      <c r="F210" s="13" t="s">
        <v>97</v>
      </c>
    </row>
    <row r="211" spans="1:6" x14ac:dyDescent="0.25">
      <c r="A211" s="9" t="s">
        <v>98</v>
      </c>
      <c r="B211" s="10" t="str">
        <f>"96029"</f>
        <v>96029</v>
      </c>
      <c r="C211" s="11" t="s">
        <v>292</v>
      </c>
      <c r="D211" s="10">
        <v>1996</v>
      </c>
      <c r="E211" s="11" t="s">
        <v>96</v>
      </c>
      <c r="F211" s="13" t="s">
        <v>97</v>
      </c>
    </row>
    <row r="212" spans="1:6" x14ac:dyDescent="0.25">
      <c r="A212" s="9" t="s">
        <v>98</v>
      </c>
      <c r="B212" s="10" t="str">
        <f>"96030"</f>
        <v>96030</v>
      </c>
      <c r="C212" s="11" t="s">
        <v>293</v>
      </c>
      <c r="D212" s="10">
        <v>1996</v>
      </c>
      <c r="E212" s="11" t="s">
        <v>18</v>
      </c>
      <c r="F212" s="13" t="s">
        <v>97</v>
      </c>
    </row>
    <row r="213" spans="1:6" x14ac:dyDescent="0.25">
      <c r="A213" s="9" t="s">
        <v>98</v>
      </c>
      <c r="B213" s="10" t="str">
        <f>"76002"</f>
        <v>76002</v>
      </c>
      <c r="C213" s="11" t="s">
        <v>294</v>
      </c>
      <c r="D213" s="10">
        <v>1976</v>
      </c>
      <c r="E213" s="11" t="s">
        <v>27</v>
      </c>
      <c r="F213" s="13" t="s">
        <v>97</v>
      </c>
    </row>
    <row r="214" spans="1:6" x14ac:dyDescent="0.25">
      <c r="A214" s="9" t="s">
        <v>98</v>
      </c>
      <c r="B214" s="10" t="str">
        <f>"97011"</f>
        <v>97011</v>
      </c>
      <c r="C214" s="11" t="s">
        <v>295</v>
      </c>
      <c r="D214" s="10">
        <v>1997</v>
      </c>
      <c r="E214" s="11" t="s">
        <v>96</v>
      </c>
      <c r="F214" s="13" t="s">
        <v>97</v>
      </c>
    </row>
    <row r="215" spans="1:6" x14ac:dyDescent="0.25">
      <c r="A215" s="9" t="s">
        <v>98</v>
      </c>
      <c r="B215" s="10" t="str">
        <f>"97012"</f>
        <v>97012</v>
      </c>
      <c r="C215" s="11" t="s">
        <v>296</v>
      </c>
      <c r="D215" s="10">
        <v>1997</v>
      </c>
      <c r="E215" s="11" t="s">
        <v>96</v>
      </c>
      <c r="F215" s="13" t="s">
        <v>97</v>
      </c>
    </row>
    <row r="216" spans="1:6" x14ac:dyDescent="0.25">
      <c r="A216" s="9" t="s">
        <v>98</v>
      </c>
      <c r="B216" s="10" t="str">
        <f>"95028"</f>
        <v>95028</v>
      </c>
      <c r="C216" s="11" t="s">
        <v>297</v>
      </c>
      <c r="D216" s="10">
        <v>1995</v>
      </c>
      <c r="E216" s="11" t="s">
        <v>18</v>
      </c>
      <c r="F216" s="13" t="s">
        <v>97</v>
      </c>
    </row>
    <row r="217" spans="1:6" x14ac:dyDescent="0.25">
      <c r="A217" s="9" t="s">
        <v>98</v>
      </c>
      <c r="B217" s="10" t="str">
        <f>"78001"</f>
        <v>78001</v>
      </c>
      <c r="C217" s="11" t="s">
        <v>298</v>
      </c>
      <c r="D217" s="10">
        <v>1978</v>
      </c>
      <c r="E217" s="11" t="s">
        <v>10</v>
      </c>
      <c r="F217" s="13" t="s">
        <v>97</v>
      </c>
    </row>
    <row r="218" spans="1:6" x14ac:dyDescent="0.25">
      <c r="A218" s="9" t="s">
        <v>98</v>
      </c>
      <c r="B218" s="10" t="str">
        <f>"97014"</f>
        <v>97014</v>
      </c>
      <c r="C218" s="11" t="s">
        <v>299</v>
      </c>
      <c r="D218" s="10">
        <v>1997</v>
      </c>
      <c r="E218" s="11" t="s">
        <v>96</v>
      </c>
      <c r="F218" s="13" t="s">
        <v>97</v>
      </c>
    </row>
    <row r="219" spans="1:6" x14ac:dyDescent="0.25">
      <c r="A219" s="9" t="s">
        <v>98</v>
      </c>
      <c r="B219" s="10" t="str">
        <f>"96032"</f>
        <v>96032</v>
      </c>
      <c r="C219" s="11" t="s">
        <v>300</v>
      </c>
      <c r="D219" s="10">
        <v>1996</v>
      </c>
      <c r="E219" s="11" t="s">
        <v>96</v>
      </c>
      <c r="F219" s="13" t="s">
        <v>97</v>
      </c>
    </row>
    <row r="220" spans="1:6" x14ac:dyDescent="0.25">
      <c r="A220" s="9" t="s">
        <v>98</v>
      </c>
      <c r="B220" s="10" t="str">
        <f>"99004"</f>
        <v>99004</v>
      </c>
      <c r="C220" s="11" t="s">
        <v>301</v>
      </c>
      <c r="D220" s="10">
        <v>1999</v>
      </c>
      <c r="E220" s="11" t="s">
        <v>21</v>
      </c>
      <c r="F220" s="13" t="s">
        <v>97</v>
      </c>
    </row>
    <row r="221" spans="1:6" x14ac:dyDescent="0.25">
      <c r="A221" s="9" t="s">
        <v>98</v>
      </c>
      <c r="B221" s="10" t="str">
        <f>"98008"</f>
        <v>98008</v>
      </c>
      <c r="C221" s="11" t="s">
        <v>302</v>
      </c>
      <c r="D221" s="10">
        <v>1998</v>
      </c>
      <c r="E221" s="11" t="s">
        <v>7</v>
      </c>
      <c r="F221" s="13" t="s">
        <v>97</v>
      </c>
    </row>
    <row r="222" spans="1:6" x14ac:dyDescent="0.25">
      <c r="A222" s="9" t="s">
        <v>98</v>
      </c>
      <c r="B222" s="10" t="str">
        <f>"94024"</f>
        <v>94024</v>
      </c>
      <c r="C222" s="11" t="s">
        <v>303</v>
      </c>
      <c r="D222" s="10">
        <v>1994</v>
      </c>
      <c r="E222" s="11" t="s">
        <v>140</v>
      </c>
      <c r="F222" s="13" t="s">
        <v>97</v>
      </c>
    </row>
    <row r="223" spans="1:6" x14ac:dyDescent="0.25">
      <c r="A223" s="9" t="s">
        <v>98</v>
      </c>
      <c r="B223" s="10" t="str">
        <f>"59001"</f>
        <v>59001</v>
      </c>
      <c r="C223" s="11" t="s">
        <v>304</v>
      </c>
      <c r="D223" s="10">
        <v>1959</v>
      </c>
      <c r="E223" s="11" t="s">
        <v>96</v>
      </c>
      <c r="F223" s="13" t="s">
        <v>97</v>
      </c>
    </row>
    <row r="224" spans="1:6" x14ac:dyDescent="0.25">
      <c r="A224" s="9" t="s">
        <v>98</v>
      </c>
      <c r="B224" s="10" t="str">
        <f>"96033"</f>
        <v>96033</v>
      </c>
      <c r="C224" s="11" t="s">
        <v>305</v>
      </c>
      <c r="D224" s="10">
        <v>1996</v>
      </c>
      <c r="E224" s="11" t="s">
        <v>96</v>
      </c>
      <c r="F224" s="13" t="s">
        <v>97</v>
      </c>
    </row>
    <row r="225" spans="1:6" x14ac:dyDescent="0.25">
      <c r="A225" s="9" t="s">
        <v>98</v>
      </c>
      <c r="B225" s="10" t="str">
        <f>"97015"</f>
        <v>97015</v>
      </c>
      <c r="C225" s="11" t="s">
        <v>306</v>
      </c>
      <c r="D225" s="10">
        <v>1997</v>
      </c>
      <c r="E225" s="11" t="s">
        <v>96</v>
      </c>
      <c r="F225" s="13" t="s">
        <v>97</v>
      </c>
    </row>
    <row r="226" spans="1:6" x14ac:dyDescent="0.25">
      <c r="A226" s="9" t="s">
        <v>98</v>
      </c>
      <c r="B226" s="10" t="str">
        <f>"96034"</f>
        <v>96034</v>
      </c>
      <c r="C226" s="11" t="s">
        <v>307</v>
      </c>
      <c r="D226" s="10">
        <v>1996</v>
      </c>
      <c r="E226" s="11" t="s">
        <v>27</v>
      </c>
      <c r="F226" s="13" t="s">
        <v>97</v>
      </c>
    </row>
    <row r="227" spans="1:6" x14ac:dyDescent="0.25">
      <c r="A227" s="9" t="s">
        <v>98</v>
      </c>
      <c r="B227" s="10" t="str">
        <f>"98009"</f>
        <v>98009</v>
      </c>
      <c r="C227" s="11" t="s">
        <v>308</v>
      </c>
      <c r="D227" s="10">
        <v>1998</v>
      </c>
      <c r="E227" s="11" t="s">
        <v>27</v>
      </c>
      <c r="F227" s="13" t="s">
        <v>97</v>
      </c>
    </row>
    <row r="228" spans="1:6" x14ac:dyDescent="0.25">
      <c r="A228" s="9" t="s">
        <v>98</v>
      </c>
      <c r="B228" s="10" t="str">
        <f>"96035"</f>
        <v>96035</v>
      </c>
      <c r="C228" s="11" t="s">
        <v>309</v>
      </c>
      <c r="D228" s="10">
        <v>1996</v>
      </c>
      <c r="E228" s="11" t="s">
        <v>27</v>
      </c>
      <c r="F228" s="13" t="s">
        <v>97</v>
      </c>
    </row>
    <row r="229" spans="1:6" x14ac:dyDescent="0.25">
      <c r="A229" s="9" t="s">
        <v>98</v>
      </c>
      <c r="B229" s="10" t="str">
        <f>"95029"</f>
        <v>95029</v>
      </c>
      <c r="C229" s="11" t="s">
        <v>310</v>
      </c>
      <c r="D229" s="10">
        <v>1995</v>
      </c>
      <c r="E229" s="11" t="s">
        <v>27</v>
      </c>
      <c r="F229" s="13" t="s">
        <v>97</v>
      </c>
    </row>
    <row r="230" spans="1:6" x14ac:dyDescent="0.25">
      <c r="A230" s="9" t="s">
        <v>98</v>
      </c>
      <c r="B230" s="10" t="str">
        <f>"96036"</f>
        <v>96036</v>
      </c>
      <c r="C230" s="11" t="s">
        <v>311</v>
      </c>
      <c r="D230" s="10">
        <v>1996</v>
      </c>
      <c r="E230" s="11" t="s">
        <v>10</v>
      </c>
      <c r="F230" s="13" t="s">
        <v>97</v>
      </c>
    </row>
    <row r="231" spans="1:6" x14ac:dyDescent="0.25">
      <c r="A231" s="9" t="s">
        <v>98</v>
      </c>
      <c r="B231" s="10" t="str">
        <f>"92019"</f>
        <v>92019</v>
      </c>
      <c r="C231" s="11" t="s">
        <v>312</v>
      </c>
      <c r="D231" s="10">
        <v>1992</v>
      </c>
      <c r="E231" s="11" t="s">
        <v>10</v>
      </c>
      <c r="F231" s="13" t="s">
        <v>97</v>
      </c>
    </row>
    <row r="232" spans="1:6" x14ac:dyDescent="0.25">
      <c r="A232" s="9" t="s">
        <v>98</v>
      </c>
      <c r="B232" s="10" t="str">
        <f>"98010"</f>
        <v>98010</v>
      </c>
      <c r="C232" s="11" t="s">
        <v>313</v>
      </c>
      <c r="D232" s="10">
        <v>1998</v>
      </c>
      <c r="E232" s="11" t="s">
        <v>10</v>
      </c>
      <c r="F232" s="13" t="s">
        <v>97</v>
      </c>
    </row>
    <row r="233" spans="1:6" x14ac:dyDescent="0.25">
      <c r="A233" s="9" t="s">
        <v>98</v>
      </c>
      <c r="B233" s="10" t="str">
        <f>"98011"</f>
        <v>98011</v>
      </c>
      <c r="C233" s="11" t="s">
        <v>314</v>
      </c>
      <c r="D233" s="10">
        <v>1998</v>
      </c>
      <c r="E233" s="11" t="s">
        <v>10</v>
      </c>
      <c r="F233" s="13" t="s">
        <v>97</v>
      </c>
    </row>
    <row r="234" spans="1:6" x14ac:dyDescent="0.25">
      <c r="A234" s="9" t="s">
        <v>98</v>
      </c>
      <c r="B234" s="10" t="str">
        <f>"98012"</f>
        <v>98012</v>
      </c>
      <c r="C234" s="11" t="s">
        <v>315</v>
      </c>
      <c r="D234" s="10">
        <v>1998</v>
      </c>
      <c r="E234" s="11" t="s">
        <v>7</v>
      </c>
      <c r="F234" s="13" t="s">
        <v>97</v>
      </c>
    </row>
    <row r="235" spans="1:6" x14ac:dyDescent="0.25">
      <c r="A235" s="9" t="s">
        <v>98</v>
      </c>
      <c r="B235" s="10" t="str">
        <f>"98014"</f>
        <v>98014</v>
      </c>
      <c r="C235" s="11" t="s">
        <v>317</v>
      </c>
      <c r="D235" s="10">
        <v>1998</v>
      </c>
      <c r="E235" s="11" t="s">
        <v>108</v>
      </c>
      <c r="F235" s="13" t="s">
        <v>97</v>
      </c>
    </row>
    <row r="236" spans="1:6" x14ac:dyDescent="0.25">
      <c r="A236" s="9" t="s">
        <v>98</v>
      </c>
      <c r="B236" s="10" t="str">
        <f>"01001"</f>
        <v>01001</v>
      </c>
      <c r="C236" s="11" t="s">
        <v>318</v>
      </c>
      <c r="D236" s="10">
        <v>2001</v>
      </c>
      <c r="E236" s="11" t="s">
        <v>108</v>
      </c>
      <c r="F236" s="13" t="s">
        <v>97</v>
      </c>
    </row>
    <row r="237" spans="1:6" x14ac:dyDescent="0.25">
      <c r="A237" s="9" t="s">
        <v>98</v>
      </c>
      <c r="B237" s="10" t="str">
        <f>"98015"</f>
        <v>98015</v>
      </c>
      <c r="C237" s="11" t="s">
        <v>319</v>
      </c>
      <c r="D237" s="10">
        <v>1998</v>
      </c>
      <c r="E237" s="11" t="s">
        <v>108</v>
      </c>
      <c r="F237" s="13" t="s">
        <v>97</v>
      </c>
    </row>
    <row r="238" spans="1:6" x14ac:dyDescent="0.25">
      <c r="A238" s="9" t="s">
        <v>98</v>
      </c>
      <c r="B238" s="10" t="str">
        <f>"94026"</f>
        <v>94026</v>
      </c>
      <c r="C238" s="11" t="s">
        <v>320</v>
      </c>
      <c r="D238" s="10">
        <v>1994</v>
      </c>
      <c r="E238" s="11" t="s">
        <v>18</v>
      </c>
      <c r="F238" s="13" t="s">
        <v>97</v>
      </c>
    </row>
    <row r="239" spans="1:6" x14ac:dyDescent="0.25">
      <c r="A239" s="9" t="s">
        <v>98</v>
      </c>
      <c r="B239" s="10" t="str">
        <f>"96037"</f>
        <v>96037</v>
      </c>
      <c r="C239" s="11" t="s">
        <v>321</v>
      </c>
      <c r="D239" s="10">
        <v>1996</v>
      </c>
      <c r="E239" s="11" t="s">
        <v>96</v>
      </c>
      <c r="F239" s="13" t="s">
        <v>97</v>
      </c>
    </row>
    <row r="240" spans="1:6" x14ac:dyDescent="0.25">
      <c r="A240" s="9" t="s">
        <v>98</v>
      </c>
      <c r="B240" s="10" t="str">
        <f>"98016"</f>
        <v>98016</v>
      </c>
      <c r="C240" s="11" t="s">
        <v>322</v>
      </c>
      <c r="D240" s="10">
        <v>1998</v>
      </c>
      <c r="E240" s="11" t="s">
        <v>210</v>
      </c>
      <c r="F240" s="13" t="s">
        <v>97</v>
      </c>
    </row>
    <row r="241" spans="1:6" x14ac:dyDescent="0.25">
      <c r="A241" s="9" t="s">
        <v>98</v>
      </c>
      <c r="B241" s="10" t="str">
        <f>"98017"</f>
        <v>98017</v>
      </c>
      <c r="C241" s="11" t="s">
        <v>323</v>
      </c>
      <c r="D241" s="10">
        <v>1998</v>
      </c>
      <c r="E241" s="11" t="s">
        <v>210</v>
      </c>
      <c r="F241" s="13" t="s">
        <v>97</v>
      </c>
    </row>
    <row r="242" spans="1:6" x14ac:dyDescent="0.25">
      <c r="A242" s="9" t="s">
        <v>98</v>
      </c>
      <c r="B242" s="10" t="str">
        <f>"98019"</f>
        <v>98019</v>
      </c>
      <c r="C242" s="11" t="s">
        <v>324</v>
      </c>
      <c r="D242" s="10">
        <v>1998</v>
      </c>
      <c r="E242" s="11" t="s">
        <v>96</v>
      </c>
      <c r="F242" s="13" t="s">
        <v>97</v>
      </c>
    </row>
    <row r="243" spans="1:6" x14ac:dyDescent="0.25">
      <c r="A243" s="9" t="s">
        <v>98</v>
      </c>
      <c r="B243" s="10" t="str">
        <f>"73005"</f>
        <v>73005</v>
      </c>
      <c r="C243" s="11" t="s">
        <v>325</v>
      </c>
      <c r="D243" s="10">
        <v>1973</v>
      </c>
      <c r="E243" s="11" t="s">
        <v>10</v>
      </c>
      <c r="F243" s="13" t="s">
        <v>97</v>
      </c>
    </row>
    <row r="244" spans="1:6" x14ac:dyDescent="0.25">
      <c r="A244" s="9" t="s">
        <v>98</v>
      </c>
      <c r="B244" s="10" t="str">
        <f>"95031"</f>
        <v>95031</v>
      </c>
      <c r="C244" s="11" t="s">
        <v>326</v>
      </c>
      <c r="D244" s="10">
        <v>1995</v>
      </c>
      <c r="E244" s="11" t="s">
        <v>96</v>
      </c>
      <c r="F244" s="13" t="s">
        <v>97</v>
      </c>
    </row>
    <row r="245" spans="1:6" x14ac:dyDescent="0.25">
      <c r="A245" s="9" t="s">
        <v>98</v>
      </c>
      <c r="B245" s="10" t="str">
        <f>"98020"</f>
        <v>98020</v>
      </c>
      <c r="C245" s="11" t="s">
        <v>327</v>
      </c>
      <c r="D245" s="10">
        <v>1998</v>
      </c>
      <c r="E245" s="11" t="s">
        <v>10</v>
      </c>
      <c r="F245" s="13" t="s">
        <v>97</v>
      </c>
    </row>
    <row r="246" spans="1:6" x14ac:dyDescent="0.25">
      <c r="A246" s="9" t="s">
        <v>98</v>
      </c>
      <c r="B246" s="10" t="str">
        <f>"81003"</f>
        <v>81003</v>
      </c>
      <c r="C246" s="11" t="s">
        <v>328</v>
      </c>
      <c r="D246" s="10">
        <v>1981</v>
      </c>
      <c r="E246" s="11" t="s">
        <v>135</v>
      </c>
      <c r="F246" s="13" t="s">
        <v>97</v>
      </c>
    </row>
    <row r="247" spans="1:6" x14ac:dyDescent="0.25">
      <c r="A247" s="9" t="s">
        <v>98</v>
      </c>
      <c r="B247" s="10" t="str">
        <f>"61002"</f>
        <v>61002</v>
      </c>
      <c r="C247" s="11" t="s">
        <v>329</v>
      </c>
      <c r="D247" s="10">
        <v>1961</v>
      </c>
      <c r="E247" s="11" t="s">
        <v>135</v>
      </c>
      <c r="F247" s="13" t="s">
        <v>97</v>
      </c>
    </row>
    <row r="248" spans="1:6" x14ac:dyDescent="0.25">
      <c r="A248" s="9" t="s">
        <v>98</v>
      </c>
      <c r="B248" s="10" t="str">
        <f>"97017"</f>
        <v>97017</v>
      </c>
      <c r="C248" s="11" t="s">
        <v>330</v>
      </c>
      <c r="D248" s="10">
        <v>1997</v>
      </c>
      <c r="E248" s="11" t="s">
        <v>13</v>
      </c>
      <c r="F248" s="13" t="s">
        <v>97</v>
      </c>
    </row>
    <row r="249" spans="1:6" x14ac:dyDescent="0.25">
      <c r="A249" s="9" t="s">
        <v>98</v>
      </c>
      <c r="B249" s="10" t="str">
        <f>"96038"</f>
        <v>96038</v>
      </c>
      <c r="C249" s="11" t="s">
        <v>331</v>
      </c>
      <c r="D249" s="10">
        <v>1996</v>
      </c>
      <c r="E249" s="11" t="s">
        <v>13</v>
      </c>
      <c r="F249" s="13" t="s">
        <v>97</v>
      </c>
    </row>
    <row r="250" spans="1:6" x14ac:dyDescent="0.25">
      <c r="A250" s="9" t="s">
        <v>98</v>
      </c>
      <c r="B250" s="10" t="str">
        <f>"69001"</f>
        <v>69001</v>
      </c>
      <c r="C250" s="11" t="s">
        <v>332</v>
      </c>
      <c r="D250" s="10">
        <v>1969</v>
      </c>
      <c r="E250" s="11" t="s">
        <v>333</v>
      </c>
      <c r="F250" s="13" t="s">
        <v>97</v>
      </c>
    </row>
    <row r="251" spans="1:6" x14ac:dyDescent="0.25">
      <c r="A251" s="9" t="s">
        <v>98</v>
      </c>
      <c r="B251" s="10" t="str">
        <f>"80007"</f>
        <v>80007</v>
      </c>
      <c r="C251" s="11" t="s">
        <v>334</v>
      </c>
      <c r="D251" s="10">
        <v>1980</v>
      </c>
      <c r="E251" s="11" t="s">
        <v>27</v>
      </c>
      <c r="F251" s="13" t="s">
        <v>97</v>
      </c>
    </row>
    <row r="252" spans="1:6" x14ac:dyDescent="0.25">
      <c r="A252" s="9" t="s">
        <v>98</v>
      </c>
      <c r="B252" s="10" t="str">
        <f>"98022"</f>
        <v>98022</v>
      </c>
      <c r="C252" s="11" t="s">
        <v>335</v>
      </c>
      <c r="D252" s="10">
        <v>1998</v>
      </c>
      <c r="E252" s="11" t="s">
        <v>210</v>
      </c>
      <c r="F252" s="13" t="s">
        <v>97</v>
      </c>
    </row>
    <row r="253" spans="1:6" x14ac:dyDescent="0.25">
      <c r="A253" s="9" t="s">
        <v>98</v>
      </c>
      <c r="B253" s="10" t="str">
        <f>"98023"</f>
        <v>98023</v>
      </c>
      <c r="C253" s="11" t="s">
        <v>336</v>
      </c>
      <c r="D253" s="10">
        <v>1998</v>
      </c>
      <c r="E253" s="11" t="s">
        <v>210</v>
      </c>
      <c r="F253" s="13" t="s">
        <v>97</v>
      </c>
    </row>
    <row r="254" spans="1:6" x14ac:dyDescent="0.25">
      <c r="A254" s="9" t="s">
        <v>98</v>
      </c>
      <c r="B254" s="10" t="str">
        <f>"99009"</f>
        <v>99009</v>
      </c>
      <c r="C254" s="11" t="s">
        <v>337</v>
      </c>
      <c r="D254" s="10">
        <v>1999</v>
      </c>
      <c r="E254" s="11" t="s">
        <v>210</v>
      </c>
      <c r="F254" s="13" t="s">
        <v>97</v>
      </c>
    </row>
    <row r="255" spans="1:6" x14ac:dyDescent="0.25">
      <c r="A255" s="9" t="s">
        <v>98</v>
      </c>
      <c r="B255" s="10" t="str">
        <f>"96040"</f>
        <v>96040</v>
      </c>
      <c r="C255" s="11" t="s">
        <v>338</v>
      </c>
      <c r="D255" s="10">
        <v>1996</v>
      </c>
      <c r="E255" s="11" t="s">
        <v>135</v>
      </c>
      <c r="F255" s="13" t="s">
        <v>97</v>
      </c>
    </row>
    <row r="256" spans="1:6" x14ac:dyDescent="0.25">
      <c r="A256" s="9" t="s">
        <v>98</v>
      </c>
      <c r="B256" s="10" t="str">
        <f>"95037"</f>
        <v>95037</v>
      </c>
      <c r="C256" s="11" t="s">
        <v>339</v>
      </c>
      <c r="D256" s="10">
        <v>1995</v>
      </c>
      <c r="E256" s="11" t="s">
        <v>108</v>
      </c>
      <c r="F256" s="13" t="s">
        <v>97</v>
      </c>
    </row>
    <row r="257" spans="1:6" x14ac:dyDescent="0.25">
      <c r="A257" s="9" t="s">
        <v>98</v>
      </c>
      <c r="B257" s="10" t="str">
        <f>"99010"</f>
        <v>99010</v>
      </c>
      <c r="C257" s="11" t="s">
        <v>340</v>
      </c>
      <c r="D257" s="10">
        <v>1999</v>
      </c>
      <c r="E257" s="11" t="s">
        <v>96</v>
      </c>
      <c r="F257" s="13" t="s">
        <v>97</v>
      </c>
    </row>
    <row r="258" spans="1:6" x14ac:dyDescent="0.25">
      <c r="A258" s="9" t="s">
        <v>98</v>
      </c>
      <c r="B258" s="10" t="str">
        <f>"98024"</f>
        <v>98024</v>
      </c>
      <c r="C258" s="11" t="s">
        <v>341</v>
      </c>
      <c r="D258" s="10">
        <v>1998</v>
      </c>
      <c r="E258" s="11" t="s">
        <v>96</v>
      </c>
      <c r="F258" s="13" t="s">
        <v>97</v>
      </c>
    </row>
    <row r="259" spans="1:6" x14ac:dyDescent="0.25">
      <c r="A259" s="9" t="s">
        <v>98</v>
      </c>
      <c r="B259" s="10" t="str">
        <f>"00003"</f>
        <v>00003</v>
      </c>
      <c r="C259" s="11" t="s">
        <v>342</v>
      </c>
      <c r="D259" s="10">
        <v>2000</v>
      </c>
      <c r="E259" s="11" t="s">
        <v>27</v>
      </c>
      <c r="F259" s="13" t="s">
        <v>97</v>
      </c>
    </row>
    <row r="260" spans="1:6" x14ac:dyDescent="0.25">
      <c r="A260" s="9" t="s">
        <v>98</v>
      </c>
      <c r="B260" s="10" t="str">
        <f>"97019"</f>
        <v>97019</v>
      </c>
      <c r="C260" s="11" t="s">
        <v>343</v>
      </c>
      <c r="D260" s="10">
        <v>1997</v>
      </c>
      <c r="E260" s="11" t="s">
        <v>10</v>
      </c>
      <c r="F260" s="13" t="s">
        <v>97</v>
      </c>
    </row>
    <row r="261" spans="1:6" x14ac:dyDescent="0.25">
      <c r="A261" s="9" t="s">
        <v>98</v>
      </c>
      <c r="B261" s="10" t="str">
        <f>"96041"</f>
        <v>96041</v>
      </c>
      <c r="C261" s="11" t="s">
        <v>344</v>
      </c>
      <c r="D261" s="10">
        <v>1996</v>
      </c>
      <c r="E261" s="11" t="s">
        <v>10</v>
      </c>
      <c r="F261" s="13" t="s">
        <v>97</v>
      </c>
    </row>
    <row r="262" spans="1:6" x14ac:dyDescent="0.25">
      <c r="A262" s="9" t="s">
        <v>98</v>
      </c>
      <c r="B262" s="10" t="str">
        <f>"98025"</f>
        <v>98025</v>
      </c>
      <c r="C262" s="11" t="s">
        <v>345</v>
      </c>
      <c r="D262" s="10">
        <v>1998</v>
      </c>
      <c r="E262" s="11" t="s">
        <v>10</v>
      </c>
      <c r="F262" s="13" t="s">
        <v>97</v>
      </c>
    </row>
    <row r="263" spans="1:6" x14ac:dyDescent="0.25">
      <c r="A263" s="9" t="s">
        <v>98</v>
      </c>
      <c r="B263" s="10" t="str">
        <f>"00005"</f>
        <v>00005</v>
      </c>
      <c r="C263" s="11" t="s">
        <v>346</v>
      </c>
      <c r="D263" s="10">
        <v>2000</v>
      </c>
      <c r="E263" s="11" t="s">
        <v>140</v>
      </c>
      <c r="F263" s="13" t="s">
        <v>97</v>
      </c>
    </row>
    <row r="264" spans="1:6" x14ac:dyDescent="0.25">
      <c r="A264" s="9" t="s">
        <v>98</v>
      </c>
      <c r="B264" s="10" t="str">
        <f>"96042"</f>
        <v>96042</v>
      </c>
      <c r="C264" s="11" t="s">
        <v>347</v>
      </c>
      <c r="D264" s="10">
        <v>1996</v>
      </c>
      <c r="E264" s="11" t="s">
        <v>135</v>
      </c>
      <c r="F264" s="13" t="s">
        <v>97</v>
      </c>
    </row>
    <row r="265" spans="1:6" x14ac:dyDescent="0.25">
      <c r="A265" s="9" t="s">
        <v>98</v>
      </c>
      <c r="B265" s="10" t="str">
        <f>"98026"</f>
        <v>98026</v>
      </c>
      <c r="C265" s="11" t="s">
        <v>348</v>
      </c>
      <c r="D265" s="10">
        <v>1998</v>
      </c>
      <c r="E265" s="11" t="s">
        <v>7</v>
      </c>
      <c r="F265" s="13" t="s">
        <v>97</v>
      </c>
    </row>
    <row r="266" spans="1:6" x14ac:dyDescent="0.25">
      <c r="A266" s="9" t="s">
        <v>98</v>
      </c>
      <c r="B266" s="10" t="str">
        <f>"80003"</f>
        <v>80003</v>
      </c>
      <c r="C266" s="11" t="s">
        <v>349</v>
      </c>
      <c r="D266" s="10">
        <v>1980</v>
      </c>
      <c r="E266" s="11" t="s">
        <v>21</v>
      </c>
      <c r="F266" s="13" t="s">
        <v>97</v>
      </c>
    </row>
    <row r="267" spans="1:6" x14ac:dyDescent="0.25">
      <c r="A267" s="9" t="s">
        <v>98</v>
      </c>
      <c r="B267" s="10" t="str">
        <f>"98027"</f>
        <v>98027</v>
      </c>
      <c r="C267" s="11" t="s">
        <v>350</v>
      </c>
      <c r="D267" s="10">
        <v>1998</v>
      </c>
      <c r="E267" s="11" t="s">
        <v>21</v>
      </c>
      <c r="F267" s="13" t="s">
        <v>97</v>
      </c>
    </row>
    <row r="268" spans="1:6" x14ac:dyDescent="0.25">
      <c r="A268" s="9" t="s">
        <v>98</v>
      </c>
      <c r="B268" s="10" t="str">
        <f>"92020"</f>
        <v>92020</v>
      </c>
      <c r="C268" s="11" t="s">
        <v>351</v>
      </c>
      <c r="D268" s="10">
        <v>1992</v>
      </c>
      <c r="E268" s="11" t="s">
        <v>21</v>
      </c>
      <c r="F268" s="13" t="s">
        <v>97</v>
      </c>
    </row>
    <row r="269" spans="1:6" x14ac:dyDescent="0.25">
      <c r="A269" s="9" t="s">
        <v>98</v>
      </c>
      <c r="B269" s="10" t="str">
        <f>"80008"</f>
        <v>80008</v>
      </c>
      <c r="C269" s="11" t="s">
        <v>352</v>
      </c>
      <c r="D269" s="10">
        <v>1980</v>
      </c>
      <c r="E269" s="11" t="s">
        <v>18</v>
      </c>
      <c r="F269" s="13" t="s">
        <v>97</v>
      </c>
    </row>
    <row r="270" spans="1:6" x14ac:dyDescent="0.25">
      <c r="A270" s="9" t="s">
        <v>98</v>
      </c>
      <c r="B270" s="10" t="str">
        <f>"98028"</f>
        <v>98028</v>
      </c>
      <c r="C270" s="11" t="s">
        <v>353</v>
      </c>
      <c r="D270" s="10">
        <v>1998</v>
      </c>
      <c r="E270" s="11" t="s">
        <v>210</v>
      </c>
      <c r="F270" s="13" t="s">
        <v>97</v>
      </c>
    </row>
    <row r="271" spans="1:6" x14ac:dyDescent="0.25">
      <c r="A271" s="9" t="s">
        <v>98</v>
      </c>
      <c r="B271" s="10" t="str">
        <f>"95038"</f>
        <v>95038</v>
      </c>
      <c r="C271" s="11" t="s">
        <v>354</v>
      </c>
      <c r="D271" s="10">
        <v>1995</v>
      </c>
      <c r="E271" s="11" t="s">
        <v>140</v>
      </c>
      <c r="F271" s="13" t="s">
        <v>97</v>
      </c>
    </row>
    <row r="272" spans="1:6" x14ac:dyDescent="0.25">
      <c r="A272" s="9" t="s">
        <v>98</v>
      </c>
      <c r="B272" s="10" t="str">
        <f>"99011"</f>
        <v>99011</v>
      </c>
      <c r="C272" s="11" t="s">
        <v>357</v>
      </c>
      <c r="D272" s="10">
        <v>1999</v>
      </c>
      <c r="E272" s="11" t="s">
        <v>210</v>
      </c>
      <c r="F272" s="13" t="s">
        <v>97</v>
      </c>
    </row>
    <row r="273" spans="1:6" x14ac:dyDescent="0.25">
      <c r="A273" s="9" t="s">
        <v>98</v>
      </c>
      <c r="B273" s="10" t="str">
        <f>"00008"</f>
        <v>00008</v>
      </c>
      <c r="C273" s="11" t="s">
        <v>358</v>
      </c>
      <c r="D273" s="10">
        <v>2000</v>
      </c>
      <c r="E273" s="11" t="s">
        <v>210</v>
      </c>
      <c r="F273" s="13" t="s">
        <v>97</v>
      </c>
    </row>
    <row r="274" spans="1:6" x14ac:dyDescent="0.25">
      <c r="A274" s="9" t="s">
        <v>98</v>
      </c>
      <c r="B274" s="10" t="str">
        <f>"00009"</f>
        <v>00009</v>
      </c>
      <c r="C274" s="11" t="s">
        <v>359</v>
      </c>
      <c r="D274" s="10">
        <v>2000</v>
      </c>
      <c r="E274" s="11" t="s">
        <v>210</v>
      </c>
      <c r="F274" s="13" t="s">
        <v>97</v>
      </c>
    </row>
    <row r="275" spans="1:6" x14ac:dyDescent="0.25">
      <c r="A275" s="9" t="s">
        <v>98</v>
      </c>
      <c r="B275" s="10" t="str">
        <f>"96044"</f>
        <v>96044</v>
      </c>
      <c r="C275" s="11" t="s">
        <v>360</v>
      </c>
      <c r="D275" s="10">
        <v>1996</v>
      </c>
      <c r="E275" s="11" t="s">
        <v>140</v>
      </c>
      <c r="F275" s="13" t="s">
        <v>97</v>
      </c>
    </row>
    <row r="276" spans="1:6" x14ac:dyDescent="0.25">
      <c r="A276" s="9" t="s">
        <v>98</v>
      </c>
      <c r="B276" s="10" t="str">
        <f>"97021"</f>
        <v>97021</v>
      </c>
      <c r="C276" s="11" t="s">
        <v>361</v>
      </c>
      <c r="D276" s="10">
        <v>1997</v>
      </c>
      <c r="E276" s="11" t="s">
        <v>7</v>
      </c>
      <c r="F276" s="13" t="s">
        <v>97</v>
      </c>
    </row>
    <row r="277" spans="1:6" x14ac:dyDescent="0.25">
      <c r="A277" s="9" t="s">
        <v>98</v>
      </c>
      <c r="B277" s="10" t="str">
        <f>"99012"</f>
        <v>99012</v>
      </c>
      <c r="C277" s="11" t="s">
        <v>362</v>
      </c>
      <c r="D277" s="10">
        <v>1999</v>
      </c>
      <c r="E277" s="11" t="s">
        <v>18</v>
      </c>
      <c r="F277" s="13" t="s">
        <v>97</v>
      </c>
    </row>
    <row r="278" spans="1:6" x14ac:dyDescent="0.25">
      <c r="A278" s="9" t="s">
        <v>98</v>
      </c>
      <c r="B278" s="10" t="str">
        <f>"99013"</f>
        <v>99013</v>
      </c>
      <c r="C278" s="11" t="s">
        <v>363</v>
      </c>
      <c r="D278" s="10">
        <v>1999</v>
      </c>
      <c r="E278" s="11" t="s">
        <v>18</v>
      </c>
      <c r="F278" s="13" t="s">
        <v>97</v>
      </c>
    </row>
    <row r="279" spans="1:6" x14ac:dyDescent="0.25">
      <c r="A279" s="9" t="s">
        <v>98</v>
      </c>
      <c r="B279" s="10" t="str">
        <f>"97022"</f>
        <v>97022</v>
      </c>
      <c r="C279" s="11" t="s">
        <v>364</v>
      </c>
      <c r="D279" s="10">
        <v>1997</v>
      </c>
      <c r="E279" s="11" t="s">
        <v>140</v>
      </c>
      <c r="F279" s="13" t="s">
        <v>97</v>
      </c>
    </row>
    <row r="280" spans="1:6" x14ac:dyDescent="0.25">
      <c r="A280" s="9" t="s">
        <v>98</v>
      </c>
      <c r="B280" s="10" t="str">
        <f>"99015"</f>
        <v>99015</v>
      </c>
      <c r="C280" s="11" t="s">
        <v>365</v>
      </c>
      <c r="D280" s="10">
        <v>1999</v>
      </c>
      <c r="E280" s="11" t="s">
        <v>18</v>
      </c>
      <c r="F280" s="13" t="s">
        <v>97</v>
      </c>
    </row>
    <row r="281" spans="1:6" x14ac:dyDescent="0.25">
      <c r="A281" s="9" t="s">
        <v>98</v>
      </c>
      <c r="B281" s="10" t="str">
        <f>"01003"</f>
        <v>01003</v>
      </c>
      <c r="C281" s="11" t="s">
        <v>366</v>
      </c>
      <c r="D281" s="10">
        <v>2001</v>
      </c>
      <c r="E281" s="11" t="s">
        <v>27</v>
      </c>
      <c r="F281" s="13" t="s">
        <v>97</v>
      </c>
    </row>
    <row r="282" spans="1:6" x14ac:dyDescent="0.25">
      <c r="A282" s="9" t="s">
        <v>98</v>
      </c>
      <c r="B282" s="10" t="str">
        <f>"01004"</f>
        <v>01004</v>
      </c>
      <c r="C282" s="11" t="s">
        <v>367</v>
      </c>
      <c r="D282" s="10">
        <v>2001</v>
      </c>
      <c r="E282" s="11" t="s">
        <v>210</v>
      </c>
      <c r="F282" s="13" t="s">
        <v>97</v>
      </c>
    </row>
    <row r="283" spans="1:6" x14ac:dyDescent="0.25">
      <c r="A283" s="9" t="s">
        <v>98</v>
      </c>
      <c r="B283" s="10" t="str">
        <f>"01005"</f>
        <v>01005</v>
      </c>
      <c r="C283" s="11" t="s">
        <v>368</v>
      </c>
      <c r="D283" s="10">
        <v>2001</v>
      </c>
      <c r="E283" s="11" t="s">
        <v>135</v>
      </c>
      <c r="F283" s="13" t="s">
        <v>97</v>
      </c>
    </row>
    <row r="284" spans="1:6" x14ac:dyDescent="0.25">
      <c r="A284" s="9" t="s">
        <v>98</v>
      </c>
      <c r="B284" s="10" t="str">
        <f>"00010"</f>
        <v>00010</v>
      </c>
      <c r="C284" s="11" t="s">
        <v>369</v>
      </c>
      <c r="D284" s="10">
        <v>2000</v>
      </c>
      <c r="E284" s="11" t="s">
        <v>96</v>
      </c>
      <c r="F284" s="13" t="s">
        <v>97</v>
      </c>
    </row>
    <row r="285" spans="1:6" x14ac:dyDescent="0.25">
      <c r="A285" s="9" t="s">
        <v>98</v>
      </c>
      <c r="B285" s="10" t="str">
        <f>"00011"</f>
        <v>00011</v>
      </c>
      <c r="C285" s="11" t="s">
        <v>370</v>
      </c>
      <c r="D285" s="10">
        <v>2000</v>
      </c>
      <c r="E285" s="11" t="s">
        <v>140</v>
      </c>
      <c r="F285" s="13" t="s">
        <v>97</v>
      </c>
    </row>
    <row r="286" spans="1:6" x14ac:dyDescent="0.25">
      <c r="A286" s="9" t="s">
        <v>98</v>
      </c>
      <c r="B286" s="10" t="str">
        <f>"99016"</f>
        <v>99016</v>
      </c>
      <c r="C286" s="11" t="s">
        <v>371</v>
      </c>
      <c r="D286" s="10">
        <v>1999</v>
      </c>
      <c r="E286" s="11" t="s">
        <v>96</v>
      </c>
      <c r="F286" s="13" t="s">
        <v>97</v>
      </c>
    </row>
    <row r="287" spans="1:6" x14ac:dyDescent="0.25">
      <c r="A287" s="9" t="s">
        <v>98</v>
      </c>
      <c r="B287" s="10" t="str">
        <f>"96046"</f>
        <v>96046</v>
      </c>
      <c r="C287" s="11" t="s">
        <v>372</v>
      </c>
      <c r="D287" s="10">
        <v>1996</v>
      </c>
      <c r="E287" s="11" t="s">
        <v>10</v>
      </c>
      <c r="F287" s="13" t="s">
        <v>97</v>
      </c>
    </row>
    <row r="288" spans="1:6" x14ac:dyDescent="0.25">
      <c r="A288" s="9" t="s">
        <v>98</v>
      </c>
      <c r="B288" s="10" t="str">
        <f>"76003"</f>
        <v>76003</v>
      </c>
      <c r="C288" s="11" t="s">
        <v>373</v>
      </c>
      <c r="D288" s="10">
        <v>1976</v>
      </c>
      <c r="E288" s="11" t="s">
        <v>96</v>
      </c>
      <c r="F288" s="13" t="s">
        <v>97</v>
      </c>
    </row>
    <row r="289" spans="1:6" x14ac:dyDescent="0.25">
      <c r="A289" s="9" t="s">
        <v>98</v>
      </c>
      <c r="B289" s="10" t="str">
        <f>"99017"</f>
        <v>99017</v>
      </c>
      <c r="C289" s="11" t="s">
        <v>374</v>
      </c>
      <c r="D289" s="10">
        <v>1999</v>
      </c>
      <c r="E289" s="11" t="s">
        <v>140</v>
      </c>
      <c r="F289" s="13" t="s">
        <v>97</v>
      </c>
    </row>
    <row r="290" spans="1:6" x14ac:dyDescent="0.25">
      <c r="A290" s="9" t="s">
        <v>98</v>
      </c>
      <c r="B290" s="10" t="str">
        <f>"91008"</f>
        <v>91008</v>
      </c>
      <c r="C290" s="11" t="s">
        <v>375</v>
      </c>
      <c r="D290" s="10">
        <v>1991</v>
      </c>
      <c r="E290" s="11" t="s">
        <v>13</v>
      </c>
      <c r="F290" s="13" t="s">
        <v>97</v>
      </c>
    </row>
    <row r="291" spans="1:6" x14ac:dyDescent="0.25">
      <c r="A291" s="9" t="s">
        <v>98</v>
      </c>
      <c r="B291" s="10" t="str">
        <f>"00012"</f>
        <v>00012</v>
      </c>
      <c r="C291" s="11" t="s">
        <v>376</v>
      </c>
      <c r="D291" s="10">
        <v>2000</v>
      </c>
      <c r="E291" s="11" t="s">
        <v>210</v>
      </c>
      <c r="F291" s="13" t="s">
        <v>97</v>
      </c>
    </row>
    <row r="292" spans="1:6" x14ac:dyDescent="0.25">
      <c r="A292" s="9" t="s">
        <v>98</v>
      </c>
      <c r="B292" s="10" t="str">
        <f>"95040"</f>
        <v>95040</v>
      </c>
      <c r="C292" s="11" t="s">
        <v>377</v>
      </c>
      <c r="D292" s="10">
        <v>1995</v>
      </c>
      <c r="E292" s="11" t="s">
        <v>18</v>
      </c>
      <c r="F292" s="13" t="s">
        <v>97</v>
      </c>
    </row>
    <row r="293" spans="1:6" x14ac:dyDescent="0.25">
      <c r="A293" s="9" t="s">
        <v>98</v>
      </c>
      <c r="B293" s="10" t="str">
        <f>"78002"</f>
        <v>78002</v>
      </c>
      <c r="C293" s="11" t="s">
        <v>378</v>
      </c>
      <c r="D293" s="10">
        <v>1978</v>
      </c>
      <c r="E293" s="11" t="s">
        <v>135</v>
      </c>
      <c r="F293" s="13" t="s">
        <v>97</v>
      </c>
    </row>
    <row r="294" spans="1:6" x14ac:dyDescent="0.25">
      <c r="A294" s="9" t="s">
        <v>98</v>
      </c>
      <c r="B294" s="10" t="str">
        <f>"96048"</f>
        <v>96048</v>
      </c>
      <c r="C294" s="11" t="s">
        <v>379</v>
      </c>
      <c r="D294" s="10">
        <v>1996</v>
      </c>
      <c r="E294" s="11" t="s">
        <v>21</v>
      </c>
      <c r="F294" s="13" t="s">
        <v>97</v>
      </c>
    </row>
    <row r="295" spans="1:6" x14ac:dyDescent="0.25">
      <c r="A295" s="9" t="s">
        <v>98</v>
      </c>
      <c r="B295" s="10" t="str">
        <f>"98032"</f>
        <v>98032</v>
      </c>
      <c r="C295" s="11" t="s">
        <v>380</v>
      </c>
      <c r="D295" s="10">
        <v>1998</v>
      </c>
      <c r="E295" s="11" t="s">
        <v>108</v>
      </c>
      <c r="F295" s="13" t="s">
        <v>97</v>
      </c>
    </row>
    <row r="296" spans="1:6" x14ac:dyDescent="0.25">
      <c r="A296" s="9" t="s">
        <v>98</v>
      </c>
      <c r="B296" s="10" t="str">
        <f>"00014"</f>
        <v>00014</v>
      </c>
      <c r="C296" s="11" t="s">
        <v>381</v>
      </c>
      <c r="D296" s="10">
        <v>2000</v>
      </c>
      <c r="E296" s="11" t="s">
        <v>10</v>
      </c>
      <c r="F296" s="13" t="s">
        <v>97</v>
      </c>
    </row>
    <row r="297" spans="1:6" x14ac:dyDescent="0.25">
      <c r="A297" s="9" t="s">
        <v>98</v>
      </c>
      <c r="B297" s="10" t="str">
        <f>"78003"</f>
        <v>78003</v>
      </c>
      <c r="C297" s="11" t="s">
        <v>382</v>
      </c>
      <c r="D297" s="10">
        <v>1978</v>
      </c>
      <c r="E297" s="11" t="s">
        <v>10</v>
      </c>
      <c r="F297" s="13" t="s">
        <v>97</v>
      </c>
    </row>
    <row r="298" spans="1:6" x14ac:dyDescent="0.25">
      <c r="A298" s="9" t="s">
        <v>98</v>
      </c>
      <c r="B298" s="10" t="str">
        <f>"00015"</f>
        <v>00015</v>
      </c>
      <c r="C298" s="11" t="s">
        <v>383</v>
      </c>
      <c r="D298" s="10">
        <v>2000</v>
      </c>
      <c r="E298" s="11" t="s">
        <v>140</v>
      </c>
      <c r="F298" s="13" t="s">
        <v>97</v>
      </c>
    </row>
    <row r="299" spans="1:6" x14ac:dyDescent="0.25">
      <c r="A299" s="9" t="s">
        <v>98</v>
      </c>
      <c r="B299" s="10" t="str">
        <f>"59002"</f>
        <v>59002</v>
      </c>
      <c r="C299" s="11" t="s">
        <v>384</v>
      </c>
      <c r="D299" s="10">
        <v>1959</v>
      </c>
      <c r="E299" s="11" t="s">
        <v>96</v>
      </c>
      <c r="F299" s="13" t="s">
        <v>97</v>
      </c>
    </row>
    <row r="300" spans="1:6" x14ac:dyDescent="0.25">
      <c r="A300" s="9" t="s">
        <v>98</v>
      </c>
      <c r="B300" s="10" t="str">
        <f>"99018"</f>
        <v>99018</v>
      </c>
      <c r="C300" s="11" t="s">
        <v>385</v>
      </c>
      <c r="D300" s="10">
        <v>1999</v>
      </c>
      <c r="E300" s="11" t="s">
        <v>7</v>
      </c>
      <c r="F300" s="13" t="s">
        <v>97</v>
      </c>
    </row>
    <row r="301" spans="1:6" x14ac:dyDescent="0.25">
      <c r="A301" s="9" t="s">
        <v>98</v>
      </c>
      <c r="B301" s="10" t="str">
        <f>"98033"</f>
        <v>98033</v>
      </c>
      <c r="C301" s="11" t="s">
        <v>386</v>
      </c>
      <c r="D301" s="10">
        <v>1998</v>
      </c>
      <c r="E301" s="11" t="s">
        <v>7</v>
      </c>
      <c r="F301" s="13" t="s">
        <v>97</v>
      </c>
    </row>
    <row r="302" spans="1:6" x14ac:dyDescent="0.25">
      <c r="A302" s="9" t="s">
        <v>98</v>
      </c>
      <c r="B302" s="10" t="str">
        <f>"98034"</f>
        <v>98034</v>
      </c>
      <c r="C302" s="11" t="s">
        <v>387</v>
      </c>
      <c r="D302" s="10">
        <v>1998</v>
      </c>
      <c r="E302" s="11" t="s">
        <v>7</v>
      </c>
      <c r="F302" s="13" t="s">
        <v>97</v>
      </c>
    </row>
    <row r="303" spans="1:6" x14ac:dyDescent="0.25">
      <c r="A303" s="9" t="s">
        <v>98</v>
      </c>
      <c r="B303" s="10" t="str">
        <f>"00016"</f>
        <v>00016</v>
      </c>
      <c r="C303" s="11" t="s">
        <v>388</v>
      </c>
      <c r="D303" s="10">
        <v>2000</v>
      </c>
      <c r="E303" s="11" t="s">
        <v>7</v>
      </c>
      <c r="F303" s="13" t="s">
        <v>97</v>
      </c>
    </row>
    <row r="304" spans="1:6" x14ac:dyDescent="0.25">
      <c r="A304" s="9" t="s">
        <v>98</v>
      </c>
      <c r="B304" s="10" t="str">
        <f>"99019"</f>
        <v>99019</v>
      </c>
      <c r="C304" s="11" t="s">
        <v>389</v>
      </c>
      <c r="D304" s="10">
        <v>1999</v>
      </c>
      <c r="E304" s="11" t="s">
        <v>96</v>
      </c>
      <c r="F304" s="13" t="s">
        <v>97</v>
      </c>
    </row>
    <row r="305" spans="1:6" x14ac:dyDescent="0.25">
      <c r="A305" s="9" t="s">
        <v>98</v>
      </c>
      <c r="B305" s="10" t="str">
        <f>"97023"</f>
        <v>97023</v>
      </c>
      <c r="C305" s="11" t="s">
        <v>390</v>
      </c>
      <c r="D305" s="10">
        <v>1997</v>
      </c>
      <c r="E305" s="11" t="s">
        <v>18</v>
      </c>
      <c r="F305" s="13" t="s">
        <v>97</v>
      </c>
    </row>
    <row r="306" spans="1:6" x14ac:dyDescent="0.25">
      <c r="A306" s="9" t="s">
        <v>98</v>
      </c>
      <c r="B306" s="10" t="str">
        <f>"98035"</f>
        <v>98035</v>
      </c>
      <c r="C306" s="11" t="s">
        <v>391</v>
      </c>
      <c r="D306" s="10">
        <v>1998</v>
      </c>
      <c r="E306" s="11" t="s">
        <v>96</v>
      </c>
      <c r="F306" s="13" t="s">
        <v>97</v>
      </c>
    </row>
    <row r="307" spans="1:6" x14ac:dyDescent="0.25">
      <c r="A307" s="9" t="s">
        <v>98</v>
      </c>
      <c r="B307" s="10" t="str">
        <f>"98036"</f>
        <v>98036</v>
      </c>
      <c r="C307" s="11" t="s">
        <v>392</v>
      </c>
      <c r="D307" s="10">
        <v>1998</v>
      </c>
      <c r="E307" s="11" t="s">
        <v>7</v>
      </c>
      <c r="F307" s="13" t="s">
        <v>97</v>
      </c>
    </row>
    <row r="308" spans="1:6" x14ac:dyDescent="0.25">
      <c r="A308" s="9" t="s">
        <v>98</v>
      </c>
      <c r="B308" s="10" t="str">
        <f>"00017"</f>
        <v>00017</v>
      </c>
      <c r="C308" s="11" t="s">
        <v>393</v>
      </c>
      <c r="D308" s="10">
        <v>2000</v>
      </c>
      <c r="E308" s="11" t="s">
        <v>96</v>
      </c>
      <c r="F308" s="13" t="s">
        <v>97</v>
      </c>
    </row>
    <row r="309" spans="1:6" x14ac:dyDescent="0.25">
      <c r="A309" s="9" t="s">
        <v>98</v>
      </c>
      <c r="B309" s="10" t="str">
        <f>"01007"</f>
        <v>01007</v>
      </c>
      <c r="C309" s="11" t="s">
        <v>394</v>
      </c>
      <c r="D309" s="10">
        <v>2001</v>
      </c>
      <c r="E309" s="11" t="s">
        <v>140</v>
      </c>
      <c r="F309" s="13" t="s">
        <v>97</v>
      </c>
    </row>
    <row r="310" spans="1:6" x14ac:dyDescent="0.25">
      <c r="A310" s="9" t="s">
        <v>98</v>
      </c>
      <c r="B310" s="10" t="str">
        <f>"01008"</f>
        <v>01008</v>
      </c>
      <c r="C310" s="11" t="s">
        <v>395</v>
      </c>
      <c r="D310" s="10">
        <v>2001</v>
      </c>
      <c r="E310" s="11" t="s">
        <v>13</v>
      </c>
      <c r="F310" s="13" t="s">
        <v>97</v>
      </c>
    </row>
    <row r="311" spans="1:6" x14ac:dyDescent="0.25">
      <c r="A311" s="9" t="s">
        <v>98</v>
      </c>
      <c r="B311" s="10" t="str">
        <f>"01010"</f>
        <v>01010</v>
      </c>
      <c r="C311" s="11" t="s">
        <v>396</v>
      </c>
      <c r="D311" s="10">
        <v>2001</v>
      </c>
      <c r="E311" s="11" t="s">
        <v>13</v>
      </c>
      <c r="F311" s="13" t="s">
        <v>97</v>
      </c>
    </row>
    <row r="312" spans="1:6" x14ac:dyDescent="0.25">
      <c r="A312" s="9" t="s">
        <v>98</v>
      </c>
      <c r="B312" s="10" t="str">
        <f>"01011"</f>
        <v>01011</v>
      </c>
      <c r="C312" s="11" t="s">
        <v>397</v>
      </c>
      <c r="D312" s="10">
        <v>2001</v>
      </c>
      <c r="E312" s="11" t="s">
        <v>13</v>
      </c>
      <c r="F312" s="13" t="s">
        <v>97</v>
      </c>
    </row>
    <row r="313" spans="1:6" x14ac:dyDescent="0.25">
      <c r="A313" s="9" t="s">
        <v>98</v>
      </c>
      <c r="B313" s="10" t="str">
        <f>"94033"</f>
        <v>94033</v>
      </c>
      <c r="C313" s="11" t="s">
        <v>398</v>
      </c>
      <c r="D313" s="10">
        <v>1994</v>
      </c>
      <c r="E313" s="11" t="s">
        <v>10</v>
      </c>
      <c r="F313" s="13" t="s">
        <v>97</v>
      </c>
    </row>
    <row r="314" spans="1:6" x14ac:dyDescent="0.25">
      <c r="A314" s="9" t="s">
        <v>98</v>
      </c>
      <c r="B314" s="10" t="str">
        <f>"00018"</f>
        <v>00018</v>
      </c>
      <c r="C314" s="11" t="s">
        <v>399</v>
      </c>
      <c r="D314" s="10">
        <v>2000</v>
      </c>
      <c r="E314" s="11" t="s">
        <v>140</v>
      </c>
      <c r="F314" s="13" t="s">
        <v>97</v>
      </c>
    </row>
    <row r="315" spans="1:6" x14ac:dyDescent="0.25">
      <c r="A315" s="9" t="s">
        <v>98</v>
      </c>
      <c r="B315" s="10" t="str">
        <f>"98037"</f>
        <v>98037</v>
      </c>
      <c r="C315" s="11" t="s">
        <v>400</v>
      </c>
      <c r="D315" s="10">
        <v>1998</v>
      </c>
      <c r="E315" s="11" t="s">
        <v>140</v>
      </c>
      <c r="F315" s="13" t="s">
        <v>97</v>
      </c>
    </row>
    <row r="316" spans="1:6" x14ac:dyDescent="0.25">
      <c r="A316" s="9" t="s">
        <v>98</v>
      </c>
      <c r="B316" s="10" t="str">
        <f>"98038"</f>
        <v>98038</v>
      </c>
      <c r="C316" s="11" t="s">
        <v>402</v>
      </c>
      <c r="D316" s="10">
        <v>1998</v>
      </c>
      <c r="E316" s="11" t="s">
        <v>210</v>
      </c>
      <c r="F316" s="13" t="s">
        <v>97</v>
      </c>
    </row>
    <row r="317" spans="1:6" x14ac:dyDescent="0.25">
      <c r="A317" s="9" t="s">
        <v>98</v>
      </c>
      <c r="B317" s="10" t="str">
        <f>"98039"</f>
        <v>98039</v>
      </c>
      <c r="C317" s="11" t="s">
        <v>403</v>
      </c>
      <c r="D317" s="10">
        <v>1998</v>
      </c>
      <c r="E317" s="11" t="s">
        <v>108</v>
      </c>
      <c r="F317" s="13" t="s">
        <v>97</v>
      </c>
    </row>
    <row r="318" spans="1:6" x14ac:dyDescent="0.25">
      <c r="A318" s="9" t="s">
        <v>98</v>
      </c>
      <c r="B318" s="10" t="str">
        <f>"01013"</f>
        <v>01013</v>
      </c>
      <c r="C318" s="11" t="s">
        <v>404</v>
      </c>
      <c r="D318" s="10">
        <v>2001</v>
      </c>
      <c r="E318" s="11" t="s">
        <v>51</v>
      </c>
      <c r="F318" s="13" t="s">
        <v>97</v>
      </c>
    </row>
    <row r="319" spans="1:6" x14ac:dyDescent="0.25">
      <c r="A319" s="9" t="s">
        <v>98</v>
      </c>
      <c r="B319" s="10" t="str">
        <f>"99023"</f>
        <v>99023</v>
      </c>
      <c r="C319" s="11" t="s">
        <v>405</v>
      </c>
      <c r="D319" s="10">
        <v>1999</v>
      </c>
      <c r="E319" s="11" t="s">
        <v>27</v>
      </c>
      <c r="F319" s="13" t="s">
        <v>97</v>
      </c>
    </row>
    <row r="320" spans="1:6" x14ac:dyDescent="0.25">
      <c r="A320" s="9" t="s">
        <v>98</v>
      </c>
      <c r="B320" s="10" t="str">
        <f>"01015"</f>
        <v>01015</v>
      </c>
      <c r="C320" s="11" t="s">
        <v>406</v>
      </c>
      <c r="D320" s="10">
        <v>2001</v>
      </c>
      <c r="E320" s="11" t="s">
        <v>108</v>
      </c>
      <c r="F320" s="13" t="s">
        <v>97</v>
      </c>
    </row>
    <row r="321" spans="1:6" x14ac:dyDescent="0.25">
      <c r="A321" s="9" t="s">
        <v>98</v>
      </c>
      <c r="B321" s="10" t="str">
        <f>"00020"</f>
        <v>00020</v>
      </c>
      <c r="C321" s="11" t="s">
        <v>407</v>
      </c>
      <c r="D321" s="10">
        <v>2000</v>
      </c>
      <c r="E321" s="11" t="s">
        <v>108</v>
      </c>
      <c r="F321" s="13" t="s">
        <v>97</v>
      </c>
    </row>
    <row r="322" spans="1:6" x14ac:dyDescent="0.25">
      <c r="A322" s="9" t="s">
        <v>98</v>
      </c>
      <c r="B322" s="10" t="str">
        <f>"01016"</f>
        <v>01016</v>
      </c>
      <c r="C322" s="11" t="s">
        <v>408</v>
      </c>
      <c r="D322" s="10">
        <v>2001</v>
      </c>
      <c r="E322" s="11" t="s">
        <v>108</v>
      </c>
      <c r="F322" s="13" t="s">
        <v>97</v>
      </c>
    </row>
    <row r="323" spans="1:6" x14ac:dyDescent="0.25">
      <c r="A323" s="9" t="s">
        <v>98</v>
      </c>
      <c r="B323" s="10" t="str">
        <f>"01017"</f>
        <v>01017</v>
      </c>
      <c r="C323" s="11" t="s">
        <v>409</v>
      </c>
      <c r="D323" s="10">
        <v>2001</v>
      </c>
      <c r="E323" s="11" t="s">
        <v>10</v>
      </c>
      <c r="F323" s="13" t="s">
        <v>97</v>
      </c>
    </row>
    <row r="324" spans="1:6" x14ac:dyDescent="0.25">
      <c r="A324" s="9" t="s">
        <v>98</v>
      </c>
      <c r="B324" s="10" t="str">
        <f>"00021"</f>
        <v>00021</v>
      </c>
      <c r="C324" s="11" t="s">
        <v>410</v>
      </c>
      <c r="D324" s="10">
        <v>2000</v>
      </c>
      <c r="E324" s="11" t="s">
        <v>10</v>
      </c>
      <c r="F324" s="13" t="s">
        <v>97</v>
      </c>
    </row>
    <row r="325" spans="1:6" x14ac:dyDescent="0.25">
      <c r="A325" s="9" t="s">
        <v>98</v>
      </c>
      <c r="B325" s="10" t="str">
        <f>"80009"</f>
        <v>80009</v>
      </c>
      <c r="C325" s="11" t="s">
        <v>411</v>
      </c>
      <c r="D325" s="10">
        <v>1980</v>
      </c>
      <c r="E325" s="11" t="s">
        <v>10</v>
      </c>
      <c r="F325" s="13" t="s">
        <v>97</v>
      </c>
    </row>
    <row r="326" spans="1:6" x14ac:dyDescent="0.25">
      <c r="A326" s="9" t="s">
        <v>98</v>
      </c>
      <c r="B326" s="10" t="str">
        <f>"99024"</f>
        <v>99024</v>
      </c>
      <c r="C326" s="11" t="s">
        <v>412</v>
      </c>
      <c r="D326" s="10">
        <v>1999</v>
      </c>
      <c r="E326" s="11" t="s">
        <v>140</v>
      </c>
      <c r="F326" s="13" t="s">
        <v>97</v>
      </c>
    </row>
    <row r="327" spans="1:6" x14ac:dyDescent="0.25">
      <c r="A327" s="9" t="s">
        <v>98</v>
      </c>
      <c r="B327" s="10" t="str">
        <f>"02005"</f>
        <v>02005</v>
      </c>
      <c r="C327" s="11" t="s">
        <v>413</v>
      </c>
      <c r="D327" s="10">
        <v>2002</v>
      </c>
      <c r="E327" s="11" t="s">
        <v>108</v>
      </c>
      <c r="F327" s="13" t="s">
        <v>97</v>
      </c>
    </row>
    <row r="328" spans="1:6" x14ac:dyDescent="0.25">
      <c r="A328" s="9" t="s">
        <v>98</v>
      </c>
      <c r="B328" s="10" t="str">
        <f>"99025"</f>
        <v>99025</v>
      </c>
      <c r="C328" s="11" t="s">
        <v>414</v>
      </c>
      <c r="D328" s="10">
        <v>1999</v>
      </c>
      <c r="E328" s="11" t="s">
        <v>96</v>
      </c>
      <c r="F328" s="13" t="s">
        <v>97</v>
      </c>
    </row>
    <row r="329" spans="1:6" x14ac:dyDescent="0.25">
      <c r="A329" s="9" t="s">
        <v>98</v>
      </c>
      <c r="B329" s="10" t="str">
        <f>"88015"</f>
        <v>88015</v>
      </c>
      <c r="C329" s="11" t="s">
        <v>415</v>
      </c>
      <c r="D329" s="10">
        <v>1988</v>
      </c>
      <c r="E329" s="11" t="s">
        <v>21</v>
      </c>
      <c r="F329" s="13" t="s">
        <v>97</v>
      </c>
    </row>
    <row r="330" spans="1:6" x14ac:dyDescent="0.25">
      <c r="A330" s="9" t="s">
        <v>98</v>
      </c>
      <c r="B330" s="10" t="str">
        <f>"99026"</f>
        <v>99026</v>
      </c>
      <c r="C330" s="11" t="s">
        <v>416</v>
      </c>
      <c r="D330" s="10">
        <v>1999</v>
      </c>
      <c r="E330" s="11" t="s">
        <v>21</v>
      </c>
      <c r="F330" s="13" t="s">
        <v>97</v>
      </c>
    </row>
    <row r="331" spans="1:6" x14ac:dyDescent="0.25">
      <c r="A331" s="9" t="s">
        <v>98</v>
      </c>
      <c r="B331" s="10" t="str">
        <f>"00022"</f>
        <v>00022</v>
      </c>
      <c r="C331" s="11" t="s">
        <v>417</v>
      </c>
      <c r="D331" s="10">
        <v>2000</v>
      </c>
      <c r="E331" s="11" t="s">
        <v>21</v>
      </c>
      <c r="F331" s="13" t="s">
        <v>97</v>
      </c>
    </row>
    <row r="332" spans="1:6" x14ac:dyDescent="0.25">
      <c r="A332" s="9" t="s">
        <v>98</v>
      </c>
      <c r="B332" s="10" t="str">
        <f>"96050"</f>
        <v>96050</v>
      </c>
      <c r="C332" s="11" t="s">
        <v>418</v>
      </c>
      <c r="D332" s="10">
        <v>1996</v>
      </c>
      <c r="E332" s="11" t="s">
        <v>96</v>
      </c>
      <c r="F332" s="13" t="s">
        <v>97</v>
      </c>
    </row>
    <row r="333" spans="1:6" x14ac:dyDescent="0.25">
      <c r="A333" s="9" t="s">
        <v>98</v>
      </c>
      <c r="B333" s="10" t="str">
        <f>"00023"</f>
        <v>00023</v>
      </c>
      <c r="C333" s="11" t="s">
        <v>420</v>
      </c>
      <c r="D333" s="10">
        <v>2000</v>
      </c>
      <c r="E333" s="11" t="s">
        <v>7</v>
      </c>
      <c r="F333" s="13" t="s">
        <v>97</v>
      </c>
    </row>
    <row r="334" spans="1:6" x14ac:dyDescent="0.25">
      <c r="A334" s="9" t="s">
        <v>98</v>
      </c>
      <c r="B334" s="10" t="str">
        <f>"00024"</f>
        <v>00024</v>
      </c>
      <c r="C334" s="11" t="s">
        <v>421</v>
      </c>
      <c r="D334" s="10">
        <v>2000</v>
      </c>
      <c r="E334" s="11" t="s">
        <v>96</v>
      </c>
      <c r="F334" s="13" t="s">
        <v>97</v>
      </c>
    </row>
    <row r="335" spans="1:6" x14ac:dyDescent="0.25">
      <c r="A335" s="9" t="s">
        <v>98</v>
      </c>
      <c r="B335" s="10" t="str">
        <f>"97026"</f>
        <v>97026</v>
      </c>
      <c r="C335" s="11" t="s">
        <v>423</v>
      </c>
      <c r="D335" s="10">
        <v>1997</v>
      </c>
      <c r="E335" s="11" t="s">
        <v>13</v>
      </c>
      <c r="F335" s="13" t="s">
        <v>97</v>
      </c>
    </row>
    <row r="336" spans="1:6" x14ac:dyDescent="0.25">
      <c r="A336" s="9" t="s">
        <v>98</v>
      </c>
      <c r="B336" s="10" t="str">
        <f>"78004"</f>
        <v>78004</v>
      </c>
      <c r="C336" s="11" t="s">
        <v>424</v>
      </c>
      <c r="D336" s="10">
        <v>1978</v>
      </c>
      <c r="E336" s="11" t="s">
        <v>10</v>
      </c>
      <c r="F336" s="13" t="s">
        <v>97</v>
      </c>
    </row>
    <row r="337" spans="1:6" x14ac:dyDescent="0.25">
      <c r="A337" s="9" t="s">
        <v>98</v>
      </c>
      <c r="B337" s="10" t="str">
        <f>"73006"</f>
        <v>73006</v>
      </c>
      <c r="C337" s="11" t="s">
        <v>425</v>
      </c>
      <c r="D337" s="10">
        <v>1973</v>
      </c>
      <c r="E337" s="11" t="s">
        <v>87</v>
      </c>
      <c r="F337" s="13" t="s">
        <v>97</v>
      </c>
    </row>
    <row r="338" spans="1:6" x14ac:dyDescent="0.25">
      <c r="A338" s="9" t="s">
        <v>98</v>
      </c>
      <c r="B338" s="10" t="str">
        <f>"96053"</f>
        <v>96053</v>
      </c>
      <c r="C338" s="11" t="s">
        <v>427</v>
      </c>
      <c r="D338" s="10">
        <v>1996</v>
      </c>
      <c r="E338" s="11" t="s">
        <v>96</v>
      </c>
      <c r="F338" s="13" t="s">
        <v>97</v>
      </c>
    </row>
    <row r="339" spans="1:6" x14ac:dyDescent="0.25">
      <c r="A339" s="9" t="s">
        <v>98</v>
      </c>
      <c r="B339" s="10" t="str">
        <f>"00026"</f>
        <v>00026</v>
      </c>
      <c r="C339" s="11" t="s">
        <v>428</v>
      </c>
      <c r="D339" s="10">
        <v>2000</v>
      </c>
      <c r="E339" s="11" t="s">
        <v>96</v>
      </c>
      <c r="F339" s="13" t="s">
        <v>97</v>
      </c>
    </row>
    <row r="340" spans="1:6" x14ac:dyDescent="0.25">
      <c r="A340" s="9" t="s">
        <v>98</v>
      </c>
      <c r="B340" s="10" t="str">
        <f>"01019"</f>
        <v>01019</v>
      </c>
      <c r="C340" s="11" t="s">
        <v>431</v>
      </c>
      <c r="D340" s="10">
        <v>2001</v>
      </c>
      <c r="E340" s="11" t="s">
        <v>108</v>
      </c>
      <c r="F340" s="13" t="s">
        <v>97</v>
      </c>
    </row>
    <row r="341" spans="1:6" x14ac:dyDescent="0.25">
      <c r="A341" s="9" t="s">
        <v>98</v>
      </c>
      <c r="B341" s="10" t="str">
        <f>"02009"</f>
        <v>02009</v>
      </c>
      <c r="C341" s="11" t="s">
        <v>432</v>
      </c>
      <c r="D341" s="10">
        <v>2002</v>
      </c>
      <c r="E341" s="11" t="s">
        <v>104</v>
      </c>
      <c r="F341" s="13" t="s">
        <v>97</v>
      </c>
    </row>
    <row r="342" spans="1:6" x14ac:dyDescent="0.25">
      <c r="A342" s="9" t="s">
        <v>98</v>
      </c>
      <c r="B342" s="10" t="str">
        <f>"02010"</f>
        <v>02010</v>
      </c>
      <c r="C342" s="11" t="s">
        <v>433</v>
      </c>
      <c r="D342" s="10">
        <v>2002</v>
      </c>
      <c r="E342" s="11" t="s">
        <v>27</v>
      </c>
      <c r="F342" s="13" t="s">
        <v>97</v>
      </c>
    </row>
    <row r="343" spans="1:6" x14ac:dyDescent="0.25">
      <c r="A343" s="9" t="s">
        <v>98</v>
      </c>
      <c r="B343" s="10" t="str">
        <f>"97028"</f>
        <v>97028</v>
      </c>
      <c r="C343" s="11" t="s">
        <v>434</v>
      </c>
      <c r="D343" s="10">
        <v>1997</v>
      </c>
      <c r="E343" s="11" t="s">
        <v>140</v>
      </c>
      <c r="F343" s="13" t="s">
        <v>97</v>
      </c>
    </row>
    <row r="344" spans="1:6" x14ac:dyDescent="0.25">
      <c r="A344" s="9" t="s">
        <v>98</v>
      </c>
      <c r="B344" s="10" t="str">
        <f>"00028"</f>
        <v>00028</v>
      </c>
      <c r="C344" s="11" t="s">
        <v>435</v>
      </c>
      <c r="D344" s="10">
        <v>2000</v>
      </c>
      <c r="E344" s="11" t="s">
        <v>135</v>
      </c>
      <c r="F344" s="13" t="s">
        <v>97</v>
      </c>
    </row>
    <row r="345" spans="1:6" x14ac:dyDescent="0.25">
      <c r="A345" s="9" t="s">
        <v>98</v>
      </c>
      <c r="B345" s="10" t="str">
        <f>"01020"</f>
        <v>01020</v>
      </c>
      <c r="C345" s="11" t="s">
        <v>436</v>
      </c>
      <c r="D345" s="10">
        <v>2001</v>
      </c>
      <c r="E345" s="11" t="s">
        <v>7</v>
      </c>
      <c r="F345" s="13" t="s">
        <v>97</v>
      </c>
    </row>
    <row r="346" spans="1:6" x14ac:dyDescent="0.25">
      <c r="A346" s="9" t="s">
        <v>98</v>
      </c>
      <c r="B346" s="10" t="str">
        <f>"01021"</f>
        <v>01021</v>
      </c>
      <c r="C346" s="11" t="s">
        <v>438</v>
      </c>
      <c r="D346" s="10">
        <v>2001</v>
      </c>
      <c r="E346" s="11" t="s">
        <v>18</v>
      </c>
      <c r="F346" s="13" t="s">
        <v>97</v>
      </c>
    </row>
    <row r="347" spans="1:6" x14ac:dyDescent="0.25">
      <c r="A347" s="9" t="s">
        <v>98</v>
      </c>
      <c r="B347" s="10" t="str">
        <f>"01022"</f>
        <v>01022</v>
      </c>
      <c r="C347" s="11" t="s">
        <v>439</v>
      </c>
      <c r="D347" s="10">
        <v>2001</v>
      </c>
      <c r="E347" s="11" t="s">
        <v>18</v>
      </c>
      <c r="F347" s="13" t="s">
        <v>97</v>
      </c>
    </row>
    <row r="348" spans="1:6" x14ac:dyDescent="0.25">
      <c r="A348" s="9" t="s">
        <v>98</v>
      </c>
      <c r="B348" s="10" t="str">
        <f>"01023"</f>
        <v>01023</v>
      </c>
      <c r="C348" s="11" t="s">
        <v>440</v>
      </c>
      <c r="D348" s="10">
        <v>2001</v>
      </c>
      <c r="E348" s="11" t="s">
        <v>13</v>
      </c>
      <c r="F348" s="13" t="s">
        <v>97</v>
      </c>
    </row>
    <row r="349" spans="1:6" x14ac:dyDescent="0.25">
      <c r="A349" s="9" t="s">
        <v>98</v>
      </c>
      <c r="B349" s="10" t="str">
        <f>"00029"</f>
        <v>00029</v>
      </c>
      <c r="C349" s="11" t="s">
        <v>441</v>
      </c>
      <c r="D349" s="10">
        <v>2000</v>
      </c>
      <c r="E349" s="11" t="s">
        <v>96</v>
      </c>
      <c r="F349" s="13" t="s">
        <v>97</v>
      </c>
    </row>
    <row r="350" spans="1:6" x14ac:dyDescent="0.25">
      <c r="A350" s="9" t="s">
        <v>98</v>
      </c>
      <c r="B350" s="10" t="str">
        <f>"01024"</f>
        <v>01024</v>
      </c>
      <c r="C350" s="11" t="s">
        <v>442</v>
      </c>
      <c r="D350" s="10">
        <v>2001</v>
      </c>
      <c r="E350" s="11" t="s">
        <v>27</v>
      </c>
      <c r="F350" s="13" t="s">
        <v>97</v>
      </c>
    </row>
    <row r="351" spans="1:6" x14ac:dyDescent="0.25">
      <c r="A351" s="9" t="s">
        <v>98</v>
      </c>
      <c r="B351" s="10" t="str">
        <f>"97029"</f>
        <v>97029</v>
      </c>
      <c r="C351" s="11" t="s">
        <v>443</v>
      </c>
      <c r="D351" s="10">
        <v>1997</v>
      </c>
      <c r="E351" s="11" t="s">
        <v>96</v>
      </c>
      <c r="F351" s="13" t="s">
        <v>97</v>
      </c>
    </row>
    <row r="352" spans="1:6" x14ac:dyDescent="0.25">
      <c r="A352" s="9" t="s">
        <v>98</v>
      </c>
      <c r="B352" s="10" t="str">
        <f>"96054"</f>
        <v>96054</v>
      </c>
      <c r="C352" s="11" t="s">
        <v>444</v>
      </c>
      <c r="D352" s="10">
        <v>1996</v>
      </c>
      <c r="E352" s="11" t="s">
        <v>21</v>
      </c>
      <c r="F352" s="13" t="s">
        <v>97</v>
      </c>
    </row>
    <row r="353" spans="1:6" x14ac:dyDescent="0.25">
      <c r="A353" s="9" t="s">
        <v>98</v>
      </c>
      <c r="B353" s="10" t="str">
        <f>"02012"</f>
        <v>02012</v>
      </c>
      <c r="C353" s="11" t="s">
        <v>445</v>
      </c>
      <c r="D353" s="10">
        <v>2002</v>
      </c>
      <c r="E353" s="11" t="s">
        <v>27</v>
      </c>
      <c r="F353" s="13" t="s">
        <v>97</v>
      </c>
    </row>
    <row r="354" spans="1:6" x14ac:dyDescent="0.25">
      <c r="A354" s="9" t="s">
        <v>98</v>
      </c>
      <c r="B354" s="10" t="str">
        <f>"01025"</f>
        <v>01025</v>
      </c>
      <c r="C354" s="11" t="s">
        <v>446</v>
      </c>
      <c r="D354" s="10">
        <v>2001</v>
      </c>
      <c r="E354" s="11" t="s">
        <v>7</v>
      </c>
      <c r="F354" s="13" t="s">
        <v>97</v>
      </c>
    </row>
    <row r="355" spans="1:6" x14ac:dyDescent="0.25">
      <c r="A355" s="9" t="s">
        <v>98</v>
      </c>
      <c r="B355" s="10" t="str">
        <f>"00031"</f>
        <v>00031</v>
      </c>
      <c r="C355" s="11" t="s">
        <v>447</v>
      </c>
      <c r="D355" s="10">
        <v>2000</v>
      </c>
      <c r="E355" s="11" t="s">
        <v>10</v>
      </c>
      <c r="F355" s="13" t="s">
        <v>97</v>
      </c>
    </row>
    <row r="356" spans="1:6" x14ac:dyDescent="0.25">
      <c r="A356" s="9" t="s">
        <v>98</v>
      </c>
      <c r="B356" s="10" t="str">
        <f>"67003"</f>
        <v>67003</v>
      </c>
      <c r="C356" s="11" t="s">
        <v>448</v>
      </c>
      <c r="D356" s="10">
        <v>1967</v>
      </c>
      <c r="E356" s="11" t="s">
        <v>27</v>
      </c>
      <c r="F356" s="13" t="s">
        <v>97</v>
      </c>
    </row>
    <row r="357" spans="1:6" x14ac:dyDescent="0.25">
      <c r="A357" s="9" t="s">
        <v>98</v>
      </c>
      <c r="B357" s="10" t="str">
        <f>"01026"</f>
        <v>01026</v>
      </c>
      <c r="C357" s="11" t="s">
        <v>449</v>
      </c>
      <c r="D357" s="10">
        <v>2001</v>
      </c>
      <c r="E357" s="11" t="s">
        <v>10</v>
      </c>
      <c r="F357" s="13" t="s">
        <v>97</v>
      </c>
    </row>
    <row r="358" spans="1:6" x14ac:dyDescent="0.25">
      <c r="A358" s="9" t="s">
        <v>98</v>
      </c>
      <c r="B358" s="10" t="str">
        <f>"02013"</f>
        <v>02013</v>
      </c>
      <c r="C358" s="11" t="s">
        <v>450</v>
      </c>
      <c r="D358" s="10">
        <v>2002</v>
      </c>
      <c r="E358" s="11" t="s">
        <v>140</v>
      </c>
      <c r="F358" s="13" t="s">
        <v>97</v>
      </c>
    </row>
    <row r="359" spans="1:6" x14ac:dyDescent="0.25">
      <c r="A359" s="9" t="s">
        <v>98</v>
      </c>
      <c r="B359" s="10" t="str">
        <f>"02014"</f>
        <v>02014</v>
      </c>
      <c r="C359" s="11" t="s">
        <v>451</v>
      </c>
      <c r="D359" s="10">
        <v>2002</v>
      </c>
      <c r="E359" s="11" t="s">
        <v>108</v>
      </c>
      <c r="F359" s="13" t="s">
        <v>97</v>
      </c>
    </row>
    <row r="360" spans="1:6" x14ac:dyDescent="0.25">
      <c r="A360" s="9" t="s">
        <v>98</v>
      </c>
      <c r="B360" s="10" t="str">
        <f>"02015"</f>
        <v>02015</v>
      </c>
      <c r="C360" s="11" t="s">
        <v>452</v>
      </c>
      <c r="D360" s="10">
        <v>2002</v>
      </c>
      <c r="E360" s="11" t="s">
        <v>135</v>
      </c>
      <c r="F360" s="13" t="s">
        <v>97</v>
      </c>
    </row>
    <row r="361" spans="1:6" x14ac:dyDescent="0.25">
      <c r="A361" s="9" t="s">
        <v>98</v>
      </c>
      <c r="B361" s="10" t="str">
        <f>"02016"</f>
        <v>02016</v>
      </c>
      <c r="C361" s="11" t="s">
        <v>453</v>
      </c>
      <c r="D361" s="10">
        <v>2002</v>
      </c>
      <c r="E361" s="11" t="s">
        <v>96</v>
      </c>
      <c r="F361" s="13" t="s">
        <v>97</v>
      </c>
    </row>
    <row r="362" spans="1:6" x14ac:dyDescent="0.25">
      <c r="A362" s="9" t="s">
        <v>98</v>
      </c>
      <c r="B362" s="10" t="str">
        <f>"96055"</f>
        <v>96055</v>
      </c>
      <c r="C362" s="11" t="s">
        <v>455</v>
      </c>
      <c r="D362" s="10">
        <v>1996</v>
      </c>
      <c r="E362" s="11" t="s">
        <v>27</v>
      </c>
      <c r="F362" s="13" t="s">
        <v>97</v>
      </c>
    </row>
    <row r="363" spans="1:6" x14ac:dyDescent="0.25">
      <c r="A363" s="9" t="s">
        <v>98</v>
      </c>
      <c r="B363" s="10" t="str">
        <f>"00033"</f>
        <v>00033</v>
      </c>
      <c r="C363" s="11" t="s">
        <v>456</v>
      </c>
      <c r="D363" s="10">
        <v>2000</v>
      </c>
      <c r="E363" s="11" t="s">
        <v>27</v>
      </c>
      <c r="F363" s="13" t="s">
        <v>97</v>
      </c>
    </row>
    <row r="364" spans="1:6" x14ac:dyDescent="0.25">
      <c r="A364" s="9" t="s">
        <v>98</v>
      </c>
      <c r="B364" s="10" t="str">
        <f>"98042"</f>
        <v>98042</v>
      </c>
      <c r="C364" s="11" t="s">
        <v>457</v>
      </c>
      <c r="D364" s="10">
        <v>1998</v>
      </c>
      <c r="E364" s="11" t="s">
        <v>108</v>
      </c>
      <c r="F364" s="13" t="s">
        <v>97</v>
      </c>
    </row>
    <row r="365" spans="1:6" x14ac:dyDescent="0.25">
      <c r="A365" s="9" t="s">
        <v>98</v>
      </c>
      <c r="B365" s="10" t="str">
        <f>"99030"</f>
        <v>99030</v>
      </c>
      <c r="C365" s="11" t="s">
        <v>458</v>
      </c>
      <c r="D365" s="10">
        <v>1999</v>
      </c>
      <c r="E365" s="11" t="s">
        <v>21</v>
      </c>
      <c r="F365" s="13" t="s">
        <v>97</v>
      </c>
    </row>
    <row r="366" spans="1:6" x14ac:dyDescent="0.25">
      <c r="A366" s="9" t="s">
        <v>98</v>
      </c>
      <c r="B366" s="10" t="str">
        <f>"00034"</f>
        <v>00034</v>
      </c>
      <c r="C366" s="11" t="s">
        <v>459</v>
      </c>
      <c r="D366" s="10">
        <v>2000</v>
      </c>
      <c r="E366" s="11" t="s">
        <v>27</v>
      </c>
      <c r="F366" s="13" t="s">
        <v>97</v>
      </c>
    </row>
    <row r="367" spans="1:6" x14ac:dyDescent="0.25">
      <c r="A367" s="9" t="s">
        <v>98</v>
      </c>
      <c r="B367" s="10" t="str">
        <f>"02017"</f>
        <v>02017</v>
      </c>
      <c r="C367" s="11" t="s">
        <v>460</v>
      </c>
      <c r="D367" s="10">
        <v>2002</v>
      </c>
      <c r="E367" s="11" t="s">
        <v>96</v>
      </c>
      <c r="F367" s="13" t="s">
        <v>97</v>
      </c>
    </row>
    <row r="368" spans="1:6" x14ac:dyDescent="0.25">
      <c r="A368" s="9" t="s">
        <v>98</v>
      </c>
      <c r="B368" s="10" t="str">
        <f>"02018"</f>
        <v>02018</v>
      </c>
      <c r="C368" s="11" t="s">
        <v>461</v>
      </c>
      <c r="D368" s="10">
        <v>2002</v>
      </c>
      <c r="E368" s="11" t="s">
        <v>96</v>
      </c>
      <c r="F368" s="13" t="s">
        <v>97</v>
      </c>
    </row>
    <row r="369" spans="1:6" x14ac:dyDescent="0.25">
      <c r="A369" s="9" t="s">
        <v>98</v>
      </c>
      <c r="B369" s="10" t="str">
        <f>"02020"</f>
        <v>02020</v>
      </c>
      <c r="C369" s="11" t="s">
        <v>462</v>
      </c>
      <c r="D369" s="10">
        <v>2002</v>
      </c>
      <c r="E369" s="11" t="s">
        <v>18</v>
      </c>
      <c r="F369" s="13" t="s">
        <v>97</v>
      </c>
    </row>
    <row r="370" spans="1:6" x14ac:dyDescent="0.25">
      <c r="A370" s="9" t="s">
        <v>98</v>
      </c>
      <c r="B370" s="10" t="str">
        <f>"02021"</f>
        <v>02021</v>
      </c>
      <c r="C370" s="11" t="s">
        <v>463</v>
      </c>
      <c r="D370" s="10">
        <v>2002</v>
      </c>
      <c r="E370" s="11" t="s">
        <v>18</v>
      </c>
      <c r="F370" s="13" t="s">
        <v>97</v>
      </c>
    </row>
    <row r="371" spans="1:6" x14ac:dyDescent="0.25">
      <c r="A371" s="9" t="s">
        <v>98</v>
      </c>
      <c r="B371" s="10" t="str">
        <f>"02022"</f>
        <v>02022</v>
      </c>
      <c r="C371" s="11" t="s">
        <v>464</v>
      </c>
      <c r="D371" s="10">
        <v>2002</v>
      </c>
      <c r="E371" s="11" t="s">
        <v>7</v>
      </c>
      <c r="F371" s="13" t="s">
        <v>97</v>
      </c>
    </row>
    <row r="372" spans="1:6" x14ac:dyDescent="0.25">
      <c r="A372" s="9" t="s">
        <v>98</v>
      </c>
      <c r="B372" s="10" t="str">
        <f>"02024"</f>
        <v>02024</v>
      </c>
      <c r="C372" s="11" t="s">
        <v>465</v>
      </c>
      <c r="D372" s="10">
        <v>2002</v>
      </c>
      <c r="E372" s="11" t="s">
        <v>18</v>
      </c>
      <c r="F372" s="13" t="s">
        <v>97</v>
      </c>
    </row>
    <row r="373" spans="1:6" x14ac:dyDescent="0.25">
      <c r="A373" s="9" t="s">
        <v>98</v>
      </c>
      <c r="B373" s="10" t="str">
        <f>"01028"</f>
        <v>01028</v>
      </c>
      <c r="C373" s="11" t="s">
        <v>466</v>
      </c>
      <c r="D373" s="10">
        <v>2001</v>
      </c>
      <c r="E373" s="11" t="s">
        <v>7</v>
      </c>
      <c r="F373" s="13" t="s">
        <v>97</v>
      </c>
    </row>
    <row r="374" spans="1:6" x14ac:dyDescent="0.25">
      <c r="A374" s="9" t="s">
        <v>98</v>
      </c>
      <c r="B374" s="10" t="str">
        <f>"01029"</f>
        <v>01029</v>
      </c>
      <c r="C374" s="11" t="s">
        <v>467</v>
      </c>
      <c r="D374" s="10">
        <v>2001</v>
      </c>
      <c r="E374" s="11" t="s">
        <v>135</v>
      </c>
      <c r="F374" s="13" t="s">
        <v>97</v>
      </c>
    </row>
    <row r="375" spans="1:6" x14ac:dyDescent="0.25">
      <c r="A375" s="9" t="s">
        <v>98</v>
      </c>
      <c r="B375" s="10" t="str">
        <f>"02025"</f>
        <v>02025</v>
      </c>
      <c r="C375" s="11" t="s">
        <v>468</v>
      </c>
      <c r="D375" s="10">
        <v>2002</v>
      </c>
      <c r="E375" s="11" t="s">
        <v>135</v>
      </c>
      <c r="F375" s="13" t="s">
        <v>97</v>
      </c>
    </row>
    <row r="376" spans="1:6" x14ac:dyDescent="0.25">
      <c r="A376" s="9" t="s">
        <v>98</v>
      </c>
      <c r="B376" s="10" t="str">
        <f>"99031"</f>
        <v>99031</v>
      </c>
      <c r="C376" s="11" t="s">
        <v>469</v>
      </c>
      <c r="D376" s="10">
        <v>1999</v>
      </c>
      <c r="E376" s="11" t="s">
        <v>21</v>
      </c>
      <c r="F376" s="13" t="s">
        <v>97</v>
      </c>
    </row>
    <row r="377" spans="1:6" x14ac:dyDescent="0.25">
      <c r="A377" s="9" t="s">
        <v>98</v>
      </c>
      <c r="B377" s="10" t="str">
        <f>"97030"</f>
        <v>97030</v>
      </c>
      <c r="C377" s="11" t="s">
        <v>470</v>
      </c>
      <c r="D377" s="10">
        <v>1997</v>
      </c>
      <c r="E377" s="11" t="s">
        <v>10</v>
      </c>
      <c r="F377" s="13" t="s">
        <v>97</v>
      </c>
    </row>
    <row r="378" spans="1:6" x14ac:dyDescent="0.25">
      <c r="A378" s="9" t="s">
        <v>98</v>
      </c>
      <c r="B378" s="10" t="str">
        <f>"95041"</f>
        <v>95041</v>
      </c>
      <c r="C378" s="11" t="s">
        <v>471</v>
      </c>
      <c r="D378" s="10">
        <v>1995</v>
      </c>
      <c r="E378" s="11" t="s">
        <v>27</v>
      </c>
      <c r="F378" s="13" t="s">
        <v>97</v>
      </c>
    </row>
    <row r="379" spans="1:6" x14ac:dyDescent="0.25">
      <c r="A379" s="9" t="s">
        <v>98</v>
      </c>
      <c r="B379" s="10" t="str">
        <f>"97031"</f>
        <v>97031</v>
      </c>
      <c r="C379" s="11" t="s">
        <v>472</v>
      </c>
      <c r="D379" s="10">
        <v>1997</v>
      </c>
      <c r="E379" s="11" t="s">
        <v>21</v>
      </c>
      <c r="F379" s="13" t="s">
        <v>97</v>
      </c>
    </row>
    <row r="380" spans="1:6" x14ac:dyDescent="0.25">
      <c r="A380" s="9" t="s">
        <v>98</v>
      </c>
      <c r="B380" s="10" t="str">
        <f>"97032"</f>
        <v>97032</v>
      </c>
      <c r="C380" s="11" t="s">
        <v>473</v>
      </c>
      <c r="D380" s="10">
        <v>1997</v>
      </c>
      <c r="E380" s="11" t="s">
        <v>108</v>
      </c>
      <c r="F380" s="13" t="s">
        <v>97</v>
      </c>
    </row>
    <row r="381" spans="1:6" x14ac:dyDescent="0.25">
      <c r="A381" s="9" t="s">
        <v>98</v>
      </c>
      <c r="B381" s="10" t="str">
        <f>"98043"</f>
        <v>98043</v>
      </c>
      <c r="C381" s="11" t="s">
        <v>474</v>
      </c>
      <c r="D381" s="10">
        <v>1998</v>
      </c>
      <c r="E381" s="11" t="s">
        <v>27</v>
      </c>
      <c r="F381" s="13" t="s">
        <v>97</v>
      </c>
    </row>
    <row r="382" spans="1:6" x14ac:dyDescent="0.25">
      <c r="A382" s="9" t="s">
        <v>98</v>
      </c>
      <c r="B382" s="10" t="str">
        <f>"98044"</f>
        <v>98044</v>
      </c>
      <c r="C382" s="11" t="s">
        <v>313</v>
      </c>
      <c r="D382" s="10">
        <v>1998</v>
      </c>
      <c r="E382" s="11" t="s">
        <v>21</v>
      </c>
      <c r="F382" s="13" t="s">
        <v>97</v>
      </c>
    </row>
    <row r="383" spans="1:6" x14ac:dyDescent="0.25">
      <c r="A383" s="9" t="s">
        <v>98</v>
      </c>
      <c r="B383" s="10" t="str">
        <f>"01030"</f>
        <v>01030</v>
      </c>
      <c r="C383" s="11" t="s">
        <v>475</v>
      </c>
      <c r="D383" s="10">
        <v>2001</v>
      </c>
      <c r="E383" s="11" t="s">
        <v>21</v>
      </c>
      <c r="F383" s="13" t="s">
        <v>97</v>
      </c>
    </row>
    <row r="384" spans="1:6" x14ac:dyDescent="0.25">
      <c r="A384" s="9" t="s">
        <v>98</v>
      </c>
      <c r="B384" s="10" t="str">
        <f>"99032"</f>
        <v>99032</v>
      </c>
      <c r="C384" s="11" t="s">
        <v>476</v>
      </c>
      <c r="D384" s="10">
        <v>1999</v>
      </c>
      <c r="E384" s="11" t="s">
        <v>135</v>
      </c>
      <c r="F384" s="13" t="s">
        <v>97</v>
      </c>
    </row>
    <row r="385" spans="1:6" x14ac:dyDescent="0.25">
      <c r="A385" s="9" t="s">
        <v>98</v>
      </c>
      <c r="B385" s="10" t="str">
        <f>"72001"</f>
        <v>72001</v>
      </c>
      <c r="C385" s="11" t="s">
        <v>477</v>
      </c>
      <c r="D385" s="10">
        <v>1972</v>
      </c>
      <c r="E385" s="11" t="s">
        <v>96</v>
      </c>
      <c r="F385" s="13" t="s">
        <v>97</v>
      </c>
    </row>
    <row r="386" spans="1:6" x14ac:dyDescent="0.25">
      <c r="A386" s="9" t="s">
        <v>98</v>
      </c>
      <c r="B386" s="10" t="str">
        <f>"98046"</f>
        <v>98046</v>
      </c>
      <c r="C386" s="11" t="s">
        <v>484</v>
      </c>
      <c r="D386" s="10">
        <v>1998</v>
      </c>
      <c r="E386" s="11" t="s">
        <v>96</v>
      </c>
      <c r="F386" s="13" t="s">
        <v>97</v>
      </c>
    </row>
    <row r="387" spans="1:6" x14ac:dyDescent="0.25">
      <c r="A387" s="9" t="s">
        <v>98</v>
      </c>
      <c r="B387" s="10" t="str">
        <f>"73007"</f>
        <v>73007</v>
      </c>
      <c r="C387" s="11" t="s">
        <v>493</v>
      </c>
      <c r="D387" s="10">
        <v>1973</v>
      </c>
      <c r="E387" s="11" t="s">
        <v>333</v>
      </c>
      <c r="F387" s="13" t="s">
        <v>97</v>
      </c>
    </row>
    <row r="388" spans="1:6" x14ac:dyDescent="0.25">
      <c r="A388" s="9" t="s">
        <v>98</v>
      </c>
      <c r="B388" s="10" t="str">
        <f>"01033"</f>
        <v>01033</v>
      </c>
      <c r="C388" s="11" t="s">
        <v>494</v>
      </c>
      <c r="D388" s="10">
        <v>2001</v>
      </c>
      <c r="E388" s="11" t="s">
        <v>13</v>
      </c>
      <c r="F388" s="13" t="s">
        <v>97</v>
      </c>
    </row>
    <row r="389" spans="1:6" x14ac:dyDescent="0.25">
      <c r="A389" s="9" t="s">
        <v>98</v>
      </c>
      <c r="B389" s="10" t="str">
        <f>"01034"</f>
        <v>01034</v>
      </c>
      <c r="C389" s="11" t="s">
        <v>495</v>
      </c>
      <c r="D389" s="10">
        <v>2001</v>
      </c>
      <c r="E389" s="11" t="s">
        <v>13</v>
      </c>
      <c r="F389" s="13" t="s">
        <v>97</v>
      </c>
    </row>
    <row r="390" spans="1:6" x14ac:dyDescent="0.25">
      <c r="A390" s="9" t="s">
        <v>98</v>
      </c>
      <c r="B390" s="10" t="str">
        <f>"01035"</f>
        <v>01035</v>
      </c>
      <c r="C390" s="11" t="s">
        <v>496</v>
      </c>
      <c r="D390" s="10">
        <v>2001</v>
      </c>
      <c r="E390" s="11" t="s">
        <v>13</v>
      </c>
      <c r="F390" s="13" t="s">
        <v>97</v>
      </c>
    </row>
    <row r="391" spans="1:6" x14ac:dyDescent="0.25">
      <c r="A391" s="9" t="s">
        <v>98</v>
      </c>
      <c r="B391" s="10" t="str">
        <f>"01036"</f>
        <v>01036</v>
      </c>
      <c r="C391" s="11" t="s">
        <v>513</v>
      </c>
      <c r="D391" s="10">
        <v>2001</v>
      </c>
      <c r="E391" s="11" t="s">
        <v>10</v>
      </c>
      <c r="F391" s="13" t="s">
        <v>97</v>
      </c>
    </row>
    <row r="392" spans="1:6" x14ac:dyDescent="0.25">
      <c r="A392" s="9" t="s">
        <v>98</v>
      </c>
      <c r="B392" s="10" t="str">
        <f>"57002"</f>
        <v>57002</v>
      </c>
      <c r="C392" s="11" t="s">
        <v>514</v>
      </c>
      <c r="D392" s="10">
        <v>1957</v>
      </c>
      <c r="E392" s="11" t="s">
        <v>96</v>
      </c>
      <c r="F392" s="13" t="s">
        <v>97</v>
      </c>
    </row>
    <row r="393" spans="1:6" x14ac:dyDescent="0.25">
      <c r="A393" s="9" t="s">
        <v>98</v>
      </c>
      <c r="B393" s="10" t="str">
        <f>"02030"</f>
        <v>02030</v>
      </c>
      <c r="C393" s="11" t="s">
        <v>516</v>
      </c>
      <c r="D393" s="10">
        <v>2002</v>
      </c>
      <c r="E393" s="11" t="s">
        <v>140</v>
      </c>
      <c r="F393" s="13" t="s">
        <v>97</v>
      </c>
    </row>
    <row r="394" spans="1:6" x14ac:dyDescent="0.25">
      <c r="A394" s="9" t="s">
        <v>98</v>
      </c>
      <c r="B394" s="10" t="str">
        <f>"67004"</f>
        <v>67004</v>
      </c>
      <c r="C394" s="11" t="s">
        <v>531</v>
      </c>
      <c r="D394" s="10">
        <v>1967</v>
      </c>
      <c r="E394" s="11" t="s">
        <v>27</v>
      </c>
      <c r="F394" s="13" t="s">
        <v>97</v>
      </c>
    </row>
    <row r="395" spans="1:6" x14ac:dyDescent="0.25">
      <c r="A395" s="9" t="s">
        <v>98</v>
      </c>
      <c r="B395" s="10" t="str">
        <f>"97035"</f>
        <v>97035</v>
      </c>
      <c r="C395" s="11" t="s">
        <v>532</v>
      </c>
      <c r="D395" s="10">
        <v>1997</v>
      </c>
      <c r="E395" s="11" t="s">
        <v>108</v>
      </c>
      <c r="F395" s="13" t="s">
        <v>97</v>
      </c>
    </row>
    <row r="396" spans="1:6" x14ac:dyDescent="0.25">
      <c r="A396" s="9" t="s">
        <v>98</v>
      </c>
      <c r="B396" s="10" t="str">
        <f>"00041"</f>
        <v>00041</v>
      </c>
      <c r="C396" s="11" t="s">
        <v>533</v>
      </c>
      <c r="D396" s="10">
        <v>2000</v>
      </c>
      <c r="E396" s="11" t="s">
        <v>21</v>
      </c>
      <c r="F396" s="13" t="s">
        <v>97</v>
      </c>
    </row>
    <row r="397" spans="1:6" x14ac:dyDescent="0.25">
      <c r="A397" s="9" t="s">
        <v>98</v>
      </c>
      <c r="B397" s="10" t="str">
        <f>"01043"</f>
        <v>01043</v>
      </c>
      <c r="C397" s="11" t="s">
        <v>537</v>
      </c>
      <c r="D397" s="10">
        <v>2001</v>
      </c>
      <c r="E397" s="11" t="s">
        <v>21</v>
      </c>
      <c r="F397" s="13" t="s">
        <v>97</v>
      </c>
    </row>
    <row r="398" spans="1:6" x14ac:dyDescent="0.25">
      <c r="A398" s="9" t="s">
        <v>98</v>
      </c>
      <c r="B398" s="10" t="str">
        <f>"02035"</f>
        <v>02035</v>
      </c>
      <c r="C398" s="11" t="s">
        <v>538</v>
      </c>
      <c r="D398" s="10">
        <v>2002</v>
      </c>
      <c r="E398" s="11" t="s">
        <v>96</v>
      </c>
      <c r="F398" s="13" t="s">
        <v>97</v>
      </c>
    </row>
    <row r="399" spans="1:6" x14ac:dyDescent="0.25">
      <c r="A399" s="9" t="s">
        <v>98</v>
      </c>
      <c r="B399" s="10" t="str">
        <f>"02036"</f>
        <v>02036</v>
      </c>
      <c r="C399" s="11" t="s">
        <v>539</v>
      </c>
      <c r="D399" s="10">
        <v>2002</v>
      </c>
      <c r="E399" s="11" t="s">
        <v>18</v>
      </c>
      <c r="F399" s="13" t="s">
        <v>97</v>
      </c>
    </row>
    <row r="400" spans="1:6" x14ac:dyDescent="0.25">
      <c r="A400" s="9" t="s">
        <v>98</v>
      </c>
      <c r="B400" s="10" t="str">
        <f>"02037"</f>
        <v>02037</v>
      </c>
      <c r="C400" s="11" t="s">
        <v>540</v>
      </c>
      <c r="D400" s="10">
        <v>2002</v>
      </c>
      <c r="E400" s="11" t="s">
        <v>27</v>
      </c>
      <c r="F400" s="13" t="s">
        <v>97</v>
      </c>
    </row>
    <row r="401" spans="1:6" x14ac:dyDescent="0.25">
      <c r="A401" s="9" t="s">
        <v>98</v>
      </c>
      <c r="B401" s="10" t="str">
        <f>"73008"</f>
        <v>73008</v>
      </c>
      <c r="C401" s="11" t="s">
        <v>541</v>
      </c>
      <c r="D401" s="10">
        <v>1973</v>
      </c>
      <c r="E401" s="11" t="s">
        <v>7</v>
      </c>
      <c r="F401" s="13" t="s">
        <v>97</v>
      </c>
    </row>
    <row r="402" spans="1:6" x14ac:dyDescent="0.25">
      <c r="A402" s="9" t="s">
        <v>98</v>
      </c>
      <c r="B402" s="10" t="str">
        <f>"02038"</f>
        <v>02038</v>
      </c>
      <c r="C402" s="11" t="s">
        <v>542</v>
      </c>
      <c r="D402" s="10">
        <v>2002</v>
      </c>
      <c r="E402" s="11" t="s">
        <v>7</v>
      </c>
      <c r="F402" s="13" t="s">
        <v>97</v>
      </c>
    </row>
    <row r="403" spans="1:6" x14ac:dyDescent="0.25">
      <c r="A403" s="9" t="s">
        <v>98</v>
      </c>
      <c r="B403" s="10" t="str">
        <f>"62001"</f>
        <v>62001</v>
      </c>
      <c r="C403" s="11" t="s">
        <v>543</v>
      </c>
      <c r="D403" s="10">
        <v>1962</v>
      </c>
      <c r="E403" s="11" t="s">
        <v>140</v>
      </c>
      <c r="F403" s="13" t="s">
        <v>97</v>
      </c>
    </row>
    <row r="404" spans="1:6" x14ac:dyDescent="0.25">
      <c r="A404" s="9" t="s">
        <v>98</v>
      </c>
      <c r="B404" s="10" t="str">
        <f>"02039"</f>
        <v>02039</v>
      </c>
      <c r="C404" s="11" t="s">
        <v>544</v>
      </c>
      <c r="D404" s="10">
        <v>2002</v>
      </c>
      <c r="E404" s="11" t="s">
        <v>27</v>
      </c>
      <c r="F404" s="13" t="s">
        <v>97</v>
      </c>
    </row>
    <row r="405" spans="1:6" x14ac:dyDescent="0.25">
      <c r="A405" s="9" t="s">
        <v>98</v>
      </c>
      <c r="B405" s="10" t="str">
        <f>"01044"</f>
        <v>01044</v>
      </c>
      <c r="C405" s="11" t="s">
        <v>545</v>
      </c>
      <c r="D405" s="10">
        <v>2001</v>
      </c>
      <c r="E405" s="11" t="s">
        <v>13</v>
      </c>
      <c r="F405" s="13" t="s">
        <v>97</v>
      </c>
    </row>
    <row r="406" spans="1:6" x14ac:dyDescent="0.25">
      <c r="A406" s="9" t="s">
        <v>98</v>
      </c>
      <c r="B406" s="10" t="str">
        <f>"99040"</f>
        <v>99040</v>
      </c>
      <c r="C406" s="11" t="s">
        <v>546</v>
      </c>
      <c r="D406" s="10">
        <v>1999</v>
      </c>
      <c r="E406" s="11" t="s">
        <v>27</v>
      </c>
      <c r="F406" s="13" t="s">
        <v>97</v>
      </c>
    </row>
    <row r="407" spans="1:6" x14ac:dyDescent="0.25">
      <c r="A407" s="9" t="s">
        <v>98</v>
      </c>
      <c r="B407" s="10" t="str">
        <f>"02044"</f>
        <v>02044</v>
      </c>
      <c r="C407" s="11" t="s">
        <v>554</v>
      </c>
      <c r="D407" s="10">
        <v>2002</v>
      </c>
      <c r="E407" s="11" t="s">
        <v>10</v>
      </c>
      <c r="F407" s="13" t="s">
        <v>97</v>
      </c>
    </row>
    <row r="408" spans="1:6" x14ac:dyDescent="0.25">
      <c r="A408" s="9" t="s">
        <v>98</v>
      </c>
      <c r="B408" s="10" t="str">
        <f>"02045"</f>
        <v>02045</v>
      </c>
      <c r="C408" s="11" t="s">
        <v>555</v>
      </c>
      <c r="D408" s="10">
        <v>2002</v>
      </c>
      <c r="E408" s="11" t="s">
        <v>27</v>
      </c>
      <c r="F408" s="13" t="s">
        <v>97</v>
      </c>
    </row>
    <row r="409" spans="1:6" x14ac:dyDescent="0.25">
      <c r="A409" s="9" t="s">
        <v>98</v>
      </c>
      <c r="B409" s="10" t="str">
        <f>"01045"</f>
        <v>01045</v>
      </c>
      <c r="C409" s="11" t="s">
        <v>558</v>
      </c>
      <c r="D409" s="10">
        <v>2001</v>
      </c>
      <c r="E409" s="11" t="s">
        <v>51</v>
      </c>
      <c r="F409" s="13" t="s">
        <v>97</v>
      </c>
    </row>
    <row r="410" spans="1:6" x14ac:dyDescent="0.25">
      <c r="A410" s="9" t="s">
        <v>98</v>
      </c>
      <c r="B410" s="10" t="str">
        <f>"81004"</f>
        <v>81004</v>
      </c>
      <c r="C410" s="11" t="s">
        <v>559</v>
      </c>
      <c r="D410" s="10">
        <v>1981</v>
      </c>
      <c r="E410" s="11" t="s">
        <v>13</v>
      </c>
      <c r="F410" s="13" t="s">
        <v>97</v>
      </c>
    </row>
    <row r="411" spans="1:6" x14ac:dyDescent="0.25">
      <c r="A411" s="9" t="s">
        <v>98</v>
      </c>
      <c r="B411" s="10" t="str">
        <f>"71003"</f>
        <v>71003</v>
      </c>
      <c r="C411" s="11" t="s">
        <v>560</v>
      </c>
      <c r="D411" s="10">
        <v>1971</v>
      </c>
      <c r="E411" s="11" t="s">
        <v>96</v>
      </c>
      <c r="F411" s="13" t="s">
        <v>97</v>
      </c>
    </row>
    <row r="412" spans="1:6" x14ac:dyDescent="0.25">
      <c r="A412" s="9" t="s">
        <v>98</v>
      </c>
      <c r="B412" s="10" t="str">
        <f>"02050"</f>
        <v>02050</v>
      </c>
      <c r="C412" s="11" t="s">
        <v>561</v>
      </c>
      <c r="D412" s="10">
        <v>2002</v>
      </c>
      <c r="E412" s="11" t="s">
        <v>27</v>
      </c>
      <c r="F412" s="13" t="s">
        <v>97</v>
      </c>
    </row>
    <row r="413" spans="1:6" x14ac:dyDescent="0.25">
      <c r="A413" s="9" t="s">
        <v>98</v>
      </c>
      <c r="B413" s="10" t="str">
        <f>"02051"</f>
        <v>02051</v>
      </c>
      <c r="C413" s="11" t="s">
        <v>562</v>
      </c>
      <c r="D413" s="10">
        <v>2002</v>
      </c>
      <c r="E413" s="11" t="s">
        <v>27</v>
      </c>
      <c r="F413" s="13" t="s">
        <v>97</v>
      </c>
    </row>
    <row r="414" spans="1:6" x14ac:dyDescent="0.25">
      <c r="A414" s="9" t="s">
        <v>98</v>
      </c>
      <c r="B414" s="10" t="str">
        <f>"01046"</f>
        <v>01046</v>
      </c>
      <c r="C414" s="11" t="s">
        <v>563</v>
      </c>
      <c r="D414" s="10">
        <v>2001</v>
      </c>
      <c r="E414" s="11" t="s">
        <v>21</v>
      </c>
      <c r="F414" s="13" t="s">
        <v>97</v>
      </c>
    </row>
    <row r="415" spans="1:6" x14ac:dyDescent="0.25">
      <c r="A415" s="9" t="s">
        <v>98</v>
      </c>
      <c r="B415" s="10" t="str">
        <f>"91024"</f>
        <v>91024</v>
      </c>
      <c r="C415" s="11" t="s">
        <v>564</v>
      </c>
      <c r="D415" s="10">
        <v>1991</v>
      </c>
      <c r="E415" s="11" t="s">
        <v>84</v>
      </c>
      <c r="F415" s="13" t="s">
        <v>97</v>
      </c>
    </row>
    <row r="416" spans="1:6" x14ac:dyDescent="0.25">
      <c r="A416" s="9" t="s">
        <v>98</v>
      </c>
      <c r="B416" s="10" t="str">
        <f>"99041"</f>
        <v>99041</v>
      </c>
      <c r="C416" s="11" t="s">
        <v>565</v>
      </c>
      <c r="D416" s="10">
        <v>1999</v>
      </c>
      <c r="E416" s="11" t="s">
        <v>27</v>
      </c>
      <c r="F416" s="13" t="s">
        <v>97</v>
      </c>
    </row>
    <row r="417" spans="1:6" x14ac:dyDescent="0.25">
      <c r="A417" s="9" t="s">
        <v>98</v>
      </c>
      <c r="B417" s="10" t="str">
        <f>"01047"</f>
        <v>01047</v>
      </c>
      <c r="C417" s="11" t="s">
        <v>571</v>
      </c>
      <c r="D417" s="10">
        <v>2001</v>
      </c>
      <c r="E417" s="11" t="s">
        <v>21</v>
      </c>
      <c r="F417" s="13" t="s">
        <v>97</v>
      </c>
    </row>
    <row r="418" spans="1:6" x14ac:dyDescent="0.25">
      <c r="A418" s="9" t="s">
        <v>98</v>
      </c>
      <c r="B418" s="10" t="str">
        <f>"02057"</f>
        <v>02057</v>
      </c>
      <c r="C418" s="11" t="s">
        <v>572</v>
      </c>
      <c r="D418" s="10">
        <v>2002</v>
      </c>
      <c r="E418" s="11" t="s">
        <v>21</v>
      </c>
      <c r="F418" s="13" t="s">
        <v>97</v>
      </c>
    </row>
    <row r="419" spans="1:6" x14ac:dyDescent="0.25">
      <c r="A419" s="9" t="s">
        <v>98</v>
      </c>
      <c r="B419" s="10" t="str">
        <f>"02058"</f>
        <v>02058</v>
      </c>
      <c r="C419" s="11" t="s">
        <v>573</v>
      </c>
      <c r="D419" s="10">
        <v>2002</v>
      </c>
      <c r="E419" s="11" t="s">
        <v>27</v>
      </c>
      <c r="F419" s="13" t="s">
        <v>97</v>
      </c>
    </row>
    <row r="420" spans="1:6" x14ac:dyDescent="0.25">
      <c r="A420" s="9" t="s">
        <v>98</v>
      </c>
      <c r="B420" s="10" t="str">
        <f>"00042"</f>
        <v>00042</v>
      </c>
      <c r="C420" s="11" t="s">
        <v>574</v>
      </c>
      <c r="D420" s="10">
        <v>2000</v>
      </c>
      <c r="E420" s="11" t="s">
        <v>10</v>
      </c>
      <c r="F420" s="13" t="s">
        <v>97</v>
      </c>
    </row>
    <row r="421" spans="1:6" x14ac:dyDescent="0.25">
      <c r="A421" s="9" t="s">
        <v>98</v>
      </c>
      <c r="B421" s="10" t="str">
        <f>"02059"</f>
        <v>02059</v>
      </c>
      <c r="C421" s="11" t="s">
        <v>575</v>
      </c>
      <c r="D421" s="10">
        <v>2002</v>
      </c>
      <c r="E421" s="11" t="s">
        <v>10</v>
      </c>
      <c r="F421" s="13" t="s">
        <v>97</v>
      </c>
    </row>
    <row r="422" spans="1:6" x14ac:dyDescent="0.25">
      <c r="A422" s="9" t="s">
        <v>98</v>
      </c>
      <c r="B422" s="10" t="str">
        <f>"93002"</f>
        <v>93002</v>
      </c>
      <c r="C422" s="11" t="s">
        <v>576</v>
      </c>
      <c r="D422" s="10">
        <v>1993</v>
      </c>
      <c r="E422" s="11" t="s">
        <v>38</v>
      </c>
      <c r="F422" s="13" t="s">
        <v>97</v>
      </c>
    </row>
    <row r="423" spans="1:6" x14ac:dyDescent="0.25">
      <c r="A423" s="9" t="s">
        <v>98</v>
      </c>
      <c r="B423" s="10" t="str">
        <f>"91003"</f>
        <v>91003</v>
      </c>
      <c r="C423" s="11" t="s">
        <v>577</v>
      </c>
      <c r="D423" s="10">
        <v>1991</v>
      </c>
      <c r="E423" s="11" t="s">
        <v>38</v>
      </c>
      <c r="F423" s="13" t="s">
        <v>97</v>
      </c>
    </row>
    <row r="424" spans="1:6" x14ac:dyDescent="0.25">
      <c r="A424" s="9" t="s">
        <v>98</v>
      </c>
      <c r="B424" s="10" t="str">
        <f>"96026"</f>
        <v>96026</v>
      </c>
      <c r="C424" s="11" t="s">
        <v>578</v>
      </c>
      <c r="D424" s="10">
        <v>1996</v>
      </c>
      <c r="E424" s="11" t="s">
        <v>38</v>
      </c>
      <c r="F424" s="13" t="s">
        <v>97</v>
      </c>
    </row>
    <row r="425" spans="1:6" x14ac:dyDescent="0.25">
      <c r="A425" s="9" t="s">
        <v>98</v>
      </c>
      <c r="B425" s="10" t="str">
        <f>"02001"</f>
        <v>02001</v>
      </c>
      <c r="C425" s="11" t="s">
        <v>579</v>
      </c>
      <c r="D425" s="10">
        <v>2002</v>
      </c>
      <c r="E425" s="11" t="s">
        <v>38</v>
      </c>
      <c r="F425" s="13" t="s">
        <v>97</v>
      </c>
    </row>
    <row r="426" spans="1:6" x14ac:dyDescent="0.25">
      <c r="A426" s="9" t="s">
        <v>98</v>
      </c>
      <c r="B426" s="10" t="str">
        <f>"97018"</f>
        <v>97018</v>
      </c>
      <c r="C426" s="11" t="s">
        <v>580</v>
      </c>
      <c r="D426" s="10">
        <v>1997</v>
      </c>
      <c r="E426" s="11" t="s">
        <v>38</v>
      </c>
      <c r="F426" s="13" t="s">
        <v>97</v>
      </c>
    </row>
    <row r="427" spans="1:6" x14ac:dyDescent="0.25">
      <c r="A427" s="9" t="s">
        <v>98</v>
      </c>
      <c r="B427" s="10" t="str">
        <f>"98029"</f>
        <v>98029</v>
      </c>
      <c r="C427" s="11" t="s">
        <v>581</v>
      </c>
      <c r="D427" s="10">
        <v>1998</v>
      </c>
      <c r="E427" s="11" t="s">
        <v>38</v>
      </c>
      <c r="F427" s="13" t="s">
        <v>97</v>
      </c>
    </row>
    <row r="428" spans="1:6" x14ac:dyDescent="0.25">
      <c r="A428" s="9" t="s">
        <v>98</v>
      </c>
      <c r="B428" s="10" t="str">
        <f>"02003"</f>
        <v>02003</v>
      </c>
      <c r="C428" s="11" t="s">
        <v>582</v>
      </c>
      <c r="D428" s="10">
        <v>2002</v>
      </c>
      <c r="E428" s="11" t="s">
        <v>38</v>
      </c>
      <c r="F428" s="13" t="s">
        <v>97</v>
      </c>
    </row>
    <row r="429" spans="1:6" x14ac:dyDescent="0.25">
      <c r="A429" s="9" t="s">
        <v>98</v>
      </c>
      <c r="B429" s="10" t="str">
        <f>"02004"</f>
        <v>02004</v>
      </c>
      <c r="C429" s="11" t="s">
        <v>583</v>
      </c>
      <c r="D429" s="10">
        <v>2002</v>
      </c>
      <c r="E429" s="11" t="s">
        <v>38</v>
      </c>
      <c r="F429" s="13" t="s">
        <v>97</v>
      </c>
    </row>
    <row r="430" spans="1:6" x14ac:dyDescent="0.25">
      <c r="A430" s="9" t="s">
        <v>98</v>
      </c>
      <c r="B430" s="10" t="str">
        <f>"99014"</f>
        <v>99014</v>
      </c>
      <c r="C430" s="11" t="s">
        <v>584</v>
      </c>
      <c r="D430" s="10">
        <v>1999</v>
      </c>
      <c r="E430" s="11" t="s">
        <v>38</v>
      </c>
      <c r="F430" s="13" t="s">
        <v>97</v>
      </c>
    </row>
    <row r="431" spans="1:6" x14ac:dyDescent="0.25">
      <c r="A431" s="9" t="s">
        <v>98</v>
      </c>
      <c r="B431" s="10" t="str">
        <f>"00019"</f>
        <v>00019</v>
      </c>
      <c r="C431" s="11" t="s">
        <v>585</v>
      </c>
      <c r="D431" s="10">
        <v>2000</v>
      </c>
      <c r="E431" s="11" t="s">
        <v>38</v>
      </c>
      <c r="F431" s="13" t="s">
        <v>97</v>
      </c>
    </row>
    <row r="432" spans="1:6" x14ac:dyDescent="0.25">
      <c r="A432" s="9" t="s">
        <v>98</v>
      </c>
      <c r="B432" s="10" t="str">
        <f>"99029"</f>
        <v>99029</v>
      </c>
      <c r="C432" s="11" t="s">
        <v>586</v>
      </c>
      <c r="D432" s="10">
        <v>1999</v>
      </c>
      <c r="E432" s="11" t="s">
        <v>38</v>
      </c>
      <c r="F432" s="13" t="s">
        <v>97</v>
      </c>
    </row>
    <row r="433" spans="1:6" x14ac:dyDescent="0.25">
      <c r="A433" s="9" t="s">
        <v>98</v>
      </c>
      <c r="B433" s="10" t="str">
        <f>"01027"</f>
        <v>01027</v>
      </c>
      <c r="C433" s="11" t="s">
        <v>587</v>
      </c>
      <c r="D433" s="10">
        <v>2001</v>
      </c>
      <c r="E433" s="11" t="s">
        <v>38</v>
      </c>
      <c r="F433" s="13" t="s">
        <v>97</v>
      </c>
    </row>
    <row r="434" spans="1:6" x14ac:dyDescent="0.25">
      <c r="A434" s="9" t="s">
        <v>98</v>
      </c>
      <c r="B434" s="10" t="str">
        <f>"02019"</f>
        <v>02019</v>
      </c>
      <c r="C434" s="11" t="s">
        <v>588</v>
      </c>
      <c r="D434" s="10">
        <v>2002</v>
      </c>
      <c r="E434" s="11" t="s">
        <v>38</v>
      </c>
      <c r="F434" s="13" t="s">
        <v>97</v>
      </c>
    </row>
    <row r="435" spans="1:6" x14ac:dyDescent="0.25">
      <c r="A435" s="9" t="s">
        <v>98</v>
      </c>
      <c r="B435" s="10" t="str">
        <f>"01038"</f>
        <v>01038</v>
      </c>
      <c r="C435" s="11" t="s">
        <v>589</v>
      </c>
      <c r="D435" s="10">
        <v>2001</v>
      </c>
      <c r="E435" s="11" t="s">
        <v>38</v>
      </c>
      <c r="F435" s="13" t="s">
        <v>97</v>
      </c>
    </row>
    <row r="436" spans="1:6" x14ac:dyDescent="0.25">
      <c r="A436" s="9" t="s">
        <v>98</v>
      </c>
      <c r="B436" s="10" t="str">
        <f>"02041"</f>
        <v>02041</v>
      </c>
      <c r="C436" s="11" t="s">
        <v>590</v>
      </c>
      <c r="D436" s="10">
        <v>2002</v>
      </c>
      <c r="E436" s="11" t="s">
        <v>38</v>
      </c>
      <c r="F436" s="13" t="s">
        <v>97</v>
      </c>
    </row>
    <row r="437" spans="1:6" x14ac:dyDescent="0.25">
      <c r="A437" s="9" t="s">
        <v>98</v>
      </c>
      <c r="B437" s="10" t="str">
        <f>"86010"</f>
        <v>86010</v>
      </c>
      <c r="C437" s="11" t="s">
        <v>591</v>
      </c>
      <c r="D437" s="10">
        <v>1986</v>
      </c>
      <c r="E437" s="11" t="s">
        <v>27</v>
      </c>
      <c r="F437" s="13" t="s">
        <v>97</v>
      </c>
    </row>
    <row r="438" spans="1:6" x14ac:dyDescent="0.25">
      <c r="A438" s="9" t="s">
        <v>98</v>
      </c>
      <c r="B438" s="10" t="str">
        <f>"93004"</f>
        <v>93004</v>
      </c>
      <c r="C438" s="11" t="s">
        <v>596</v>
      </c>
      <c r="D438" s="10">
        <v>1993</v>
      </c>
      <c r="E438" s="11" t="s">
        <v>38</v>
      </c>
      <c r="F438" s="13" t="s">
        <v>97</v>
      </c>
    </row>
    <row r="439" spans="1:6" x14ac:dyDescent="0.25">
      <c r="A439" s="9" t="s">
        <v>98</v>
      </c>
      <c r="B439" s="10" t="str">
        <f>"84007"</f>
        <v>84007</v>
      </c>
      <c r="C439" s="11" t="s">
        <v>597</v>
      </c>
      <c r="D439" s="10">
        <v>1984</v>
      </c>
      <c r="E439" s="11" t="s">
        <v>96</v>
      </c>
      <c r="F439" s="13" t="s">
        <v>97</v>
      </c>
    </row>
    <row r="440" spans="1:6" x14ac:dyDescent="0.25">
      <c r="A440" s="9" t="s">
        <v>98</v>
      </c>
      <c r="B440" s="10" t="str">
        <f>"61004"</f>
        <v>61004</v>
      </c>
      <c r="C440" s="11" t="s">
        <v>598</v>
      </c>
      <c r="D440" s="10">
        <v>1961</v>
      </c>
      <c r="E440" s="11" t="s">
        <v>140</v>
      </c>
      <c r="F440" s="13" t="s">
        <v>97</v>
      </c>
    </row>
    <row r="441" spans="1:6" x14ac:dyDescent="0.25">
      <c r="A441" s="9" t="s">
        <v>98</v>
      </c>
      <c r="B441" s="10" t="str">
        <f>"87009"</f>
        <v>87009</v>
      </c>
      <c r="C441" s="11" t="s">
        <v>599</v>
      </c>
      <c r="D441" s="10">
        <v>1987</v>
      </c>
      <c r="E441" s="11" t="s">
        <v>600</v>
      </c>
      <c r="F441" s="13" t="s">
        <v>97</v>
      </c>
    </row>
    <row r="442" spans="1:6" x14ac:dyDescent="0.25">
      <c r="A442" s="9" t="s">
        <v>98</v>
      </c>
      <c r="B442" s="10" t="str">
        <f>"66005"</f>
        <v>66005</v>
      </c>
      <c r="C442" s="11" t="s">
        <v>605</v>
      </c>
      <c r="D442" s="10">
        <v>1966</v>
      </c>
      <c r="E442" s="11" t="s">
        <v>27</v>
      </c>
      <c r="F442" s="13" t="s">
        <v>97</v>
      </c>
    </row>
    <row r="443" spans="1:6" x14ac:dyDescent="0.25">
      <c r="A443" s="9" t="s">
        <v>98</v>
      </c>
      <c r="B443" s="10" t="str">
        <f>"76005"</f>
        <v>76005</v>
      </c>
      <c r="C443" s="11" t="s">
        <v>613</v>
      </c>
      <c r="D443" s="10">
        <v>1976</v>
      </c>
      <c r="E443" s="11" t="s">
        <v>614</v>
      </c>
      <c r="F443" s="13" t="s">
        <v>97</v>
      </c>
    </row>
    <row r="444" spans="1:6" x14ac:dyDescent="0.25">
      <c r="A444" s="9" t="s">
        <v>98</v>
      </c>
      <c r="B444" s="10" t="str">
        <f>"77005"</f>
        <v>77005</v>
      </c>
      <c r="C444" s="11" t="s">
        <v>617</v>
      </c>
      <c r="D444" s="10">
        <v>1977</v>
      </c>
      <c r="E444" s="11" t="s">
        <v>27</v>
      </c>
      <c r="F444" s="13" t="s">
        <v>97</v>
      </c>
    </row>
    <row r="445" spans="1:6" x14ac:dyDescent="0.25">
      <c r="A445" s="9" t="s">
        <v>98</v>
      </c>
      <c r="B445" s="10" t="str">
        <f>"00044"</f>
        <v>00044</v>
      </c>
      <c r="C445" s="11" t="s">
        <v>618</v>
      </c>
      <c r="D445" s="10">
        <v>2000</v>
      </c>
      <c r="E445" s="11" t="s">
        <v>21</v>
      </c>
      <c r="F445" s="13" t="s">
        <v>97</v>
      </c>
    </row>
    <row r="446" spans="1:6" ht="15.75" thickBot="1" x14ac:dyDescent="0.3"/>
    <row r="447" spans="1:6" ht="16.5" thickBot="1" x14ac:dyDescent="0.3">
      <c r="A447" s="18" t="s">
        <v>1536</v>
      </c>
      <c r="B447" s="19"/>
      <c r="C447" s="20"/>
      <c r="D447" s="15"/>
      <c r="E447" s="15"/>
      <c r="F447" s="16"/>
    </row>
    <row r="449" spans="1:6" x14ac:dyDescent="0.25">
      <c r="A449" s="6" t="s">
        <v>0</v>
      </c>
      <c r="B449" s="7" t="s">
        <v>1</v>
      </c>
      <c r="C449" s="8" t="s">
        <v>2</v>
      </c>
      <c r="D449" s="7" t="s">
        <v>3</v>
      </c>
      <c r="E449" s="8" t="s">
        <v>4</v>
      </c>
      <c r="F449" s="12" t="s">
        <v>5</v>
      </c>
    </row>
    <row r="450" spans="1:6" x14ac:dyDescent="0.25">
      <c r="A450" s="9">
        <v>1</v>
      </c>
      <c r="B450" s="10" t="s">
        <v>621</v>
      </c>
      <c r="C450" s="11" t="s">
        <v>622</v>
      </c>
      <c r="D450" s="10">
        <v>2003</v>
      </c>
      <c r="E450" s="11" t="s">
        <v>140</v>
      </c>
      <c r="F450" s="13" t="s">
        <v>623</v>
      </c>
    </row>
    <row r="451" spans="1:6" x14ac:dyDescent="0.25">
      <c r="A451" s="9">
        <v>2</v>
      </c>
      <c r="B451" s="10" t="s">
        <v>624</v>
      </c>
      <c r="C451" s="11" t="s">
        <v>625</v>
      </c>
      <c r="D451" s="10">
        <v>2003</v>
      </c>
      <c r="E451" s="11" t="s">
        <v>87</v>
      </c>
      <c r="F451" s="13" t="s">
        <v>626</v>
      </c>
    </row>
    <row r="452" spans="1:6" x14ac:dyDescent="0.25">
      <c r="A452" s="9">
        <v>3</v>
      </c>
      <c r="B452" s="10" t="s">
        <v>627</v>
      </c>
      <c r="C452" s="11" t="s">
        <v>628</v>
      </c>
      <c r="D452" s="10">
        <v>2004</v>
      </c>
      <c r="E452" s="11" t="s">
        <v>10</v>
      </c>
      <c r="F452" s="13" t="s">
        <v>629</v>
      </c>
    </row>
    <row r="453" spans="1:6" x14ac:dyDescent="0.25">
      <c r="A453" s="9">
        <v>4</v>
      </c>
      <c r="B453" s="10" t="s">
        <v>630</v>
      </c>
      <c r="C453" s="11" t="s">
        <v>631</v>
      </c>
      <c r="D453" s="10">
        <v>2003</v>
      </c>
      <c r="E453" s="11" t="s">
        <v>38</v>
      </c>
      <c r="F453" s="13" t="s">
        <v>632</v>
      </c>
    </row>
    <row r="454" spans="1:6" x14ac:dyDescent="0.25">
      <c r="A454" s="9">
        <v>5</v>
      </c>
      <c r="B454" s="10" t="s">
        <v>633</v>
      </c>
      <c r="C454" s="11" t="s">
        <v>634</v>
      </c>
      <c r="D454" s="10">
        <v>2004</v>
      </c>
      <c r="E454" s="11" t="s">
        <v>7</v>
      </c>
      <c r="F454" s="13" t="s">
        <v>635</v>
      </c>
    </row>
    <row r="455" spans="1:6" x14ac:dyDescent="0.25">
      <c r="A455" s="9">
        <v>6</v>
      </c>
      <c r="B455" s="10" t="s">
        <v>636</v>
      </c>
      <c r="C455" s="11" t="s">
        <v>637</v>
      </c>
      <c r="D455" s="10">
        <v>2003</v>
      </c>
      <c r="E455" s="11" t="s">
        <v>96</v>
      </c>
      <c r="F455" s="13" t="s">
        <v>638</v>
      </c>
    </row>
    <row r="456" spans="1:6" x14ac:dyDescent="0.25">
      <c r="A456" s="9">
        <v>7</v>
      </c>
      <c r="B456" s="10" t="s">
        <v>639</v>
      </c>
      <c r="C456" s="11" t="s">
        <v>640</v>
      </c>
      <c r="D456" s="10">
        <v>2003</v>
      </c>
      <c r="E456" s="11" t="s">
        <v>27</v>
      </c>
      <c r="F456" s="13" t="s">
        <v>641</v>
      </c>
    </row>
    <row r="457" spans="1:6" x14ac:dyDescent="0.25">
      <c r="A457" s="9">
        <v>8</v>
      </c>
      <c r="B457" s="10" t="s">
        <v>642</v>
      </c>
      <c r="C457" s="11" t="s">
        <v>643</v>
      </c>
      <c r="D457" s="10">
        <v>2004</v>
      </c>
      <c r="E457" s="11" t="s">
        <v>108</v>
      </c>
      <c r="F457" s="13" t="s">
        <v>644</v>
      </c>
    </row>
    <row r="458" spans="1:6" x14ac:dyDescent="0.25">
      <c r="A458" s="9">
        <v>9</v>
      </c>
      <c r="B458" s="10" t="s">
        <v>645</v>
      </c>
      <c r="C458" s="11" t="s">
        <v>646</v>
      </c>
      <c r="D458" s="10">
        <v>2004</v>
      </c>
      <c r="E458" s="11" t="s">
        <v>140</v>
      </c>
      <c r="F458" s="13" t="s">
        <v>647</v>
      </c>
    </row>
    <row r="459" spans="1:6" x14ac:dyDescent="0.25">
      <c r="A459" s="9">
        <v>10</v>
      </c>
      <c r="B459" s="10" t="s">
        <v>648</v>
      </c>
      <c r="C459" s="11" t="s">
        <v>649</v>
      </c>
      <c r="D459" s="10">
        <v>2004</v>
      </c>
      <c r="E459" s="11" t="s">
        <v>140</v>
      </c>
      <c r="F459" s="13" t="s">
        <v>650</v>
      </c>
    </row>
    <row r="460" spans="1:6" x14ac:dyDescent="0.25">
      <c r="A460" s="9">
        <v>11</v>
      </c>
      <c r="B460" s="10" t="s">
        <v>651</v>
      </c>
      <c r="C460" s="11" t="s">
        <v>652</v>
      </c>
      <c r="D460" s="10">
        <v>2003</v>
      </c>
      <c r="E460" s="11" t="s">
        <v>96</v>
      </c>
      <c r="F460" s="13" t="s">
        <v>653</v>
      </c>
    </row>
    <row r="461" spans="1:6" x14ac:dyDescent="0.25">
      <c r="A461" s="9">
        <v>12</v>
      </c>
      <c r="B461" s="10" t="s">
        <v>654</v>
      </c>
      <c r="C461" s="11" t="s">
        <v>655</v>
      </c>
      <c r="D461" s="10">
        <v>2003</v>
      </c>
      <c r="E461" s="11" t="s">
        <v>478</v>
      </c>
      <c r="F461" s="13" t="s">
        <v>656</v>
      </c>
    </row>
    <row r="462" spans="1:6" x14ac:dyDescent="0.25">
      <c r="A462" s="9">
        <v>13</v>
      </c>
      <c r="B462" s="10" t="s">
        <v>657</v>
      </c>
      <c r="C462" s="11" t="s">
        <v>658</v>
      </c>
      <c r="D462" s="10">
        <v>2004</v>
      </c>
      <c r="E462" s="11" t="s">
        <v>13</v>
      </c>
      <c r="F462" s="13" t="s">
        <v>659</v>
      </c>
    </row>
    <row r="463" spans="1:6" x14ac:dyDescent="0.25">
      <c r="A463" s="9">
        <v>14</v>
      </c>
      <c r="B463" s="10" t="s">
        <v>660</v>
      </c>
      <c r="C463" s="11" t="s">
        <v>661</v>
      </c>
      <c r="D463" s="10">
        <v>2004</v>
      </c>
      <c r="E463" s="11" t="s">
        <v>108</v>
      </c>
      <c r="F463" s="13" t="s">
        <v>662</v>
      </c>
    </row>
    <row r="464" spans="1:6" x14ac:dyDescent="0.25">
      <c r="A464" s="9">
        <v>15</v>
      </c>
      <c r="B464" s="10" t="s">
        <v>663</v>
      </c>
      <c r="C464" s="11" t="s">
        <v>664</v>
      </c>
      <c r="D464" s="10">
        <v>2004</v>
      </c>
      <c r="E464" s="11" t="s">
        <v>21</v>
      </c>
      <c r="F464" s="13" t="s">
        <v>665</v>
      </c>
    </row>
    <row r="465" spans="1:6" ht="15" customHeight="1" x14ac:dyDescent="0.25">
      <c r="A465" s="9">
        <v>16</v>
      </c>
      <c r="B465" s="10" t="s">
        <v>666</v>
      </c>
      <c r="C465" s="11" t="s">
        <v>667</v>
      </c>
      <c r="D465" s="10">
        <v>2004</v>
      </c>
      <c r="E465" s="11" t="s">
        <v>21</v>
      </c>
      <c r="F465" s="13" t="s">
        <v>668</v>
      </c>
    </row>
    <row r="466" spans="1:6" x14ac:dyDescent="0.25">
      <c r="A466" s="9">
        <v>17</v>
      </c>
      <c r="B466" s="10" t="s">
        <v>669</v>
      </c>
      <c r="C466" s="11" t="s">
        <v>670</v>
      </c>
      <c r="D466" s="10">
        <v>2003</v>
      </c>
      <c r="E466" s="11" t="s">
        <v>21</v>
      </c>
      <c r="F466" s="13" t="s">
        <v>671</v>
      </c>
    </row>
    <row r="467" spans="1:6" x14ac:dyDescent="0.25">
      <c r="A467" s="9" t="s">
        <v>672</v>
      </c>
      <c r="B467" s="10" t="s">
        <v>673</v>
      </c>
      <c r="C467" s="11" t="s">
        <v>674</v>
      </c>
      <c r="D467" s="10">
        <v>2003</v>
      </c>
      <c r="E467" s="11" t="s">
        <v>108</v>
      </c>
      <c r="F467" s="13" t="s">
        <v>97</v>
      </c>
    </row>
    <row r="468" spans="1:6" x14ac:dyDescent="0.25">
      <c r="A468" s="9" t="s">
        <v>672</v>
      </c>
      <c r="B468" s="10" t="s">
        <v>675</v>
      </c>
      <c r="C468" s="11" t="s">
        <v>676</v>
      </c>
      <c r="D468" s="10">
        <v>2003</v>
      </c>
      <c r="E468" s="11" t="s">
        <v>140</v>
      </c>
      <c r="F468" s="13" t="s">
        <v>97</v>
      </c>
    </row>
    <row r="469" spans="1:6" x14ac:dyDescent="0.25">
      <c r="A469" s="9" t="s">
        <v>672</v>
      </c>
      <c r="B469" s="10" t="s">
        <v>677</v>
      </c>
      <c r="C469" s="11" t="s">
        <v>678</v>
      </c>
      <c r="D469" s="10">
        <v>2003</v>
      </c>
      <c r="E469" s="11" t="s">
        <v>51</v>
      </c>
      <c r="F469" s="13" t="s">
        <v>97</v>
      </c>
    </row>
    <row r="470" spans="1:6" x14ac:dyDescent="0.25">
      <c r="A470" s="9" t="s">
        <v>672</v>
      </c>
      <c r="B470" s="10" t="s">
        <v>679</v>
      </c>
      <c r="C470" s="11" t="s">
        <v>680</v>
      </c>
      <c r="D470" s="10">
        <v>2004</v>
      </c>
      <c r="E470" s="11" t="s">
        <v>140</v>
      </c>
      <c r="F470" s="13" t="s">
        <v>97</v>
      </c>
    </row>
    <row r="471" spans="1:6" x14ac:dyDescent="0.25">
      <c r="A471" s="9" t="s">
        <v>672</v>
      </c>
      <c r="B471" s="10" t="s">
        <v>681</v>
      </c>
      <c r="C471" s="11" t="s">
        <v>682</v>
      </c>
      <c r="D471" s="10">
        <v>2003</v>
      </c>
      <c r="E471" s="11" t="s">
        <v>96</v>
      </c>
      <c r="F471" s="13" t="s">
        <v>97</v>
      </c>
    </row>
    <row r="472" spans="1:6" x14ac:dyDescent="0.25">
      <c r="A472" s="9" t="s">
        <v>672</v>
      </c>
      <c r="B472" s="10" t="s">
        <v>683</v>
      </c>
      <c r="C472" s="11" t="s">
        <v>684</v>
      </c>
      <c r="D472" s="10">
        <v>2003</v>
      </c>
      <c r="E472" s="11" t="s">
        <v>96</v>
      </c>
      <c r="F472" s="13" t="s">
        <v>97</v>
      </c>
    </row>
    <row r="473" spans="1:6" x14ac:dyDescent="0.25">
      <c r="A473" s="9" t="s">
        <v>672</v>
      </c>
      <c r="B473" s="10" t="s">
        <v>685</v>
      </c>
      <c r="C473" s="11" t="s">
        <v>686</v>
      </c>
      <c r="D473" s="10">
        <v>2003</v>
      </c>
      <c r="E473" s="11" t="s">
        <v>7</v>
      </c>
      <c r="F473" s="13" t="s">
        <v>97</v>
      </c>
    </row>
    <row r="474" spans="1:6" x14ac:dyDescent="0.25">
      <c r="A474" s="9" t="s">
        <v>672</v>
      </c>
      <c r="B474" s="10" t="s">
        <v>687</v>
      </c>
      <c r="C474" s="11" t="s">
        <v>688</v>
      </c>
      <c r="D474" s="10">
        <v>2003</v>
      </c>
      <c r="E474" s="11" t="s">
        <v>108</v>
      </c>
      <c r="F474" s="13" t="s">
        <v>97</v>
      </c>
    </row>
    <row r="475" spans="1:6" x14ac:dyDescent="0.25">
      <c r="A475" s="9" t="s">
        <v>672</v>
      </c>
      <c r="B475" s="10" t="s">
        <v>689</v>
      </c>
      <c r="C475" s="11" t="s">
        <v>690</v>
      </c>
      <c r="D475" s="10">
        <v>2003</v>
      </c>
      <c r="E475" s="11" t="s">
        <v>27</v>
      </c>
      <c r="F475" s="13" t="s">
        <v>97</v>
      </c>
    </row>
    <row r="476" spans="1:6" x14ac:dyDescent="0.25">
      <c r="A476" s="9" t="s">
        <v>672</v>
      </c>
      <c r="B476" s="10" t="s">
        <v>691</v>
      </c>
      <c r="C476" s="11" t="s">
        <v>692</v>
      </c>
      <c r="D476" s="10">
        <v>2004</v>
      </c>
      <c r="E476" s="11" t="s">
        <v>96</v>
      </c>
      <c r="F476" s="13" t="s">
        <v>97</v>
      </c>
    </row>
    <row r="477" spans="1:6" x14ac:dyDescent="0.25">
      <c r="A477" s="9" t="s">
        <v>672</v>
      </c>
      <c r="B477" s="10" t="s">
        <v>693</v>
      </c>
      <c r="C477" s="11" t="s">
        <v>694</v>
      </c>
      <c r="D477" s="10">
        <v>2003</v>
      </c>
      <c r="E477" s="11" t="s">
        <v>135</v>
      </c>
      <c r="F477" s="13" t="s">
        <v>97</v>
      </c>
    </row>
    <row r="478" spans="1:6" x14ac:dyDescent="0.25">
      <c r="A478" s="9" t="s">
        <v>672</v>
      </c>
      <c r="B478" s="10" t="s">
        <v>695</v>
      </c>
      <c r="C478" s="11" t="s">
        <v>696</v>
      </c>
      <c r="D478" s="10">
        <v>2003</v>
      </c>
      <c r="E478" s="11" t="s">
        <v>7</v>
      </c>
      <c r="F478" s="13" t="s">
        <v>97</v>
      </c>
    </row>
    <row r="479" spans="1:6" x14ac:dyDescent="0.25">
      <c r="A479" s="9" t="s">
        <v>672</v>
      </c>
      <c r="B479" s="10" t="s">
        <v>701</v>
      </c>
      <c r="C479" s="11" t="s">
        <v>702</v>
      </c>
      <c r="D479" s="10">
        <v>2004</v>
      </c>
      <c r="E479" s="11" t="s">
        <v>7</v>
      </c>
      <c r="F479" s="13" t="s">
        <v>97</v>
      </c>
    </row>
    <row r="480" spans="1:6" x14ac:dyDescent="0.25">
      <c r="A480" s="9" t="s">
        <v>672</v>
      </c>
      <c r="B480" s="10" t="s">
        <v>703</v>
      </c>
      <c r="C480" s="11" t="s">
        <v>704</v>
      </c>
      <c r="D480" s="10">
        <v>2004</v>
      </c>
      <c r="E480" s="11" t="s">
        <v>7</v>
      </c>
      <c r="F480" s="13" t="s">
        <v>97</v>
      </c>
    </row>
    <row r="481" spans="1:6" x14ac:dyDescent="0.25">
      <c r="A481" s="9" t="s">
        <v>672</v>
      </c>
      <c r="B481" s="10" t="s">
        <v>707</v>
      </c>
      <c r="C481" s="11" t="s">
        <v>708</v>
      </c>
      <c r="D481" s="10">
        <v>2004</v>
      </c>
      <c r="E481" s="11" t="s">
        <v>140</v>
      </c>
      <c r="F481" s="13" t="s">
        <v>97</v>
      </c>
    </row>
    <row r="482" spans="1:6" x14ac:dyDescent="0.25">
      <c r="A482" s="9" t="s">
        <v>672</v>
      </c>
      <c r="B482" s="10" t="s">
        <v>709</v>
      </c>
      <c r="C482" s="11" t="s">
        <v>710</v>
      </c>
      <c r="D482" s="10">
        <v>2004</v>
      </c>
      <c r="E482" s="11" t="s">
        <v>7</v>
      </c>
      <c r="F482" s="13" t="s">
        <v>97</v>
      </c>
    </row>
    <row r="483" spans="1:6" x14ac:dyDescent="0.25">
      <c r="A483" s="9" t="s">
        <v>672</v>
      </c>
      <c r="B483" s="10" t="s">
        <v>711</v>
      </c>
      <c r="C483" s="11" t="s">
        <v>712</v>
      </c>
      <c r="D483" s="10">
        <v>2003</v>
      </c>
      <c r="E483" s="11" t="s">
        <v>10</v>
      </c>
      <c r="F483" s="13" t="s">
        <v>97</v>
      </c>
    </row>
    <row r="484" spans="1:6" x14ac:dyDescent="0.25">
      <c r="A484" s="9" t="s">
        <v>672</v>
      </c>
      <c r="B484" s="10" t="s">
        <v>713</v>
      </c>
      <c r="C484" s="11" t="s">
        <v>714</v>
      </c>
      <c r="D484" s="10">
        <v>2004</v>
      </c>
      <c r="E484" s="11" t="s">
        <v>108</v>
      </c>
      <c r="F484" s="13" t="s">
        <v>97</v>
      </c>
    </row>
    <row r="485" spans="1:6" x14ac:dyDescent="0.25">
      <c r="A485" s="9" t="s">
        <v>672</v>
      </c>
      <c r="B485" s="10" t="s">
        <v>715</v>
      </c>
      <c r="C485" s="11" t="s">
        <v>716</v>
      </c>
      <c r="D485" s="10">
        <v>2004</v>
      </c>
      <c r="E485" s="11" t="s">
        <v>135</v>
      </c>
      <c r="F485" s="13" t="s">
        <v>97</v>
      </c>
    </row>
    <row r="486" spans="1:6" x14ac:dyDescent="0.25">
      <c r="A486" s="9" t="s">
        <v>672</v>
      </c>
      <c r="B486" s="10" t="s">
        <v>717</v>
      </c>
      <c r="C486" s="11" t="s">
        <v>718</v>
      </c>
      <c r="D486" s="10">
        <v>2003</v>
      </c>
      <c r="E486" s="11" t="s">
        <v>21</v>
      </c>
      <c r="F486" s="13" t="s">
        <v>97</v>
      </c>
    </row>
    <row r="487" spans="1:6" x14ac:dyDescent="0.25">
      <c r="A487" s="9" t="s">
        <v>672</v>
      </c>
      <c r="B487" s="10" t="s">
        <v>719</v>
      </c>
      <c r="C487" s="11" t="s">
        <v>720</v>
      </c>
      <c r="D487" s="10">
        <v>2004</v>
      </c>
      <c r="E487" s="11" t="s">
        <v>7</v>
      </c>
      <c r="F487" s="13" t="s">
        <v>97</v>
      </c>
    </row>
    <row r="488" spans="1:6" x14ac:dyDescent="0.25">
      <c r="A488" s="9" t="s">
        <v>672</v>
      </c>
      <c r="B488" s="10" t="s">
        <v>721</v>
      </c>
      <c r="C488" s="11" t="s">
        <v>722</v>
      </c>
      <c r="D488" s="10">
        <v>2004</v>
      </c>
      <c r="E488" s="11" t="s">
        <v>7</v>
      </c>
      <c r="F488" s="13" t="s">
        <v>97</v>
      </c>
    </row>
    <row r="489" spans="1:6" x14ac:dyDescent="0.25">
      <c r="A489" s="9" t="s">
        <v>672</v>
      </c>
      <c r="B489" s="10" t="s">
        <v>723</v>
      </c>
      <c r="C489" s="11" t="s">
        <v>724</v>
      </c>
      <c r="D489" s="10">
        <v>2004</v>
      </c>
      <c r="E489" s="11" t="s">
        <v>7</v>
      </c>
      <c r="F489" s="13" t="s">
        <v>97</v>
      </c>
    </row>
    <row r="490" spans="1:6" x14ac:dyDescent="0.25">
      <c r="A490" s="9" t="s">
        <v>672</v>
      </c>
      <c r="B490" s="10" t="s">
        <v>725</v>
      </c>
      <c r="C490" s="11" t="s">
        <v>726</v>
      </c>
      <c r="D490" s="10">
        <v>2004</v>
      </c>
      <c r="E490" s="11" t="s">
        <v>135</v>
      </c>
      <c r="F490" s="13" t="s">
        <v>97</v>
      </c>
    </row>
    <row r="491" spans="1:6" x14ac:dyDescent="0.25">
      <c r="A491" s="9" t="s">
        <v>672</v>
      </c>
      <c r="B491" s="10" t="s">
        <v>727</v>
      </c>
      <c r="C491" s="11" t="s">
        <v>728</v>
      </c>
      <c r="D491" s="10">
        <v>2004</v>
      </c>
      <c r="E491" s="11" t="s">
        <v>27</v>
      </c>
      <c r="F491" s="13" t="s">
        <v>97</v>
      </c>
    </row>
    <row r="492" spans="1:6" x14ac:dyDescent="0.25">
      <c r="A492" s="9" t="s">
        <v>672</v>
      </c>
      <c r="B492" s="10" t="s">
        <v>729</v>
      </c>
      <c r="C492" s="11" t="s">
        <v>730</v>
      </c>
      <c r="D492" s="10">
        <v>2004</v>
      </c>
      <c r="E492" s="11" t="s">
        <v>731</v>
      </c>
      <c r="F492" s="13" t="s">
        <v>97</v>
      </c>
    </row>
    <row r="493" spans="1:6" x14ac:dyDescent="0.25">
      <c r="A493" s="9" t="s">
        <v>672</v>
      </c>
      <c r="B493" s="10" t="s">
        <v>736</v>
      </c>
      <c r="C493" s="11" t="s">
        <v>737</v>
      </c>
      <c r="D493" s="10">
        <v>2003</v>
      </c>
      <c r="E493" s="11" t="s">
        <v>21</v>
      </c>
      <c r="F493" s="13" t="s">
        <v>97</v>
      </c>
    </row>
    <row r="494" spans="1:6" x14ac:dyDescent="0.25">
      <c r="A494" s="9" t="s">
        <v>672</v>
      </c>
      <c r="B494" s="10" t="s">
        <v>738</v>
      </c>
      <c r="C494" s="11" t="s">
        <v>739</v>
      </c>
      <c r="D494" s="10">
        <v>2004</v>
      </c>
      <c r="E494" s="11" t="s">
        <v>21</v>
      </c>
      <c r="F494" s="13" t="s">
        <v>97</v>
      </c>
    </row>
    <row r="495" spans="1:6" x14ac:dyDescent="0.25">
      <c r="A495" s="9" t="s">
        <v>672</v>
      </c>
      <c r="B495" s="10" t="s">
        <v>740</v>
      </c>
      <c r="C495" s="11" t="s">
        <v>741</v>
      </c>
      <c r="D495" s="10">
        <v>2004</v>
      </c>
      <c r="E495" s="11" t="s">
        <v>18</v>
      </c>
      <c r="F495" s="13" t="s">
        <v>97</v>
      </c>
    </row>
    <row r="496" spans="1:6" x14ac:dyDescent="0.25">
      <c r="A496" s="9" t="s">
        <v>672</v>
      </c>
      <c r="B496" s="10" t="s">
        <v>742</v>
      </c>
      <c r="C496" s="11" t="s">
        <v>743</v>
      </c>
      <c r="D496" s="10">
        <v>2004</v>
      </c>
      <c r="E496" s="11" t="s">
        <v>18</v>
      </c>
      <c r="F496" s="13" t="s">
        <v>97</v>
      </c>
    </row>
    <row r="497" spans="1:6" x14ac:dyDescent="0.25">
      <c r="A497" s="9" t="s">
        <v>672</v>
      </c>
      <c r="B497" s="10" t="s">
        <v>744</v>
      </c>
      <c r="C497" s="11" t="s">
        <v>745</v>
      </c>
      <c r="D497" s="10">
        <v>2003</v>
      </c>
      <c r="E497" s="11" t="s">
        <v>51</v>
      </c>
      <c r="F497" s="13" t="s">
        <v>97</v>
      </c>
    </row>
    <row r="498" spans="1:6" x14ac:dyDescent="0.25">
      <c r="A498" s="9" t="s">
        <v>672</v>
      </c>
      <c r="B498" s="10" t="s">
        <v>746</v>
      </c>
      <c r="C498" s="11" t="s">
        <v>747</v>
      </c>
      <c r="D498" s="10">
        <v>2003</v>
      </c>
      <c r="E498" s="11" t="s">
        <v>51</v>
      </c>
      <c r="F498" s="13" t="s">
        <v>97</v>
      </c>
    </row>
    <row r="499" spans="1:6" x14ac:dyDescent="0.25">
      <c r="A499" s="9" t="s">
        <v>672</v>
      </c>
      <c r="B499" s="10" t="s">
        <v>748</v>
      </c>
      <c r="C499" s="11" t="s">
        <v>749</v>
      </c>
      <c r="D499" s="10">
        <v>2004</v>
      </c>
      <c r="E499" s="11" t="s">
        <v>10</v>
      </c>
      <c r="F499" s="13" t="s">
        <v>97</v>
      </c>
    </row>
    <row r="500" spans="1:6" x14ac:dyDescent="0.25">
      <c r="A500" s="9" t="s">
        <v>672</v>
      </c>
      <c r="B500" s="10" t="s">
        <v>750</v>
      </c>
      <c r="C500" s="11" t="s">
        <v>751</v>
      </c>
      <c r="D500" s="10">
        <v>2003</v>
      </c>
      <c r="E500" s="11" t="s">
        <v>140</v>
      </c>
      <c r="F500" s="13" t="s">
        <v>97</v>
      </c>
    </row>
    <row r="501" spans="1:6" x14ac:dyDescent="0.25">
      <c r="A501" s="9" t="s">
        <v>672</v>
      </c>
      <c r="B501" s="10" t="s">
        <v>752</v>
      </c>
      <c r="C501" s="11" t="s">
        <v>753</v>
      </c>
      <c r="D501" s="10">
        <v>2004</v>
      </c>
      <c r="E501" s="11" t="s">
        <v>21</v>
      </c>
      <c r="F501" s="13" t="s">
        <v>97</v>
      </c>
    </row>
    <row r="502" spans="1:6" x14ac:dyDescent="0.25">
      <c r="A502" s="9" t="s">
        <v>672</v>
      </c>
      <c r="B502" s="10" t="s">
        <v>756</v>
      </c>
      <c r="C502" s="11" t="s">
        <v>757</v>
      </c>
      <c r="D502" s="10">
        <v>2003</v>
      </c>
      <c r="E502" s="11" t="s">
        <v>140</v>
      </c>
      <c r="F502" s="13" t="s">
        <v>97</v>
      </c>
    </row>
    <row r="503" spans="1:6" x14ac:dyDescent="0.25">
      <c r="A503" s="9" t="s">
        <v>672</v>
      </c>
      <c r="B503" s="10" t="s">
        <v>758</v>
      </c>
      <c r="C503" s="11" t="s">
        <v>759</v>
      </c>
      <c r="D503" s="10">
        <v>2004</v>
      </c>
      <c r="E503" s="11" t="s">
        <v>140</v>
      </c>
      <c r="F503" s="13" t="s">
        <v>97</v>
      </c>
    </row>
    <row r="504" spans="1:6" x14ac:dyDescent="0.25">
      <c r="A504" s="9" t="s">
        <v>672</v>
      </c>
      <c r="B504" s="10" t="s">
        <v>760</v>
      </c>
      <c r="C504" s="11" t="s">
        <v>761</v>
      </c>
      <c r="D504" s="10">
        <v>2004</v>
      </c>
      <c r="E504" s="11" t="s">
        <v>140</v>
      </c>
      <c r="F504" s="13" t="s">
        <v>97</v>
      </c>
    </row>
    <row r="505" spans="1:6" x14ac:dyDescent="0.25">
      <c r="A505" s="9" t="s">
        <v>672</v>
      </c>
      <c r="B505" s="10" t="s">
        <v>764</v>
      </c>
      <c r="C505" s="11" t="s">
        <v>765</v>
      </c>
      <c r="D505" s="10">
        <v>2004</v>
      </c>
      <c r="E505" s="11" t="s">
        <v>51</v>
      </c>
      <c r="F505" s="13" t="s">
        <v>97</v>
      </c>
    </row>
    <row r="506" spans="1:6" x14ac:dyDescent="0.25">
      <c r="A506" s="9" t="s">
        <v>672</v>
      </c>
      <c r="B506" s="10" t="s">
        <v>766</v>
      </c>
      <c r="C506" s="11" t="s">
        <v>767</v>
      </c>
      <c r="D506" s="10">
        <v>2003</v>
      </c>
      <c r="E506" s="11" t="s">
        <v>51</v>
      </c>
      <c r="F506" s="13" t="s">
        <v>97</v>
      </c>
    </row>
    <row r="507" spans="1:6" x14ac:dyDescent="0.25">
      <c r="A507" s="9" t="s">
        <v>672</v>
      </c>
      <c r="B507" s="10" t="s">
        <v>768</v>
      </c>
      <c r="C507" s="11" t="s">
        <v>769</v>
      </c>
      <c r="D507" s="10">
        <v>2004</v>
      </c>
      <c r="E507" s="11" t="s">
        <v>51</v>
      </c>
      <c r="F507" s="13" t="s">
        <v>97</v>
      </c>
    </row>
    <row r="508" spans="1:6" x14ac:dyDescent="0.25">
      <c r="A508" s="9" t="s">
        <v>672</v>
      </c>
      <c r="B508" s="10" t="s">
        <v>770</v>
      </c>
      <c r="C508" s="11" t="s">
        <v>771</v>
      </c>
      <c r="D508" s="10">
        <v>2004</v>
      </c>
      <c r="E508" s="11" t="s">
        <v>96</v>
      </c>
      <c r="F508" s="13" t="s">
        <v>97</v>
      </c>
    </row>
    <row r="509" spans="1:6" x14ac:dyDescent="0.25">
      <c r="A509" s="9" t="s">
        <v>672</v>
      </c>
      <c r="B509" s="10" t="s">
        <v>772</v>
      </c>
      <c r="C509" s="11" t="s">
        <v>773</v>
      </c>
      <c r="D509" s="10">
        <v>2003</v>
      </c>
      <c r="E509" s="11" t="s">
        <v>108</v>
      </c>
      <c r="F509" s="13" t="s">
        <v>97</v>
      </c>
    </row>
    <row r="510" spans="1:6" x14ac:dyDescent="0.25">
      <c r="A510" s="9" t="s">
        <v>672</v>
      </c>
      <c r="B510" s="10" t="s">
        <v>774</v>
      </c>
      <c r="C510" s="11" t="s">
        <v>775</v>
      </c>
      <c r="D510" s="10">
        <v>2003</v>
      </c>
      <c r="E510" s="11" t="s">
        <v>21</v>
      </c>
      <c r="F510" s="13" t="s">
        <v>97</v>
      </c>
    </row>
    <row r="511" spans="1:6" x14ac:dyDescent="0.25">
      <c r="A511" s="9" t="s">
        <v>672</v>
      </c>
      <c r="B511" s="10" t="s">
        <v>776</v>
      </c>
      <c r="C511" s="11" t="s">
        <v>777</v>
      </c>
      <c r="D511" s="10">
        <v>2004</v>
      </c>
      <c r="E511" s="11" t="s">
        <v>96</v>
      </c>
      <c r="F511" s="13" t="s">
        <v>97</v>
      </c>
    </row>
    <row r="512" spans="1:6" x14ac:dyDescent="0.25">
      <c r="A512" s="9" t="s">
        <v>672</v>
      </c>
      <c r="B512" s="10" t="s">
        <v>780</v>
      </c>
      <c r="C512" s="11" t="s">
        <v>781</v>
      </c>
      <c r="D512" s="10">
        <v>2003</v>
      </c>
      <c r="E512" s="11" t="s">
        <v>18</v>
      </c>
      <c r="F512" s="13" t="s">
        <v>97</v>
      </c>
    </row>
    <row r="513" spans="1:6" x14ac:dyDescent="0.25">
      <c r="A513" s="9" t="s">
        <v>672</v>
      </c>
      <c r="B513" s="10" t="s">
        <v>787</v>
      </c>
      <c r="C513" s="11" t="s">
        <v>788</v>
      </c>
      <c r="D513" s="10">
        <v>2003</v>
      </c>
      <c r="E513" s="11" t="s">
        <v>38</v>
      </c>
      <c r="F513" s="13" t="s">
        <v>97</v>
      </c>
    </row>
    <row r="514" spans="1:6" x14ac:dyDescent="0.25">
      <c r="A514" s="9" t="s">
        <v>672</v>
      </c>
      <c r="B514" s="10" t="s">
        <v>789</v>
      </c>
      <c r="C514" s="11" t="s">
        <v>790</v>
      </c>
      <c r="D514" s="10">
        <v>2004</v>
      </c>
      <c r="E514" s="11" t="s">
        <v>38</v>
      </c>
      <c r="F514" s="13" t="s">
        <v>97</v>
      </c>
    </row>
    <row r="515" spans="1:6" x14ac:dyDescent="0.25">
      <c r="A515" s="9" t="s">
        <v>672</v>
      </c>
      <c r="B515" s="10" t="s">
        <v>791</v>
      </c>
      <c r="C515" s="11" t="s">
        <v>792</v>
      </c>
      <c r="D515" s="10">
        <v>2004</v>
      </c>
      <c r="E515" s="11" t="s">
        <v>38</v>
      </c>
      <c r="F515" s="13" t="s">
        <v>97</v>
      </c>
    </row>
    <row r="516" spans="1:6" x14ac:dyDescent="0.25">
      <c r="A516" s="9" t="s">
        <v>672</v>
      </c>
      <c r="B516" s="10" t="s">
        <v>793</v>
      </c>
      <c r="C516" s="11" t="s">
        <v>794</v>
      </c>
      <c r="D516" s="10">
        <v>2004</v>
      </c>
      <c r="E516" s="11" t="s">
        <v>38</v>
      </c>
      <c r="F516" s="13" t="s">
        <v>97</v>
      </c>
    </row>
    <row r="517" spans="1:6" x14ac:dyDescent="0.25">
      <c r="A517" s="9" t="s">
        <v>672</v>
      </c>
      <c r="B517" s="10" t="s">
        <v>795</v>
      </c>
      <c r="C517" s="11" t="s">
        <v>796</v>
      </c>
      <c r="D517" s="10">
        <v>2003</v>
      </c>
      <c r="E517" s="11" t="s">
        <v>38</v>
      </c>
      <c r="F517" s="13" t="s">
        <v>97</v>
      </c>
    </row>
    <row r="518" spans="1:6" x14ac:dyDescent="0.25">
      <c r="A518" s="9" t="s">
        <v>672</v>
      </c>
      <c r="B518" s="10" t="s">
        <v>797</v>
      </c>
      <c r="C518" s="11" t="s">
        <v>798</v>
      </c>
      <c r="D518" s="10">
        <v>2004</v>
      </c>
      <c r="E518" s="11" t="s">
        <v>51</v>
      </c>
      <c r="F518" s="13" t="s">
        <v>97</v>
      </c>
    </row>
    <row r="519" spans="1:6" x14ac:dyDescent="0.25">
      <c r="A519" s="9" t="s">
        <v>672</v>
      </c>
      <c r="B519" s="10" t="s">
        <v>804</v>
      </c>
      <c r="C519" s="11" t="s">
        <v>805</v>
      </c>
      <c r="D519" s="10">
        <v>2003</v>
      </c>
      <c r="E519" s="11" t="s">
        <v>21</v>
      </c>
      <c r="F519" s="13" t="s">
        <v>97</v>
      </c>
    </row>
    <row r="520" spans="1:6" x14ac:dyDescent="0.25">
      <c r="A520" s="9" t="s">
        <v>672</v>
      </c>
      <c r="B520" s="10" t="s">
        <v>821</v>
      </c>
      <c r="C520" s="11" t="s">
        <v>822</v>
      </c>
      <c r="D520" s="10">
        <v>2004</v>
      </c>
      <c r="E520" s="11" t="s">
        <v>140</v>
      </c>
      <c r="F520" s="13" t="s">
        <v>97</v>
      </c>
    </row>
    <row r="521" spans="1:6" ht="15.75" thickBot="1" x14ac:dyDescent="0.3"/>
    <row r="522" spans="1:6" ht="16.5" thickBot="1" x14ac:dyDescent="0.3">
      <c r="A522" s="18" t="s">
        <v>1537</v>
      </c>
      <c r="B522" s="19"/>
      <c r="C522" s="20"/>
      <c r="D522" s="15"/>
      <c r="E522" s="15"/>
      <c r="F522" s="16"/>
    </row>
    <row r="524" spans="1:6" x14ac:dyDescent="0.25">
      <c r="A524" s="6" t="s">
        <v>0</v>
      </c>
      <c r="B524" s="7" t="s">
        <v>1</v>
      </c>
      <c r="C524" s="8" t="s">
        <v>2</v>
      </c>
      <c r="D524" s="7" t="s">
        <v>3</v>
      </c>
      <c r="E524" s="8" t="s">
        <v>4</v>
      </c>
      <c r="F524" s="12" t="s">
        <v>5</v>
      </c>
    </row>
    <row r="525" spans="1:6" x14ac:dyDescent="0.25">
      <c r="A525" s="9">
        <v>1</v>
      </c>
      <c r="B525" s="10" t="s">
        <v>827</v>
      </c>
      <c r="C525" s="11" t="s">
        <v>828</v>
      </c>
      <c r="D525" s="10">
        <v>2005</v>
      </c>
      <c r="E525" s="11" t="s">
        <v>13</v>
      </c>
      <c r="F525" s="13" t="s">
        <v>829</v>
      </c>
    </row>
    <row r="526" spans="1:6" x14ac:dyDescent="0.25">
      <c r="A526" s="9">
        <v>2</v>
      </c>
      <c r="B526" s="10" t="s">
        <v>830</v>
      </c>
      <c r="C526" s="11" t="s">
        <v>831</v>
      </c>
      <c r="D526" s="10">
        <v>2005</v>
      </c>
      <c r="E526" s="11" t="s">
        <v>21</v>
      </c>
      <c r="F526" s="13" t="s">
        <v>832</v>
      </c>
    </row>
    <row r="527" spans="1:6" x14ac:dyDescent="0.25">
      <c r="A527" s="9">
        <v>3</v>
      </c>
      <c r="B527" s="10" t="s">
        <v>833</v>
      </c>
      <c r="C527" s="11" t="s">
        <v>834</v>
      </c>
      <c r="D527" s="10">
        <v>2006</v>
      </c>
      <c r="E527" s="11" t="s">
        <v>27</v>
      </c>
      <c r="F527" s="13" t="s">
        <v>835</v>
      </c>
    </row>
    <row r="528" spans="1:6" x14ac:dyDescent="0.25">
      <c r="A528" s="9">
        <v>4</v>
      </c>
      <c r="B528" s="10" t="s">
        <v>836</v>
      </c>
      <c r="C528" s="11" t="s">
        <v>837</v>
      </c>
      <c r="D528" s="10">
        <v>2005</v>
      </c>
      <c r="E528" s="11" t="s">
        <v>84</v>
      </c>
      <c r="F528" s="13" t="s">
        <v>838</v>
      </c>
    </row>
    <row r="529" spans="1:6" x14ac:dyDescent="0.25">
      <c r="A529" s="9">
        <v>5</v>
      </c>
      <c r="B529" s="10" t="s">
        <v>839</v>
      </c>
      <c r="C529" s="11" t="s">
        <v>840</v>
      </c>
      <c r="D529" s="10">
        <v>2005</v>
      </c>
      <c r="E529" s="11" t="s">
        <v>7</v>
      </c>
      <c r="F529" s="13" t="s">
        <v>841</v>
      </c>
    </row>
    <row r="530" spans="1:6" x14ac:dyDescent="0.25">
      <c r="A530" s="9">
        <v>6</v>
      </c>
      <c r="B530" s="10" t="s">
        <v>842</v>
      </c>
      <c r="C530" s="11" t="s">
        <v>843</v>
      </c>
      <c r="D530" s="10">
        <v>2005</v>
      </c>
      <c r="E530" s="11" t="s">
        <v>27</v>
      </c>
      <c r="F530" s="13" t="s">
        <v>844</v>
      </c>
    </row>
    <row r="531" spans="1:6" ht="30" x14ac:dyDescent="0.25">
      <c r="A531" s="9">
        <v>7</v>
      </c>
      <c r="B531" s="10" t="s">
        <v>845</v>
      </c>
      <c r="C531" s="11" t="s">
        <v>846</v>
      </c>
      <c r="D531" s="10">
        <v>2006</v>
      </c>
      <c r="E531" s="11" t="s">
        <v>210</v>
      </c>
      <c r="F531" s="13" t="s">
        <v>847</v>
      </c>
    </row>
    <row r="532" spans="1:6" x14ac:dyDescent="0.25">
      <c r="A532" s="9">
        <v>8</v>
      </c>
      <c r="B532" s="10" t="s">
        <v>848</v>
      </c>
      <c r="C532" s="11" t="s">
        <v>849</v>
      </c>
      <c r="D532" s="10">
        <v>2006</v>
      </c>
      <c r="E532" s="11" t="s">
        <v>38</v>
      </c>
      <c r="F532" s="13" t="s">
        <v>850</v>
      </c>
    </row>
    <row r="533" spans="1:6" x14ac:dyDescent="0.25">
      <c r="A533" s="9">
        <v>9</v>
      </c>
      <c r="B533" s="10" t="s">
        <v>851</v>
      </c>
      <c r="C533" s="11" t="s">
        <v>852</v>
      </c>
      <c r="D533" s="10">
        <v>2006</v>
      </c>
      <c r="E533" s="11" t="s">
        <v>140</v>
      </c>
      <c r="F533" s="13" t="s">
        <v>853</v>
      </c>
    </row>
    <row r="534" spans="1:6" x14ac:dyDescent="0.25">
      <c r="A534" s="9">
        <v>10</v>
      </c>
      <c r="B534" s="10" t="s">
        <v>854</v>
      </c>
      <c r="C534" s="11" t="s">
        <v>855</v>
      </c>
      <c r="D534" s="10">
        <v>2006</v>
      </c>
      <c r="E534" s="11" t="s">
        <v>18</v>
      </c>
      <c r="F534" s="13" t="s">
        <v>856</v>
      </c>
    </row>
    <row r="535" spans="1:6" x14ac:dyDescent="0.25">
      <c r="A535" s="9">
        <v>11</v>
      </c>
      <c r="B535" s="10" t="s">
        <v>857</v>
      </c>
      <c r="C535" s="11" t="s">
        <v>858</v>
      </c>
      <c r="D535" s="10">
        <v>2006</v>
      </c>
      <c r="E535" s="11" t="s">
        <v>96</v>
      </c>
      <c r="F535" s="13" t="s">
        <v>859</v>
      </c>
    </row>
    <row r="536" spans="1:6" x14ac:dyDescent="0.25">
      <c r="A536" s="9">
        <v>12</v>
      </c>
      <c r="B536" s="10" t="s">
        <v>860</v>
      </c>
      <c r="C536" s="11" t="s">
        <v>861</v>
      </c>
      <c r="D536" s="10">
        <v>2006</v>
      </c>
      <c r="E536" s="11" t="s">
        <v>27</v>
      </c>
      <c r="F536" s="13" t="s">
        <v>862</v>
      </c>
    </row>
    <row r="537" spans="1:6" x14ac:dyDescent="0.25">
      <c r="A537" s="9">
        <v>13</v>
      </c>
      <c r="B537" s="10" t="s">
        <v>863</v>
      </c>
      <c r="C537" s="11" t="s">
        <v>864</v>
      </c>
      <c r="D537" s="10">
        <v>2006</v>
      </c>
      <c r="E537" s="11" t="s">
        <v>10</v>
      </c>
      <c r="F537" s="13" t="s">
        <v>865</v>
      </c>
    </row>
    <row r="538" spans="1:6" x14ac:dyDescent="0.25">
      <c r="A538" s="9">
        <v>14</v>
      </c>
      <c r="B538" s="10" t="s">
        <v>866</v>
      </c>
      <c r="C538" s="11" t="s">
        <v>867</v>
      </c>
      <c r="D538" s="10">
        <v>2006</v>
      </c>
      <c r="E538" s="11" t="s">
        <v>18</v>
      </c>
      <c r="F538" s="13" t="s">
        <v>868</v>
      </c>
    </row>
    <row r="539" spans="1:6" x14ac:dyDescent="0.25">
      <c r="A539" s="9">
        <v>15</v>
      </c>
      <c r="B539" s="10" t="s">
        <v>869</v>
      </c>
      <c r="C539" s="11" t="s">
        <v>870</v>
      </c>
      <c r="D539" s="10">
        <v>2006</v>
      </c>
      <c r="E539" s="11" t="s">
        <v>18</v>
      </c>
      <c r="F539" s="13" t="s">
        <v>871</v>
      </c>
    </row>
    <row r="540" spans="1:6" x14ac:dyDescent="0.25">
      <c r="A540" s="9">
        <v>16</v>
      </c>
      <c r="B540" s="10" t="s">
        <v>872</v>
      </c>
      <c r="C540" s="11" t="s">
        <v>873</v>
      </c>
      <c r="D540" s="10">
        <v>2006</v>
      </c>
      <c r="E540" s="11" t="s">
        <v>38</v>
      </c>
      <c r="F540" s="13" t="s">
        <v>874</v>
      </c>
    </row>
    <row r="541" spans="1:6" x14ac:dyDescent="0.25">
      <c r="A541" s="9">
        <v>17</v>
      </c>
      <c r="B541" s="10" t="s">
        <v>875</v>
      </c>
      <c r="C541" s="11" t="s">
        <v>876</v>
      </c>
      <c r="D541" s="10">
        <v>2006</v>
      </c>
      <c r="E541" s="11" t="s">
        <v>27</v>
      </c>
      <c r="F541" s="13" t="s">
        <v>877</v>
      </c>
    </row>
    <row r="542" spans="1:6" x14ac:dyDescent="0.25">
      <c r="A542" s="9">
        <v>18</v>
      </c>
      <c r="B542" s="10" t="s">
        <v>878</v>
      </c>
      <c r="C542" s="11" t="s">
        <v>879</v>
      </c>
      <c r="D542" s="10">
        <v>2005</v>
      </c>
      <c r="E542" s="11" t="s">
        <v>38</v>
      </c>
      <c r="F542" s="13" t="s">
        <v>880</v>
      </c>
    </row>
    <row r="543" spans="1:6" x14ac:dyDescent="0.25">
      <c r="A543" s="9">
        <v>19</v>
      </c>
      <c r="B543" s="10" t="s">
        <v>881</v>
      </c>
      <c r="C543" s="11" t="s">
        <v>882</v>
      </c>
      <c r="D543" s="10">
        <v>2006</v>
      </c>
      <c r="E543" s="11" t="s">
        <v>140</v>
      </c>
      <c r="F543" s="13" t="s">
        <v>883</v>
      </c>
    </row>
    <row r="544" spans="1:6" x14ac:dyDescent="0.25">
      <c r="A544" s="9">
        <v>20</v>
      </c>
      <c r="B544" s="10" t="s">
        <v>884</v>
      </c>
      <c r="C544" s="11" t="s">
        <v>885</v>
      </c>
      <c r="D544" s="10">
        <v>2006</v>
      </c>
      <c r="E544" s="11" t="s">
        <v>10</v>
      </c>
      <c r="F544" s="13" t="s">
        <v>886</v>
      </c>
    </row>
    <row r="545" spans="1:6" x14ac:dyDescent="0.25">
      <c r="A545" s="9">
        <v>21</v>
      </c>
      <c r="B545" s="10" t="s">
        <v>887</v>
      </c>
      <c r="C545" s="11" t="s">
        <v>888</v>
      </c>
      <c r="D545" s="10">
        <v>2006</v>
      </c>
      <c r="E545" s="11" t="s">
        <v>731</v>
      </c>
      <c r="F545" s="13" t="s">
        <v>889</v>
      </c>
    </row>
    <row r="546" spans="1:6" x14ac:dyDescent="0.25">
      <c r="A546" s="9">
        <v>22</v>
      </c>
      <c r="B546" s="10" t="s">
        <v>890</v>
      </c>
      <c r="C546" s="11" t="s">
        <v>891</v>
      </c>
      <c r="D546" s="10">
        <v>2006</v>
      </c>
      <c r="E546" s="11" t="s">
        <v>21</v>
      </c>
      <c r="F546" s="13" t="s">
        <v>892</v>
      </c>
    </row>
    <row r="547" spans="1:6" x14ac:dyDescent="0.25">
      <c r="A547" s="9">
        <v>23</v>
      </c>
      <c r="B547" s="10" t="s">
        <v>893</v>
      </c>
      <c r="C547" s="11" t="s">
        <v>894</v>
      </c>
      <c r="D547" s="10">
        <v>2005</v>
      </c>
      <c r="E547" s="11" t="s">
        <v>51</v>
      </c>
      <c r="F547" s="13" t="s">
        <v>895</v>
      </c>
    </row>
    <row r="548" spans="1:6" x14ac:dyDescent="0.25">
      <c r="A548" s="9">
        <v>24</v>
      </c>
      <c r="B548" s="10" t="s">
        <v>896</v>
      </c>
      <c r="C548" s="11" t="s">
        <v>897</v>
      </c>
      <c r="D548" s="10">
        <v>2006</v>
      </c>
      <c r="E548" s="11" t="s">
        <v>38</v>
      </c>
      <c r="F548" s="13" t="s">
        <v>898</v>
      </c>
    </row>
    <row r="549" spans="1:6" x14ac:dyDescent="0.25">
      <c r="A549" s="9" t="s">
        <v>899</v>
      </c>
      <c r="B549" s="10" t="s">
        <v>900</v>
      </c>
      <c r="C549" s="11" t="s">
        <v>901</v>
      </c>
      <c r="D549" s="10">
        <v>2005</v>
      </c>
      <c r="E549" s="11" t="s">
        <v>140</v>
      </c>
      <c r="F549" s="13" t="s">
        <v>97</v>
      </c>
    </row>
    <row r="550" spans="1:6" x14ac:dyDescent="0.25">
      <c r="A550" s="9" t="s">
        <v>899</v>
      </c>
      <c r="B550" s="10" t="s">
        <v>902</v>
      </c>
      <c r="C550" s="11" t="s">
        <v>903</v>
      </c>
      <c r="D550" s="10">
        <v>2005</v>
      </c>
      <c r="E550" s="11" t="s">
        <v>140</v>
      </c>
      <c r="F550" s="13" t="s">
        <v>97</v>
      </c>
    </row>
    <row r="551" spans="1:6" x14ac:dyDescent="0.25">
      <c r="A551" s="9" t="s">
        <v>899</v>
      </c>
      <c r="B551" s="10" t="s">
        <v>906</v>
      </c>
      <c r="C551" s="11" t="s">
        <v>907</v>
      </c>
      <c r="D551" s="10">
        <v>2005</v>
      </c>
      <c r="E551" s="11" t="s">
        <v>140</v>
      </c>
      <c r="F551" s="13" t="s">
        <v>97</v>
      </c>
    </row>
    <row r="552" spans="1:6" x14ac:dyDescent="0.25">
      <c r="A552" s="9" t="s">
        <v>899</v>
      </c>
      <c r="B552" s="10" t="s">
        <v>908</v>
      </c>
      <c r="C552" s="11" t="s">
        <v>909</v>
      </c>
      <c r="D552" s="10">
        <v>2005</v>
      </c>
      <c r="E552" s="11" t="s">
        <v>7</v>
      </c>
      <c r="F552" s="13" t="s">
        <v>97</v>
      </c>
    </row>
    <row r="553" spans="1:6" x14ac:dyDescent="0.25">
      <c r="A553" s="9" t="s">
        <v>899</v>
      </c>
      <c r="B553" s="10" t="s">
        <v>910</v>
      </c>
      <c r="C553" s="11" t="s">
        <v>911</v>
      </c>
      <c r="D553" s="10">
        <v>2005</v>
      </c>
      <c r="E553" s="11" t="s">
        <v>108</v>
      </c>
      <c r="F553" s="13" t="s">
        <v>97</v>
      </c>
    </row>
    <row r="554" spans="1:6" x14ac:dyDescent="0.25">
      <c r="A554" s="9" t="s">
        <v>899</v>
      </c>
      <c r="B554" s="10" t="s">
        <v>914</v>
      </c>
      <c r="C554" s="11" t="s">
        <v>915</v>
      </c>
      <c r="D554" s="10">
        <v>2005</v>
      </c>
      <c r="E554" s="11" t="s">
        <v>96</v>
      </c>
      <c r="F554" s="13" t="s">
        <v>97</v>
      </c>
    </row>
    <row r="555" spans="1:6" x14ac:dyDescent="0.25">
      <c r="A555" s="9" t="s">
        <v>899</v>
      </c>
      <c r="B555" s="10" t="s">
        <v>916</v>
      </c>
      <c r="C555" s="11" t="s">
        <v>917</v>
      </c>
      <c r="D555" s="10">
        <v>2005</v>
      </c>
      <c r="E555" s="11" t="s">
        <v>27</v>
      </c>
      <c r="F555" s="13" t="s">
        <v>97</v>
      </c>
    </row>
    <row r="556" spans="1:6" x14ac:dyDescent="0.25">
      <c r="A556" s="9" t="s">
        <v>899</v>
      </c>
      <c r="B556" s="10" t="s">
        <v>918</v>
      </c>
      <c r="C556" s="11" t="s">
        <v>919</v>
      </c>
      <c r="D556" s="10">
        <v>2006</v>
      </c>
      <c r="E556" s="11" t="s">
        <v>27</v>
      </c>
      <c r="F556" s="13" t="s">
        <v>97</v>
      </c>
    </row>
    <row r="557" spans="1:6" x14ac:dyDescent="0.25">
      <c r="A557" s="9" t="s">
        <v>899</v>
      </c>
      <c r="B557" s="10" t="s">
        <v>920</v>
      </c>
      <c r="C557" s="11" t="s">
        <v>921</v>
      </c>
      <c r="D557" s="10">
        <v>2005</v>
      </c>
      <c r="E557" s="11" t="s">
        <v>10</v>
      </c>
      <c r="F557" s="13" t="s">
        <v>97</v>
      </c>
    </row>
    <row r="558" spans="1:6" x14ac:dyDescent="0.25">
      <c r="A558" s="9" t="s">
        <v>899</v>
      </c>
      <c r="B558" s="10" t="s">
        <v>922</v>
      </c>
      <c r="C558" s="11" t="s">
        <v>923</v>
      </c>
      <c r="D558" s="10">
        <v>2005</v>
      </c>
      <c r="E558" s="11" t="s">
        <v>10</v>
      </c>
      <c r="F558" s="13" t="s">
        <v>97</v>
      </c>
    </row>
    <row r="559" spans="1:6" x14ac:dyDescent="0.25">
      <c r="A559" s="9" t="s">
        <v>899</v>
      </c>
      <c r="B559" s="10" t="s">
        <v>924</v>
      </c>
      <c r="C559" s="11" t="s">
        <v>925</v>
      </c>
      <c r="D559" s="10">
        <v>2006</v>
      </c>
      <c r="E559" s="11" t="s">
        <v>140</v>
      </c>
      <c r="F559" s="13" t="s">
        <v>97</v>
      </c>
    </row>
    <row r="560" spans="1:6" x14ac:dyDescent="0.25">
      <c r="A560" s="9" t="s">
        <v>899</v>
      </c>
      <c r="B560" s="10" t="s">
        <v>928</v>
      </c>
      <c r="C560" s="11" t="s">
        <v>929</v>
      </c>
      <c r="D560" s="10">
        <v>2005</v>
      </c>
      <c r="E560" s="11" t="s">
        <v>13</v>
      </c>
      <c r="F560" s="13" t="s">
        <v>97</v>
      </c>
    </row>
    <row r="561" spans="1:6" x14ac:dyDescent="0.25">
      <c r="A561" s="9" t="s">
        <v>899</v>
      </c>
      <c r="B561" s="10" t="s">
        <v>930</v>
      </c>
      <c r="C561" s="11" t="s">
        <v>931</v>
      </c>
      <c r="D561" s="10">
        <v>2005</v>
      </c>
      <c r="E561" s="11" t="s">
        <v>13</v>
      </c>
      <c r="F561" s="13" t="s">
        <v>97</v>
      </c>
    </row>
    <row r="562" spans="1:6" x14ac:dyDescent="0.25">
      <c r="A562" s="9" t="s">
        <v>899</v>
      </c>
      <c r="B562" s="10" t="s">
        <v>932</v>
      </c>
      <c r="C562" s="11" t="s">
        <v>933</v>
      </c>
      <c r="D562" s="10">
        <v>2005</v>
      </c>
      <c r="E562" s="11" t="s">
        <v>13</v>
      </c>
      <c r="F562" s="13" t="s">
        <v>97</v>
      </c>
    </row>
    <row r="563" spans="1:6" x14ac:dyDescent="0.25">
      <c r="A563" s="9" t="s">
        <v>899</v>
      </c>
      <c r="B563" s="10" t="s">
        <v>934</v>
      </c>
      <c r="C563" s="11" t="s">
        <v>935</v>
      </c>
      <c r="D563" s="10">
        <v>2005</v>
      </c>
      <c r="E563" s="11" t="s">
        <v>13</v>
      </c>
      <c r="F563" s="13" t="s">
        <v>97</v>
      </c>
    </row>
    <row r="564" spans="1:6" x14ac:dyDescent="0.25">
      <c r="A564" s="9" t="s">
        <v>899</v>
      </c>
      <c r="B564" s="10" t="s">
        <v>936</v>
      </c>
      <c r="C564" s="11" t="s">
        <v>937</v>
      </c>
      <c r="D564" s="10">
        <v>2005</v>
      </c>
      <c r="E564" s="11" t="s">
        <v>13</v>
      </c>
      <c r="F564" s="13" t="s">
        <v>97</v>
      </c>
    </row>
    <row r="565" spans="1:6" x14ac:dyDescent="0.25">
      <c r="A565" s="9" t="s">
        <v>899</v>
      </c>
      <c r="B565" s="10" t="s">
        <v>938</v>
      </c>
      <c r="C565" s="11" t="s">
        <v>939</v>
      </c>
      <c r="D565" s="10">
        <v>2005</v>
      </c>
      <c r="E565" s="11" t="s">
        <v>13</v>
      </c>
      <c r="F565" s="13" t="s">
        <v>97</v>
      </c>
    </row>
    <row r="566" spans="1:6" x14ac:dyDescent="0.25">
      <c r="A566" s="9" t="s">
        <v>899</v>
      </c>
      <c r="B566" s="10" t="s">
        <v>940</v>
      </c>
      <c r="C566" s="11" t="s">
        <v>941</v>
      </c>
      <c r="D566" s="10">
        <v>2005</v>
      </c>
      <c r="E566" s="11" t="s">
        <v>96</v>
      </c>
      <c r="F566" s="13" t="s">
        <v>97</v>
      </c>
    </row>
    <row r="567" spans="1:6" x14ac:dyDescent="0.25">
      <c r="A567" s="9" t="s">
        <v>899</v>
      </c>
      <c r="B567" s="10" t="s">
        <v>942</v>
      </c>
      <c r="C567" s="11" t="s">
        <v>943</v>
      </c>
      <c r="D567" s="10">
        <v>2005</v>
      </c>
      <c r="E567" s="11" t="s">
        <v>27</v>
      </c>
      <c r="F567" s="13" t="s">
        <v>97</v>
      </c>
    </row>
    <row r="568" spans="1:6" x14ac:dyDescent="0.25">
      <c r="A568" s="9" t="s">
        <v>899</v>
      </c>
      <c r="B568" s="10" t="s">
        <v>944</v>
      </c>
      <c r="C568" s="11" t="s">
        <v>945</v>
      </c>
      <c r="D568" s="10">
        <v>2005</v>
      </c>
      <c r="E568" s="11" t="s">
        <v>140</v>
      </c>
      <c r="F568" s="13" t="s">
        <v>97</v>
      </c>
    </row>
    <row r="569" spans="1:6" x14ac:dyDescent="0.25">
      <c r="A569" s="9" t="s">
        <v>899</v>
      </c>
      <c r="B569" s="10" t="s">
        <v>946</v>
      </c>
      <c r="C569" s="11" t="s">
        <v>947</v>
      </c>
      <c r="D569" s="10">
        <v>2006</v>
      </c>
      <c r="E569" s="11" t="s">
        <v>27</v>
      </c>
      <c r="F569" s="13" t="s">
        <v>97</v>
      </c>
    </row>
    <row r="570" spans="1:6" x14ac:dyDescent="0.25">
      <c r="A570" s="9" t="s">
        <v>899</v>
      </c>
      <c r="B570" s="10" t="s">
        <v>950</v>
      </c>
      <c r="C570" s="11" t="s">
        <v>951</v>
      </c>
      <c r="D570" s="10">
        <v>2005</v>
      </c>
      <c r="E570" s="11" t="s">
        <v>96</v>
      </c>
      <c r="F570" s="13" t="s">
        <v>97</v>
      </c>
    </row>
    <row r="571" spans="1:6" x14ac:dyDescent="0.25">
      <c r="A571" s="9" t="s">
        <v>899</v>
      </c>
      <c r="B571" s="10" t="s">
        <v>952</v>
      </c>
      <c r="C571" s="11" t="s">
        <v>953</v>
      </c>
      <c r="D571" s="10">
        <v>2006</v>
      </c>
      <c r="E571" s="11" t="s">
        <v>27</v>
      </c>
      <c r="F571" s="13" t="s">
        <v>97</v>
      </c>
    </row>
    <row r="572" spans="1:6" x14ac:dyDescent="0.25">
      <c r="A572" s="9" t="s">
        <v>899</v>
      </c>
      <c r="B572" s="10" t="s">
        <v>954</v>
      </c>
      <c r="C572" s="11" t="s">
        <v>955</v>
      </c>
      <c r="D572" s="10">
        <v>2006</v>
      </c>
      <c r="E572" s="11" t="s">
        <v>21</v>
      </c>
      <c r="F572" s="13" t="s">
        <v>97</v>
      </c>
    </row>
    <row r="573" spans="1:6" x14ac:dyDescent="0.25">
      <c r="A573" s="9" t="s">
        <v>899</v>
      </c>
      <c r="B573" s="10" t="s">
        <v>956</v>
      </c>
      <c r="C573" s="11" t="s">
        <v>957</v>
      </c>
      <c r="D573" s="10">
        <v>2006</v>
      </c>
      <c r="E573" s="11" t="s">
        <v>10</v>
      </c>
      <c r="F573" s="13" t="s">
        <v>97</v>
      </c>
    </row>
    <row r="574" spans="1:6" x14ac:dyDescent="0.25">
      <c r="A574" s="9" t="s">
        <v>899</v>
      </c>
      <c r="B574" s="10" t="s">
        <v>958</v>
      </c>
      <c r="C574" s="11" t="s">
        <v>959</v>
      </c>
      <c r="D574" s="10">
        <v>2006</v>
      </c>
      <c r="E574" s="11" t="s">
        <v>140</v>
      </c>
      <c r="F574" s="13" t="s">
        <v>97</v>
      </c>
    </row>
    <row r="575" spans="1:6" x14ac:dyDescent="0.25">
      <c r="A575" s="9" t="s">
        <v>899</v>
      </c>
      <c r="B575" s="10" t="s">
        <v>960</v>
      </c>
      <c r="C575" s="11" t="s">
        <v>961</v>
      </c>
      <c r="D575" s="10">
        <v>2005</v>
      </c>
      <c r="E575" s="11" t="s">
        <v>13</v>
      </c>
      <c r="F575" s="13" t="s">
        <v>97</v>
      </c>
    </row>
    <row r="576" spans="1:6" x14ac:dyDescent="0.25">
      <c r="A576" s="9" t="s">
        <v>899</v>
      </c>
      <c r="B576" s="10" t="s">
        <v>964</v>
      </c>
      <c r="C576" s="11" t="s">
        <v>965</v>
      </c>
      <c r="D576" s="10">
        <v>2006</v>
      </c>
      <c r="E576" s="11" t="s">
        <v>18</v>
      </c>
      <c r="F576" s="13" t="s">
        <v>97</v>
      </c>
    </row>
    <row r="577" spans="1:6" x14ac:dyDescent="0.25">
      <c r="A577" s="9" t="s">
        <v>899</v>
      </c>
      <c r="B577" s="10" t="s">
        <v>968</v>
      </c>
      <c r="C577" s="11" t="s">
        <v>969</v>
      </c>
      <c r="D577" s="10">
        <v>2006</v>
      </c>
      <c r="E577" s="11" t="s">
        <v>210</v>
      </c>
      <c r="F577" s="13" t="s">
        <v>97</v>
      </c>
    </row>
    <row r="578" spans="1:6" x14ac:dyDescent="0.25">
      <c r="A578" s="9" t="s">
        <v>899</v>
      </c>
      <c r="B578" s="10" t="s">
        <v>970</v>
      </c>
      <c r="C578" s="11" t="s">
        <v>971</v>
      </c>
      <c r="D578" s="10">
        <v>2006</v>
      </c>
      <c r="E578" s="11" t="s">
        <v>38</v>
      </c>
      <c r="F578" s="13" t="s">
        <v>97</v>
      </c>
    </row>
    <row r="579" spans="1:6" x14ac:dyDescent="0.25">
      <c r="A579" s="9" t="s">
        <v>899</v>
      </c>
      <c r="B579" s="10" t="s">
        <v>972</v>
      </c>
      <c r="C579" s="11" t="s">
        <v>973</v>
      </c>
      <c r="D579" s="10">
        <v>2005</v>
      </c>
      <c r="E579" s="11" t="s">
        <v>96</v>
      </c>
      <c r="F579" s="13" t="s">
        <v>97</v>
      </c>
    </row>
    <row r="580" spans="1:6" x14ac:dyDescent="0.25">
      <c r="A580" s="9" t="s">
        <v>899</v>
      </c>
      <c r="B580" s="10" t="s">
        <v>974</v>
      </c>
      <c r="C580" s="11" t="s">
        <v>975</v>
      </c>
      <c r="D580" s="10">
        <v>2006</v>
      </c>
      <c r="E580" s="11" t="s">
        <v>27</v>
      </c>
      <c r="F580" s="13" t="s">
        <v>97</v>
      </c>
    </row>
    <row r="581" spans="1:6" x14ac:dyDescent="0.25">
      <c r="A581" s="9" t="s">
        <v>899</v>
      </c>
      <c r="B581" s="10" t="s">
        <v>976</v>
      </c>
      <c r="C581" s="11" t="s">
        <v>977</v>
      </c>
      <c r="D581" s="10">
        <v>2006</v>
      </c>
      <c r="E581" s="11" t="s">
        <v>38</v>
      </c>
      <c r="F581" s="13" t="s">
        <v>97</v>
      </c>
    </row>
    <row r="582" spans="1:6" x14ac:dyDescent="0.25">
      <c r="A582" s="9" t="s">
        <v>899</v>
      </c>
      <c r="B582" s="10" t="s">
        <v>992</v>
      </c>
      <c r="C582" s="11" t="s">
        <v>993</v>
      </c>
      <c r="D582" s="10">
        <v>2006</v>
      </c>
      <c r="E582" s="11" t="s">
        <v>21</v>
      </c>
      <c r="F582" s="13" t="s">
        <v>97</v>
      </c>
    </row>
    <row r="583" spans="1:6" ht="15.75" thickBot="1" x14ac:dyDescent="0.3"/>
    <row r="584" spans="1:6" ht="16.5" thickBot="1" x14ac:dyDescent="0.3">
      <c r="A584" s="18" t="s">
        <v>1538</v>
      </c>
      <c r="B584" s="19"/>
      <c r="C584" s="20"/>
      <c r="D584" s="15"/>
      <c r="E584" s="15"/>
      <c r="F584" s="16"/>
    </row>
    <row r="586" spans="1:6" x14ac:dyDescent="0.25">
      <c r="A586" s="6" t="s">
        <v>0</v>
      </c>
      <c r="B586" s="7" t="s">
        <v>1</v>
      </c>
      <c r="C586" s="8" t="s">
        <v>2</v>
      </c>
      <c r="D586" s="7" t="s">
        <v>3</v>
      </c>
      <c r="E586" s="8" t="s">
        <v>4</v>
      </c>
      <c r="F586" s="12" t="s">
        <v>5</v>
      </c>
    </row>
    <row r="587" spans="1:6" x14ac:dyDescent="0.25">
      <c r="A587" s="9">
        <v>1</v>
      </c>
      <c r="B587" s="10" t="s">
        <v>1004</v>
      </c>
      <c r="C587" s="11" t="s">
        <v>1005</v>
      </c>
      <c r="D587" s="10">
        <v>2007</v>
      </c>
      <c r="E587" s="11" t="s">
        <v>10</v>
      </c>
      <c r="F587" s="13" t="s">
        <v>1006</v>
      </c>
    </row>
    <row r="588" spans="1:6" x14ac:dyDescent="0.25">
      <c r="A588" s="9">
        <v>2</v>
      </c>
      <c r="B588" s="10" t="s">
        <v>1007</v>
      </c>
      <c r="C588" s="11" t="s">
        <v>1008</v>
      </c>
      <c r="D588" s="10">
        <v>2007</v>
      </c>
      <c r="E588" s="11" t="s">
        <v>38</v>
      </c>
      <c r="F588" s="13" t="s">
        <v>1009</v>
      </c>
    </row>
    <row r="589" spans="1:6" x14ac:dyDescent="0.25">
      <c r="A589" s="9">
        <v>3</v>
      </c>
      <c r="B589" s="10" t="s">
        <v>1010</v>
      </c>
      <c r="C589" s="11" t="s">
        <v>1011</v>
      </c>
      <c r="D589" s="10">
        <v>2007</v>
      </c>
      <c r="E589" s="11" t="s">
        <v>27</v>
      </c>
      <c r="F589" s="13" t="s">
        <v>1012</v>
      </c>
    </row>
    <row r="590" spans="1:6" x14ac:dyDescent="0.25">
      <c r="A590" s="9">
        <v>4</v>
      </c>
      <c r="B590" s="10" t="s">
        <v>1013</v>
      </c>
      <c r="C590" s="11" t="s">
        <v>1014</v>
      </c>
      <c r="D590" s="10">
        <v>2007</v>
      </c>
      <c r="E590" s="11" t="s">
        <v>27</v>
      </c>
      <c r="F590" s="13" t="s">
        <v>1015</v>
      </c>
    </row>
    <row r="591" spans="1:6" x14ac:dyDescent="0.25">
      <c r="A591" s="9">
        <v>5</v>
      </c>
      <c r="B591" s="10" t="s">
        <v>1016</v>
      </c>
      <c r="C591" s="11" t="s">
        <v>1017</v>
      </c>
      <c r="D591" s="10">
        <v>2007</v>
      </c>
      <c r="E591" s="11" t="s">
        <v>27</v>
      </c>
      <c r="F591" s="13" t="s">
        <v>1018</v>
      </c>
    </row>
    <row r="592" spans="1:6" x14ac:dyDescent="0.25">
      <c r="A592" s="9">
        <v>6</v>
      </c>
      <c r="B592" s="10" t="s">
        <v>1019</v>
      </c>
      <c r="C592" s="11" t="s">
        <v>1020</v>
      </c>
      <c r="D592" s="10">
        <v>2007</v>
      </c>
      <c r="E592" s="11" t="s">
        <v>96</v>
      </c>
      <c r="F592" s="13" t="s">
        <v>1021</v>
      </c>
    </row>
    <row r="593" spans="1:6" x14ac:dyDescent="0.25">
      <c r="A593" s="9">
        <v>7</v>
      </c>
      <c r="B593" s="10" t="s">
        <v>1022</v>
      </c>
      <c r="C593" s="11" t="s">
        <v>1023</v>
      </c>
      <c r="D593" s="10">
        <v>2007</v>
      </c>
      <c r="E593" s="11" t="s">
        <v>18</v>
      </c>
      <c r="F593" s="13" t="s">
        <v>1024</v>
      </c>
    </row>
    <row r="594" spans="1:6" x14ac:dyDescent="0.25">
      <c r="A594" s="9">
        <v>8</v>
      </c>
      <c r="B594" s="10" t="s">
        <v>1025</v>
      </c>
      <c r="C594" s="11" t="s">
        <v>1026</v>
      </c>
      <c r="D594" s="10">
        <v>2007</v>
      </c>
      <c r="E594" s="11" t="s">
        <v>84</v>
      </c>
      <c r="F594" s="13" t="s">
        <v>1027</v>
      </c>
    </row>
    <row r="595" spans="1:6" x14ac:dyDescent="0.25">
      <c r="A595" s="9">
        <v>9</v>
      </c>
      <c r="B595" s="10" t="s">
        <v>1028</v>
      </c>
      <c r="C595" s="11" t="s">
        <v>1029</v>
      </c>
      <c r="D595" s="10">
        <v>2007</v>
      </c>
      <c r="E595" s="11" t="s">
        <v>13</v>
      </c>
      <c r="F595" s="13" t="s">
        <v>1030</v>
      </c>
    </row>
    <row r="596" spans="1:6" x14ac:dyDescent="0.25">
      <c r="A596" s="9">
        <v>10</v>
      </c>
      <c r="B596" s="10" t="s">
        <v>1031</v>
      </c>
      <c r="C596" s="11" t="s">
        <v>1032</v>
      </c>
      <c r="D596" s="10">
        <v>2008</v>
      </c>
      <c r="E596" s="11" t="s">
        <v>38</v>
      </c>
      <c r="F596" s="13" t="s">
        <v>1033</v>
      </c>
    </row>
    <row r="597" spans="1:6" x14ac:dyDescent="0.25">
      <c r="A597" s="9">
        <v>11</v>
      </c>
      <c r="B597" s="10" t="s">
        <v>1034</v>
      </c>
      <c r="C597" s="11" t="s">
        <v>1035</v>
      </c>
      <c r="D597" s="10">
        <v>2008</v>
      </c>
      <c r="E597" s="11" t="s">
        <v>614</v>
      </c>
      <c r="F597" s="13" t="s">
        <v>1036</v>
      </c>
    </row>
    <row r="598" spans="1:6" x14ac:dyDescent="0.25">
      <c r="A598" s="9">
        <v>12</v>
      </c>
      <c r="B598" s="10" t="s">
        <v>1037</v>
      </c>
      <c r="C598" s="11" t="s">
        <v>1038</v>
      </c>
      <c r="D598" s="10">
        <v>2008</v>
      </c>
      <c r="E598" s="11" t="s">
        <v>10</v>
      </c>
      <c r="F598" s="13" t="s">
        <v>1039</v>
      </c>
    </row>
    <row r="599" spans="1:6" x14ac:dyDescent="0.25">
      <c r="A599" s="9">
        <v>13</v>
      </c>
      <c r="B599" s="10" t="s">
        <v>1040</v>
      </c>
      <c r="C599" s="11" t="s">
        <v>1041</v>
      </c>
      <c r="D599" s="10">
        <v>2007</v>
      </c>
      <c r="E599" s="11" t="s">
        <v>10</v>
      </c>
      <c r="F599" s="13" t="s">
        <v>1042</v>
      </c>
    </row>
    <row r="600" spans="1:6" x14ac:dyDescent="0.25">
      <c r="A600" s="9">
        <v>14</v>
      </c>
      <c r="B600" s="10" t="s">
        <v>1043</v>
      </c>
      <c r="C600" s="11" t="s">
        <v>1044</v>
      </c>
      <c r="D600" s="10">
        <v>2008</v>
      </c>
      <c r="E600" s="11" t="s">
        <v>10</v>
      </c>
      <c r="F600" s="13" t="s">
        <v>1045</v>
      </c>
    </row>
    <row r="601" spans="1:6" x14ac:dyDescent="0.25">
      <c r="A601" s="9">
        <v>15</v>
      </c>
      <c r="B601" s="10" t="s">
        <v>1046</v>
      </c>
      <c r="C601" s="11" t="s">
        <v>1047</v>
      </c>
      <c r="D601" s="10">
        <v>2008</v>
      </c>
      <c r="E601" s="11" t="s">
        <v>108</v>
      </c>
      <c r="F601" s="13" t="s">
        <v>1048</v>
      </c>
    </row>
    <row r="602" spans="1:6" x14ac:dyDescent="0.25">
      <c r="A602" s="9">
        <v>16</v>
      </c>
      <c r="B602" s="10" t="s">
        <v>1049</v>
      </c>
      <c r="C602" s="11" t="s">
        <v>1050</v>
      </c>
      <c r="D602" s="10">
        <v>2008</v>
      </c>
      <c r="E602" s="11" t="s">
        <v>18</v>
      </c>
      <c r="F602" s="13" t="s">
        <v>1051</v>
      </c>
    </row>
    <row r="603" spans="1:6" x14ac:dyDescent="0.25">
      <c r="A603" s="9">
        <v>17</v>
      </c>
      <c r="B603" s="10" t="s">
        <v>1052</v>
      </c>
      <c r="C603" s="11" t="s">
        <v>1053</v>
      </c>
      <c r="D603" s="10">
        <v>2007</v>
      </c>
      <c r="E603" s="11" t="s">
        <v>84</v>
      </c>
      <c r="F603" s="13" t="s">
        <v>1054</v>
      </c>
    </row>
    <row r="604" spans="1:6" x14ac:dyDescent="0.25">
      <c r="A604" s="9">
        <v>18</v>
      </c>
      <c r="B604" s="10" t="s">
        <v>1055</v>
      </c>
      <c r="C604" s="11" t="s">
        <v>1056</v>
      </c>
      <c r="D604" s="10">
        <v>2008</v>
      </c>
      <c r="E604" s="11" t="s">
        <v>7</v>
      </c>
      <c r="F604" s="13" t="s">
        <v>1057</v>
      </c>
    </row>
    <row r="605" spans="1:6" x14ac:dyDescent="0.25">
      <c r="A605" s="9">
        <v>19</v>
      </c>
      <c r="B605" s="10" t="s">
        <v>1058</v>
      </c>
      <c r="C605" s="11" t="s">
        <v>1059</v>
      </c>
      <c r="D605" s="10">
        <v>2007</v>
      </c>
      <c r="E605" s="11" t="s">
        <v>27</v>
      </c>
      <c r="F605" s="13" t="s">
        <v>1060</v>
      </c>
    </row>
    <row r="606" spans="1:6" x14ac:dyDescent="0.25">
      <c r="A606" s="9">
        <v>20</v>
      </c>
      <c r="B606" s="10" t="s">
        <v>1061</v>
      </c>
      <c r="C606" s="11" t="s">
        <v>1062</v>
      </c>
      <c r="D606" s="10">
        <v>2007</v>
      </c>
      <c r="E606" s="11" t="s">
        <v>13</v>
      </c>
      <c r="F606" s="13" t="s">
        <v>1063</v>
      </c>
    </row>
    <row r="607" spans="1:6" x14ac:dyDescent="0.25">
      <c r="A607" s="9">
        <v>21</v>
      </c>
      <c r="B607" s="10" t="s">
        <v>1064</v>
      </c>
      <c r="C607" s="11" t="s">
        <v>1065</v>
      </c>
      <c r="D607" s="10">
        <v>2008</v>
      </c>
      <c r="E607" s="11" t="s">
        <v>38</v>
      </c>
      <c r="F607" s="13" t="s">
        <v>1066</v>
      </c>
    </row>
    <row r="608" spans="1:6" x14ac:dyDescent="0.25">
      <c r="A608" s="9">
        <v>22</v>
      </c>
      <c r="B608" s="10" t="s">
        <v>1067</v>
      </c>
      <c r="C608" s="11" t="s">
        <v>1068</v>
      </c>
      <c r="D608" s="10">
        <v>2008</v>
      </c>
      <c r="E608" s="11" t="s">
        <v>18</v>
      </c>
      <c r="F608" s="13" t="s">
        <v>1069</v>
      </c>
    </row>
    <row r="609" spans="1:6" x14ac:dyDescent="0.25">
      <c r="A609" s="9">
        <v>23</v>
      </c>
      <c r="B609" s="10" t="s">
        <v>1070</v>
      </c>
      <c r="C609" s="11" t="s">
        <v>1071</v>
      </c>
      <c r="D609" s="10">
        <v>2007</v>
      </c>
      <c r="E609" s="11" t="s">
        <v>10</v>
      </c>
      <c r="F609" s="13" t="s">
        <v>1072</v>
      </c>
    </row>
    <row r="610" spans="1:6" x14ac:dyDescent="0.25">
      <c r="A610" s="9">
        <v>24</v>
      </c>
      <c r="B610" s="10" t="s">
        <v>1073</v>
      </c>
      <c r="C610" s="11" t="s">
        <v>1074</v>
      </c>
      <c r="D610" s="10">
        <v>2007</v>
      </c>
      <c r="E610" s="11" t="s">
        <v>38</v>
      </c>
      <c r="F610" s="13" t="s">
        <v>1075</v>
      </c>
    </row>
    <row r="611" spans="1:6" x14ac:dyDescent="0.25">
      <c r="A611" s="9">
        <v>25</v>
      </c>
      <c r="B611" s="10" t="s">
        <v>1076</v>
      </c>
      <c r="C611" s="11" t="s">
        <v>1077</v>
      </c>
      <c r="D611" s="10">
        <v>2008</v>
      </c>
      <c r="E611" s="11" t="s">
        <v>7</v>
      </c>
      <c r="F611" s="13" t="s">
        <v>1078</v>
      </c>
    </row>
    <row r="612" spans="1:6" x14ac:dyDescent="0.25">
      <c r="A612" s="9">
        <v>26</v>
      </c>
      <c r="B612" s="10" t="s">
        <v>1079</v>
      </c>
      <c r="C612" s="11" t="s">
        <v>1080</v>
      </c>
      <c r="D612" s="10">
        <v>2007</v>
      </c>
      <c r="E612" s="11" t="s">
        <v>18</v>
      </c>
      <c r="F612" s="13" t="s">
        <v>1081</v>
      </c>
    </row>
    <row r="613" spans="1:6" x14ac:dyDescent="0.25">
      <c r="A613" s="9">
        <v>27</v>
      </c>
      <c r="B613" s="10" t="s">
        <v>1082</v>
      </c>
      <c r="C613" s="11" t="s">
        <v>1083</v>
      </c>
      <c r="D613" s="10">
        <v>2008</v>
      </c>
      <c r="E613" s="11" t="s">
        <v>108</v>
      </c>
      <c r="F613" s="13" t="s">
        <v>1084</v>
      </c>
    </row>
    <row r="614" spans="1:6" x14ac:dyDescent="0.25">
      <c r="A614" s="9">
        <v>28</v>
      </c>
      <c r="B614" s="10" t="s">
        <v>1085</v>
      </c>
      <c r="C614" s="11" t="s">
        <v>1086</v>
      </c>
      <c r="D614" s="10">
        <v>2008</v>
      </c>
      <c r="E614" s="11" t="s">
        <v>18</v>
      </c>
      <c r="F614" s="13" t="s">
        <v>1087</v>
      </c>
    </row>
    <row r="615" spans="1:6" x14ac:dyDescent="0.25">
      <c r="A615" s="9">
        <v>29</v>
      </c>
      <c r="B615" s="10" t="s">
        <v>1088</v>
      </c>
      <c r="C615" s="11" t="s">
        <v>1089</v>
      </c>
      <c r="D615" s="10">
        <v>2008</v>
      </c>
      <c r="E615" s="11" t="s">
        <v>7</v>
      </c>
      <c r="F615" s="13" t="s">
        <v>1090</v>
      </c>
    </row>
    <row r="616" spans="1:6" x14ac:dyDescent="0.25">
      <c r="A616" s="9">
        <v>30</v>
      </c>
      <c r="B616" s="10" t="s">
        <v>1091</v>
      </c>
      <c r="C616" s="11" t="s">
        <v>1092</v>
      </c>
      <c r="D616" s="10">
        <v>2007</v>
      </c>
      <c r="E616" s="11" t="s">
        <v>108</v>
      </c>
      <c r="F616" s="13" t="s">
        <v>1093</v>
      </c>
    </row>
    <row r="617" spans="1:6" x14ac:dyDescent="0.25">
      <c r="A617" s="9">
        <v>31</v>
      </c>
      <c r="B617" s="10" t="s">
        <v>1094</v>
      </c>
      <c r="C617" s="11" t="s">
        <v>1095</v>
      </c>
      <c r="D617" s="10">
        <v>2008</v>
      </c>
      <c r="E617" s="11" t="s">
        <v>13</v>
      </c>
      <c r="F617" s="13" t="s">
        <v>1096</v>
      </c>
    </row>
    <row r="618" spans="1:6" x14ac:dyDescent="0.25">
      <c r="A618" s="9">
        <v>32</v>
      </c>
      <c r="B618" s="10" t="s">
        <v>1097</v>
      </c>
      <c r="C618" s="11" t="s">
        <v>1098</v>
      </c>
      <c r="D618" s="10">
        <v>2008</v>
      </c>
      <c r="E618" s="11" t="s">
        <v>84</v>
      </c>
      <c r="F618" s="13" t="s">
        <v>1099</v>
      </c>
    </row>
    <row r="619" spans="1:6" x14ac:dyDescent="0.25">
      <c r="A619" s="9">
        <v>33</v>
      </c>
      <c r="B619" s="10" t="s">
        <v>1100</v>
      </c>
      <c r="C619" s="11" t="s">
        <v>1101</v>
      </c>
      <c r="D619" s="10">
        <v>2008</v>
      </c>
      <c r="E619" s="11" t="s">
        <v>27</v>
      </c>
      <c r="F619" s="13" t="s">
        <v>1102</v>
      </c>
    </row>
    <row r="620" spans="1:6" x14ac:dyDescent="0.25">
      <c r="A620" s="9">
        <v>34</v>
      </c>
      <c r="B620" s="10" t="s">
        <v>1103</v>
      </c>
      <c r="C620" s="11" t="s">
        <v>1104</v>
      </c>
      <c r="D620" s="10">
        <v>2008</v>
      </c>
      <c r="E620" s="11" t="s">
        <v>84</v>
      </c>
      <c r="F620" s="13" t="s">
        <v>1105</v>
      </c>
    </row>
    <row r="621" spans="1:6" x14ac:dyDescent="0.25">
      <c r="A621" s="9">
        <v>35</v>
      </c>
      <c r="B621" s="10" t="s">
        <v>1106</v>
      </c>
      <c r="C621" s="11" t="s">
        <v>1107</v>
      </c>
      <c r="D621" s="10">
        <v>2008</v>
      </c>
      <c r="E621" s="11" t="s">
        <v>140</v>
      </c>
      <c r="F621" s="13" t="s">
        <v>1108</v>
      </c>
    </row>
    <row r="622" spans="1:6" x14ac:dyDescent="0.25">
      <c r="A622" s="9">
        <v>36</v>
      </c>
      <c r="B622" s="10" t="s">
        <v>1109</v>
      </c>
      <c r="C622" s="11" t="s">
        <v>1110</v>
      </c>
      <c r="D622" s="10">
        <v>2008</v>
      </c>
      <c r="E622" s="11" t="s">
        <v>7</v>
      </c>
      <c r="F622" s="13" t="s">
        <v>1111</v>
      </c>
    </row>
    <row r="623" spans="1:6" x14ac:dyDescent="0.25">
      <c r="A623" s="9">
        <v>37</v>
      </c>
      <c r="B623" s="10" t="s">
        <v>1112</v>
      </c>
      <c r="C623" s="11" t="s">
        <v>1113</v>
      </c>
      <c r="D623" s="10">
        <v>2008</v>
      </c>
      <c r="E623" s="11" t="s">
        <v>27</v>
      </c>
      <c r="F623" s="13" t="s">
        <v>1114</v>
      </c>
    </row>
    <row r="624" spans="1:6" x14ac:dyDescent="0.25">
      <c r="A624" s="9">
        <v>38</v>
      </c>
      <c r="B624" s="10" t="s">
        <v>1115</v>
      </c>
      <c r="C624" s="11" t="s">
        <v>1116</v>
      </c>
      <c r="D624" s="10">
        <v>2007</v>
      </c>
      <c r="E624" s="11" t="s">
        <v>731</v>
      </c>
      <c r="F624" s="13" t="s">
        <v>1117</v>
      </c>
    </row>
    <row r="625" spans="1:6" x14ac:dyDescent="0.25">
      <c r="A625" s="9">
        <v>39</v>
      </c>
      <c r="B625" s="10" t="s">
        <v>1118</v>
      </c>
      <c r="C625" s="11" t="s">
        <v>1119</v>
      </c>
      <c r="D625" s="10">
        <v>2008</v>
      </c>
      <c r="E625" s="11" t="s">
        <v>96</v>
      </c>
      <c r="F625" s="13" t="s">
        <v>1120</v>
      </c>
    </row>
    <row r="626" spans="1:6" x14ac:dyDescent="0.25">
      <c r="A626" s="9">
        <v>40</v>
      </c>
      <c r="B626" s="10" t="s">
        <v>1121</v>
      </c>
      <c r="C626" s="11" t="s">
        <v>1122</v>
      </c>
      <c r="D626" s="10">
        <v>2008</v>
      </c>
      <c r="E626" s="11" t="s">
        <v>84</v>
      </c>
      <c r="F626" s="13" t="s">
        <v>1123</v>
      </c>
    </row>
    <row r="627" spans="1:6" x14ac:dyDescent="0.25">
      <c r="A627" s="9">
        <v>41</v>
      </c>
      <c r="B627" s="10" t="s">
        <v>1124</v>
      </c>
      <c r="C627" s="11" t="s">
        <v>1125</v>
      </c>
      <c r="D627" s="10">
        <v>2008</v>
      </c>
      <c r="E627" s="11" t="s">
        <v>21</v>
      </c>
      <c r="F627" s="13" t="s">
        <v>1126</v>
      </c>
    </row>
    <row r="628" spans="1:6" x14ac:dyDescent="0.25">
      <c r="A628" s="9">
        <v>42</v>
      </c>
      <c r="B628" s="10" t="s">
        <v>1127</v>
      </c>
      <c r="C628" s="11" t="s">
        <v>1128</v>
      </c>
      <c r="D628" s="10">
        <v>2008</v>
      </c>
      <c r="E628" s="11" t="s">
        <v>7</v>
      </c>
      <c r="F628" s="13" t="s">
        <v>1129</v>
      </c>
    </row>
    <row r="629" spans="1:6" x14ac:dyDescent="0.25">
      <c r="A629" s="9">
        <v>43</v>
      </c>
      <c r="B629" s="10" t="s">
        <v>1130</v>
      </c>
      <c r="C629" s="11" t="s">
        <v>1131</v>
      </c>
      <c r="D629" s="10">
        <v>2007</v>
      </c>
      <c r="E629" s="11" t="s">
        <v>21</v>
      </c>
      <c r="F629" s="13" t="s">
        <v>1132</v>
      </c>
    </row>
    <row r="630" spans="1:6" x14ac:dyDescent="0.25">
      <c r="A630" s="9">
        <v>44</v>
      </c>
      <c r="B630" s="10" t="s">
        <v>1133</v>
      </c>
      <c r="C630" s="11" t="s">
        <v>1134</v>
      </c>
      <c r="D630" s="10">
        <v>2008</v>
      </c>
      <c r="E630" s="11" t="s">
        <v>18</v>
      </c>
      <c r="F630" s="13" t="s">
        <v>1135</v>
      </c>
    </row>
    <row r="631" spans="1:6" x14ac:dyDescent="0.25">
      <c r="A631" s="9">
        <v>45</v>
      </c>
      <c r="B631" s="10" t="s">
        <v>1136</v>
      </c>
      <c r="C631" s="11" t="s">
        <v>1137</v>
      </c>
      <c r="D631" s="10">
        <v>2008</v>
      </c>
      <c r="E631" s="11" t="s">
        <v>51</v>
      </c>
      <c r="F631" s="13" t="s">
        <v>1138</v>
      </c>
    </row>
    <row r="632" spans="1:6" x14ac:dyDescent="0.25">
      <c r="A632" s="9" t="s">
        <v>1139</v>
      </c>
      <c r="B632" s="10" t="s">
        <v>1140</v>
      </c>
      <c r="C632" s="11" t="s">
        <v>1141</v>
      </c>
      <c r="D632" s="10">
        <v>2007</v>
      </c>
      <c r="E632" s="11" t="s">
        <v>140</v>
      </c>
      <c r="F632" s="13" t="s">
        <v>97</v>
      </c>
    </row>
    <row r="633" spans="1:6" x14ac:dyDescent="0.25">
      <c r="A633" s="9" t="s">
        <v>1139</v>
      </c>
      <c r="B633" s="10" t="s">
        <v>1142</v>
      </c>
      <c r="C633" s="11" t="s">
        <v>1143</v>
      </c>
      <c r="D633" s="10">
        <v>2007</v>
      </c>
      <c r="E633" s="11" t="s">
        <v>140</v>
      </c>
      <c r="F633" s="13" t="s">
        <v>97</v>
      </c>
    </row>
    <row r="634" spans="1:6" x14ac:dyDescent="0.25">
      <c r="A634" s="9" t="s">
        <v>1139</v>
      </c>
      <c r="B634" s="10" t="s">
        <v>1146</v>
      </c>
      <c r="C634" s="11" t="s">
        <v>1147</v>
      </c>
      <c r="D634" s="10">
        <v>2008</v>
      </c>
      <c r="E634" s="11" t="s">
        <v>140</v>
      </c>
      <c r="F634" s="13" t="s">
        <v>97</v>
      </c>
    </row>
    <row r="635" spans="1:6" x14ac:dyDescent="0.25">
      <c r="A635" s="9" t="s">
        <v>1139</v>
      </c>
      <c r="B635" s="10" t="s">
        <v>1148</v>
      </c>
      <c r="C635" s="11" t="s">
        <v>1149</v>
      </c>
      <c r="D635" s="10">
        <v>2008</v>
      </c>
      <c r="E635" s="11" t="s">
        <v>140</v>
      </c>
      <c r="F635" s="13" t="s">
        <v>97</v>
      </c>
    </row>
    <row r="636" spans="1:6" x14ac:dyDescent="0.25">
      <c r="A636" s="9" t="s">
        <v>1139</v>
      </c>
      <c r="B636" s="10" t="s">
        <v>1150</v>
      </c>
      <c r="C636" s="11" t="s">
        <v>1151</v>
      </c>
      <c r="D636" s="10">
        <v>2007</v>
      </c>
      <c r="E636" s="11" t="s">
        <v>96</v>
      </c>
      <c r="F636" s="13" t="s">
        <v>97</v>
      </c>
    </row>
    <row r="637" spans="1:6" x14ac:dyDescent="0.25">
      <c r="A637" s="9" t="s">
        <v>1139</v>
      </c>
      <c r="B637" s="10" t="s">
        <v>1152</v>
      </c>
      <c r="C637" s="11" t="s">
        <v>1153</v>
      </c>
      <c r="D637" s="10">
        <v>2008</v>
      </c>
      <c r="E637" s="11" t="s">
        <v>140</v>
      </c>
      <c r="F637" s="13" t="s">
        <v>97</v>
      </c>
    </row>
    <row r="638" spans="1:6" x14ac:dyDescent="0.25">
      <c r="A638" s="9" t="s">
        <v>1139</v>
      </c>
      <c r="B638" s="10" t="s">
        <v>1154</v>
      </c>
      <c r="C638" s="11" t="s">
        <v>1155</v>
      </c>
      <c r="D638" s="10">
        <v>2007</v>
      </c>
      <c r="E638" s="11" t="s">
        <v>140</v>
      </c>
      <c r="F638" s="13" t="s">
        <v>97</v>
      </c>
    </row>
    <row r="639" spans="1:6" x14ac:dyDescent="0.25">
      <c r="A639" s="9" t="s">
        <v>1139</v>
      </c>
      <c r="B639" s="10" t="s">
        <v>1163</v>
      </c>
      <c r="C639" s="11" t="s">
        <v>1164</v>
      </c>
      <c r="D639" s="10">
        <v>2008</v>
      </c>
      <c r="E639" s="11" t="s">
        <v>96</v>
      </c>
      <c r="F639" s="13" t="s">
        <v>97</v>
      </c>
    </row>
    <row r="640" spans="1:6" x14ac:dyDescent="0.25">
      <c r="A640" s="9" t="s">
        <v>1139</v>
      </c>
      <c r="B640" s="10" t="s">
        <v>1165</v>
      </c>
      <c r="C640" s="11" t="s">
        <v>1166</v>
      </c>
      <c r="D640" s="10">
        <v>2007</v>
      </c>
      <c r="E640" s="11" t="s">
        <v>27</v>
      </c>
      <c r="F640" s="13" t="s">
        <v>97</v>
      </c>
    </row>
    <row r="641" spans="1:6" x14ac:dyDescent="0.25">
      <c r="A641" s="9" t="s">
        <v>1139</v>
      </c>
      <c r="B641" s="10" t="s">
        <v>1167</v>
      </c>
      <c r="C641" s="11" t="s">
        <v>1168</v>
      </c>
      <c r="D641" s="10">
        <v>2007</v>
      </c>
      <c r="E641" s="11" t="s">
        <v>96</v>
      </c>
      <c r="F641" s="13" t="s">
        <v>97</v>
      </c>
    </row>
    <row r="642" spans="1:6" x14ac:dyDescent="0.25">
      <c r="A642" s="9" t="s">
        <v>1139</v>
      </c>
      <c r="B642" s="10" t="s">
        <v>1171</v>
      </c>
      <c r="C642" s="11" t="s">
        <v>1172</v>
      </c>
      <c r="D642" s="10">
        <v>2007</v>
      </c>
      <c r="E642" s="11" t="s">
        <v>10</v>
      </c>
      <c r="F642" s="13" t="s">
        <v>97</v>
      </c>
    </row>
    <row r="643" spans="1:6" x14ac:dyDescent="0.25">
      <c r="A643" s="9" t="s">
        <v>1139</v>
      </c>
      <c r="B643" s="10" t="s">
        <v>1173</v>
      </c>
      <c r="C643" s="11" t="s">
        <v>1174</v>
      </c>
      <c r="D643" s="10">
        <v>2007</v>
      </c>
      <c r="E643" s="11" t="s">
        <v>27</v>
      </c>
      <c r="F643" s="13" t="s">
        <v>97</v>
      </c>
    </row>
    <row r="644" spans="1:6" x14ac:dyDescent="0.25">
      <c r="A644" s="9" t="s">
        <v>1139</v>
      </c>
      <c r="B644" s="10" t="s">
        <v>1175</v>
      </c>
      <c r="C644" s="11" t="s">
        <v>1176</v>
      </c>
      <c r="D644" s="10">
        <v>2007</v>
      </c>
      <c r="E644" s="11" t="s">
        <v>140</v>
      </c>
      <c r="F644" s="13" t="s">
        <v>97</v>
      </c>
    </row>
    <row r="645" spans="1:6" x14ac:dyDescent="0.25">
      <c r="A645" s="9" t="s">
        <v>1139</v>
      </c>
      <c r="B645" s="10" t="s">
        <v>1177</v>
      </c>
      <c r="C645" s="11" t="s">
        <v>1178</v>
      </c>
      <c r="D645" s="10">
        <v>2008</v>
      </c>
      <c r="E645" s="11" t="s">
        <v>210</v>
      </c>
      <c r="F645" s="13" t="s">
        <v>97</v>
      </c>
    </row>
    <row r="646" spans="1:6" x14ac:dyDescent="0.25">
      <c r="A646" s="9" t="s">
        <v>1139</v>
      </c>
      <c r="B646" s="10" t="s">
        <v>1179</v>
      </c>
      <c r="C646" s="11" t="s">
        <v>1180</v>
      </c>
      <c r="D646" s="10">
        <v>2007</v>
      </c>
      <c r="E646" s="11" t="s">
        <v>10</v>
      </c>
      <c r="F646" s="13" t="s">
        <v>97</v>
      </c>
    </row>
    <row r="647" spans="1:6" x14ac:dyDescent="0.25">
      <c r="A647" s="9" t="s">
        <v>1139</v>
      </c>
      <c r="B647" s="10" t="s">
        <v>1181</v>
      </c>
      <c r="C647" s="11" t="s">
        <v>1182</v>
      </c>
      <c r="D647" s="10">
        <v>2007</v>
      </c>
      <c r="E647" s="11" t="s">
        <v>21</v>
      </c>
      <c r="F647" s="13" t="s">
        <v>97</v>
      </c>
    </row>
    <row r="648" spans="1:6" x14ac:dyDescent="0.25">
      <c r="A648" s="9" t="s">
        <v>1139</v>
      </c>
      <c r="B648" s="10" t="s">
        <v>1183</v>
      </c>
      <c r="C648" s="11" t="s">
        <v>1184</v>
      </c>
      <c r="D648" s="10">
        <v>2007</v>
      </c>
      <c r="E648" s="11" t="s">
        <v>84</v>
      </c>
      <c r="F648" s="13" t="s">
        <v>97</v>
      </c>
    </row>
    <row r="649" spans="1:6" x14ac:dyDescent="0.25">
      <c r="A649" s="9" t="s">
        <v>1139</v>
      </c>
      <c r="B649" s="10" t="s">
        <v>1185</v>
      </c>
      <c r="C649" s="11" t="s">
        <v>1186</v>
      </c>
      <c r="D649" s="10">
        <v>2007</v>
      </c>
      <c r="E649" s="11" t="s">
        <v>7</v>
      </c>
      <c r="F649" s="13" t="s">
        <v>97</v>
      </c>
    </row>
    <row r="650" spans="1:6" x14ac:dyDescent="0.25">
      <c r="A650" s="9" t="s">
        <v>1139</v>
      </c>
      <c r="B650" s="10" t="s">
        <v>1187</v>
      </c>
      <c r="C650" s="11" t="s">
        <v>1188</v>
      </c>
      <c r="D650" s="10">
        <v>2008</v>
      </c>
      <c r="E650" s="11" t="s">
        <v>7</v>
      </c>
      <c r="F650" s="13" t="s">
        <v>97</v>
      </c>
    </row>
    <row r="651" spans="1:6" x14ac:dyDescent="0.25">
      <c r="A651" s="9" t="s">
        <v>1139</v>
      </c>
      <c r="B651" s="10" t="s">
        <v>1189</v>
      </c>
      <c r="C651" s="11" t="s">
        <v>1190</v>
      </c>
      <c r="D651" s="10">
        <v>2007</v>
      </c>
      <c r="E651" s="11" t="s">
        <v>38</v>
      </c>
      <c r="F651" s="13" t="s">
        <v>97</v>
      </c>
    </row>
    <row r="652" spans="1:6" x14ac:dyDescent="0.25">
      <c r="A652" s="9" t="s">
        <v>1139</v>
      </c>
      <c r="B652" s="10" t="s">
        <v>1191</v>
      </c>
      <c r="C652" s="11" t="s">
        <v>1192</v>
      </c>
      <c r="D652" s="10">
        <v>2007</v>
      </c>
      <c r="E652" s="11" t="s">
        <v>51</v>
      </c>
      <c r="F652" s="13" t="s">
        <v>97</v>
      </c>
    </row>
    <row r="653" spans="1:6" x14ac:dyDescent="0.25">
      <c r="A653" s="9" t="s">
        <v>1139</v>
      </c>
      <c r="B653" s="10" t="s">
        <v>1193</v>
      </c>
      <c r="C653" s="11" t="s">
        <v>1194</v>
      </c>
      <c r="D653" s="10">
        <v>2007</v>
      </c>
      <c r="E653" s="11" t="s">
        <v>108</v>
      </c>
      <c r="F653" s="13" t="s">
        <v>97</v>
      </c>
    </row>
    <row r="654" spans="1:6" x14ac:dyDescent="0.25">
      <c r="A654" s="9" t="s">
        <v>1139</v>
      </c>
      <c r="B654" s="10" t="s">
        <v>1195</v>
      </c>
      <c r="C654" s="11" t="s">
        <v>1196</v>
      </c>
      <c r="D654" s="10">
        <v>2007</v>
      </c>
      <c r="E654" s="11" t="s">
        <v>84</v>
      </c>
      <c r="F654" s="13" t="s">
        <v>97</v>
      </c>
    </row>
    <row r="655" spans="1:6" x14ac:dyDescent="0.25">
      <c r="A655" s="9" t="s">
        <v>1139</v>
      </c>
      <c r="B655" s="10" t="s">
        <v>1197</v>
      </c>
      <c r="C655" s="11" t="s">
        <v>1198</v>
      </c>
      <c r="D655" s="10">
        <v>2008</v>
      </c>
      <c r="E655" s="11" t="s">
        <v>38</v>
      </c>
      <c r="F655" s="13" t="s">
        <v>97</v>
      </c>
    </row>
    <row r="656" spans="1:6" x14ac:dyDescent="0.25">
      <c r="A656" s="9" t="s">
        <v>1139</v>
      </c>
      <c r="B656" s="10" t="s">
        <v>1199</v>
      </c>
      <c r="C656" s="11" t="s">
        <v>1200</v>
      </c>
      <c r="D656" s="10">
        <v>2008</v>
      </c>
      <c r="E656" s="11" t="s">
        <v>10</v>
      </c>
      <c r="F656" s="13" t="s">
        <v>97</v>
      </c>
    </row>
    <row r="657" spans="1:6" x14ac:dyDescent="0.25">
      <c r="A657" s="9" t="s">
        <v>1139</v>
      </c>
      <c r="B657" s="10" t="s">
        <v>1201</v>
      </c>
      <c r="C657" s="11" t="s">
        <v>1202</v>
      </c>
      <c r="D657" s="10">
        <v>2008</v>
      </c>
      <c r="E657" s="11" t="s">
        <v>108</v>
      </c>
      <c r="F657" s="13" t="s">
        <v>97</v>
      </c>
    </row>
    <row r="658" spans="1:6" x14ac:dyDescent="0.25">
      <c r="A658" s="9" t="s">
        <v>1139</v>
      </c>
      <c r="B658" s="10" t="s">
        <v>1203</v>
      </c>
      <c r="C658" s="11" t="s">
        <v>1204</v>
      </c>
      <c r="D658" s="10">
        <v>2008</v>
      </c>
      <c r="E658" s="11" t="s">
        <v>84</v>
      </c>
      <c r="F658" s="13" t="s">
        <v>97</v>
      </c>
    </row>
    <row r="659" spans="1:6" x14ac:dyDescent="0.25">
      <c r="A659" s="9" t="s">
        <v>1139</v>
      </c>
      <c r="B659" s="10" t="s">
        <v>1205</v>
      </c>
      <c r="C659" s="11" t="s">
        <v>1206</v>
      </c>
      <c r="D659" s="10">
        <v>2007</v>
      </c>
      <c r="E659" s="11" t="s">
        <v>84</v>
      </c>
      <c r="F659" s="13" t="s">
        <v>97</v>
      </c>
    </row>
    <row r="660" spans="1:6" x14ac:dyDescent="0.25">
      <c r="A660" s="9" t="s">
        <v>1139</v>
      </c>
      <c r="B660" s="10" t="s">
        <v>1207</v>
      </c>
      <c r="C660" s="11" t="s">
        <v>1208</v>
      </c>
      <c r="D660" s="10">
        <v>2008</v>
      </c>
      <c r="E660" s="11" t="s">
        <v>27</v>
      </c>
      <c r="F660" s="13" t="s">
        <v>97</v>
      </c>
    </row>
    <row r="661" spans="1:6" x14ac:dyDescent="0.25">
      <c r="A661" s="9" t="s">
        <v>1139</v>
      </c>
      <c r="B661" s="10" t="s">
        <v>1211</v>
      </c>
      <c r="C661" s="11" t="s">
        <v>1212</v>
      </c>
      <c r="D661" s="10">
        <v>2008</v>
      </c>
      <c r="E661" s="11" t="s">
        <v>96</v>
      </c>
      <c r="F661" s="13" t="s">
        <v>97</v>
      </c>
    </row>
    <row r="662" spans="1:6" x14ac:dyDescent="0.25">
      <c r="A662" s="9" t="s">
        <v>1139</v>
      </c>
      <c r="B662" s="10" t="s">
        <v>1219</v>
      </c>
      <c r="C662" s="11" t="s">
        <v>1220</v>
      </c>
      <c r="D662" s="10">
        <v>2008</v>
      </c>
      <c r="E662" s="11" t="s">
        <v>51</v>
      </c>
      <c r="F662" s="13" t="s">
        <v>97</v>
      </c>
    </row>
    <row r="663" spans="1:6" x14ac:dyDescent="0.25">
      <c r="A663" s="9" t="s">
        <v>1139</v>
      </c>
      <c r="B663" s="10" t="s">
        <v>1223</v>
      </c>
      <c r="C663" s="11" t="s">
        <v>1224</v>
      </c>
      <c r="D663" s="10">
        <v>2008</v>
      </c>
      <c r="E663" s="11" t="s">
        <v>51</v>
      </c>
      <c r="F663" s="13" t="s">
        <v>97</v>
      </c>
    </row>
    <row r="664" spans="1:6" x14ac:dyDescent="0.25">
      <c r="A664" s="9" t="s">
        <v>1139</v>
      </c>
      <c r="B664" s="10" t="s">
        <v>1225</v>
      </c>
      <c r="C664" s="11" t="s">
        <v>1226</v>
      </c>
      <c r="D664" s="10">
        <v>2007</v>
      </c>
      <c r="E664" s="11" t="s">
        <v>38</v>
      </c>
      <c r="F664" s="13" t="s">
        <v>97</v>
      </c>
    </row>
    <row r="665" spans="1:6" x14ac:dyDescent="0.25">
      <c r="A665" s="9" t="s">
        <v>1139</v>
      </c>
      <c r="B665" s="10" t="s">
        <v>1227</v>
      </c>
      <c r="C665" s="11" t="s">
        <v>1228</v>
      </c>
      <c r="D665" s="10">
        <v>2008</v>
      </c>
      <c r="E665" s="11" t="s">
        <v>108</v>
      </c>
      <c r="F665" s="13" t="s">
        <v>97</v>
      </c>
    </row>
    <row r="666" spans="1:6" x14ac:dyDescent="0.25">
      <c r="A666" s="9" t="s">
        <v>1139</v>
      </c>
      <c r="B666" s="10" t="s">
        <v>1229</v>
      </c>
      <c r="C666" s="11" t="s">
        <v>1230</v>
      </c>
      <c r="D666" s="10">
        <v>2007</v>
      </c>
      <c r="E666" s="11" t="s">
        <v>96</v>
      </c>
      <c r="F666" s="13" t="s">
        <v>97</v>
      </c>
    </row>
    <row r="667" spans="1:6" x14ac:dyDescent="0.25">
      <c r="A667" s="9" t="s">
        <v>1139</v>
      </c>
      <c r="B667" s="10" t="s">
        <v>1231</v>
      </c>
      <c r="C667" s="11" t="s">
        <v>1232</v>
      </c>
      <c r="D667" s="10">
        <v>2007</v>
      </c>
      <c r="E667" s="11" t="s">
        <v>21</v>
      </c>
      <c r="F667" s="13" t="s">
        <v>97</v>
      </c>
    </row>
    <row r="668" spans="1:6" x14ac:dyDescent="0.25">
      <c r="A668" s="9" t="s">
        <v>1139</v>
      </c>
      <c r="B668" s="10" t="s">
        <v>1233</v>
      </c>
      <c r="C668" s="11" t="s">
        <v>1234</v>
      </c>
      <c r="D668" s="10">
        <v>2008</v>
      </c>
      <c r="E668" s="11" t="s">
        <v>96</v>
      </c>
      <c r="F668" s="13" t="s">
        <v>97</v>
      </c>
    </row>
    <row r="669" spans="1:6" x14ac:dyDescent="0.25">
      <c r="A669" s="9" t="s">
        <v>1139</v>
      </c>
      <c r="B669" s="10" t="s">
        <v>1235</v>
      </c>
      <c r="C669" s="11" t="s">
        <v>1236</v>
      </c>
      <c r="D669" s="10">
        <v>2007</v>
      </c>
      <c r="E669" s="11" t="s">
        <v>13</v>
      </c>
      <c r="F669" s="13" t="s">
        <v>97</v>
      </c>
    </row>
    <row r="670" spans="1:6" x14ac:dyDescent="0.25">
      <c r="A670" s="9" t="s">
        <v>1139</v>
      </c>
      <c r="B670" s="10" t="s">
        <v>1237</v>
      </c>
      <c r="C670" s="11" t="s">
        <v>1238</v>
      </c>
      <c r="D670" s="10">
        <v>2008</v>
      </c>
      <c r="E670" s="11" t="s">
        <v>13</v>
      </c>
      <c r="F670" s="13" t="s">
        <v>97</v>
      </c>
    </row>
    <row r="671" spans="1:6" ht="15.75" thickBot="1" x14ac:dyDescent="0.3"/>
    <row r="672" spans="1:6" ht="16.5" thickBot="1" x14ac:dyDescent="0.3">
      <c r="A672" s="18" t="s">
        <v>1539</v>
      </c>
      <c r="B672" s="19"/>
      <c r="C672" s="20"/>
      <c r="D672" s="15"/>
      <c r="E672" s="15"/>
      <c r="F672" s="16"/>
    </row>
    <row r="674" spans="1:6" x14ac:dyDescent="0.25">
      <c r="A674" s="6" t="s">
        <v>0</v>
      </c>
      <c r="B674" s="7" t="s">
        <v>1</v>
      </c>
      <c r="C674" s="8" t="s">
        <v>2</v>
      </c>
      <c r="D674" s="7" t="s">
        <v>3</v>
      </c>
      <c r="E674" s="8" t="s">
        <v>4</v>
      </c>
      <c r="F674" s="12" t="s">
        <v>5</v>
      </c>
    </row>
    <row r="675" spans="1:6" x14ac:dyDescent="0.25">
      <c r="A675" s="9">
        <v>1</v>
      </c>
      <c r="B675" s="10" t="s">
        <v>1239</v>
      </c>
      <c r="C675" s="11" t="s">
        <v>1240</v>
      </c>
      <c r="D675" s="10">
        <v>2009</v>
      </c>
      <c r="E675" s="11" t="s">
        <v>84</v>
      </c>
      <c r="F675" s="13" t="s">
        <v>1241</v>
      </c>
    </row>
    <row r="676" spans="1:6" x14ac:dyDescent="0.25">
      <c r="A676" s="9">
        <v>2</v>
      </c>
      <c r="B676" s="10" t="s">
        <v>1242</v>
      </c>
      <c r="C676" s="11" t="s">
        <v>1243</v>
      </c>
      <c r="D676" s="10">
        <v>2009</v>
      </c>
      <c r="E676" s="11" t="s">
        <v>10</v>
      </c>
      <c r="F676" s="13" t="s">
        <v>1244</v>
      </c>
    </row>
    <row r="677" spans="1:6" x14ac:dyDescent="0.25">
      <c r="A677" s="9">
        <v>3</v>
      </c>
      <c r="B677" s="10" t="s">
        <v>1245</v>
      </c>
      <c r="C677" s="11" t="s">
        <v>1246</v>
      </c>
      <c r="D677" s="10">
        <v>2009</v>
      </c>
      <c r="E677" s="11" t="s">
        <v>140</v>
      </c>
      <c r="F677" s="13" t="s">
        <v>1247</v>
      </c>
    </row>
    <row r="678" spans="1:6" x14ac:dyDescent="0.25">
      <c r="A678" s="9">
        <v>4</v>
      </c>
      <c r="B678" s="10" t="s">
        <v>1248</v>
      </c>
      <c r="C678" s="11" t="s">
        <v>1249</v>
      </c>
      <c r="D678" s="10">
        <v>2009</v>
      </c>
      <c r="E678" s="11" t="s">
        <v>614</v>
      </c>
      <c r="F678" s="13" t="s">
        <v>1250</v>
      </c>
    </row>
    <row r="679" spans="1:6" x14ac:dyDescent="0.25">
      <c r="A679" s="9">
        <v>5</v>
      </c>
      <c r="B679" s="10" t="s">
        <v>1251</v>
      </c>
      <c r="C679" s="11" t="s">
        <v>1252</v>
      </c>
      <c r="D679" s="10">
        <v>2009</v>
      </c>
      <c r="E679" s="11" t="s">
        <v>13</v>
      </c>
      <c r="F679" s="13" t="s">
        <v>1253</v>
      </c>
    </row>
    <row r="680" spans="1:6" x14ac:dyDescent="0.25">
      <c r="A680" s="9">
        <v>6</v>
      </c>
      <c r="B680" s="10" t="s">
        <v>1254</v>
      </c>
      <c r="C680" s="11" t="s">
        <v>1255</v>
      </c>
      <c r="D680" s="10">
        <v>2009</v>
      </c>
      <c r="E680" s="11" t="s">
        <v>38</v>
      </c>
      <c r="F680" s="13" t="s">
        <v>1256</v>
      </c>
    </row>
    <row r="681" spans="1:6" x14ac:dyDescent="0.25">
      <c r="A681" s="9">
        <v>7</v>
      </c>
      <c r="B681" s="10" t="s">
        <v>1257</v>
      </c>
      <c r="C681" s="11" t="s">
        <v>1258</v>
      </c>
      <c r="D681" s="10">
        <v>2009</v>
      </c>
      <c r="E681" s="11" t="s">
        <v>10</v>
      </c>
      <c r="F681" s="13" t="s">
        <v>1259</v>
      </c>
    </row>
    <row r="682" spans="1:6" x14ac:dyDescent="0.25">
      <c r="A682" s="9">
        <v>8</v>
      </c>
      <c r="B682" s="10" t="s">
        <v>1260</v>
      </c>
      <c r="C682" s="11" t="s">
        <v>1261</v>
      </c>
      <c r="D682" s="10">
        <v>2009</v>
      </c>
      <c r="E682" s="11" t="s">
        <v>38</v>
      </c>
      <c r="F682" s="13" t="s">
        <v>1262</v>
      </c>
    </row>
    <row r="683" spans="1:6" x14ac:dyDescent="0.25">
      <c r="A683" s="9">
        <v>9</v>
      </c>
      <c r="B683" s="10" t="s">
        <v>1263</v>
      </c>
      <c r="C683" s="11" t="s">
        <v>1264</v>
      </c>
      <c r="D683" s="10">
        <v>2009</v>
      </c>
      <c r="E683" s="11" t="s">
        <v>96</v>
      </c>
      <c r="F683" s="13" t="s">
        <v>1265</v>
      </c>
    </row>
    <row r="684" spans="1:6" x14ac:dyDescent="0.25">
      <c r="A684" s="9">
        <v>10</v>
      </c>
      <c r="B684" s="10" t="s">
        <v>1266</v>
      </c>
      <c r="C684" s="11" t="s">
        <v>1267</v>
      </c>
      <c r="D684" s="10">
        <v>2009</v>
      </c>
      <c r="E684" s="11" t="s">
        <v>38</v>
      </c>
      <c r="F684" s="13" t="s">
        <v>1268</v>
      </c>
    </row>
    <row r="685" spans="1:6" x14ac:dyDescent="0.25">
      <c r="A685" s="9">
        <v>11</v>
      </c>
      <c r="B685" s="10" t="s">
        <v>1269</v>
      </c>
      <c r="C685" s="11" t="s">
        <v>1270</v>
      </c>
      <c r="D685" s="10">
        <v>2009</v>
      </c>
      <c r="E685" s="11" t="s">
        <v>96</v>
      </c>
      <c r="F685" s="13" t="s">
        <v>1271</v>
      </c>
    </row>
    <row r="686" spans="1:6" x14ac:dyDescent="0.25">
      <c r="A686" s="9">
        <v>12</v>
      </c>
      <c r="B686" s="10" t="s">
        <v>1272</v>
      </c>
      <c r="C686" s="11" t="s">
        <v>1273</v>
      </c>
      <c r="D686" s="10">
        <v>2009</v>
      </c>
      <c r="E686" s="11" t="s">
        <v>84</v>
      </c>
      <c r="F686" s="13" t="s">
        <v>1274</v>
      </c>
    </row>
    <row r="687" spans="1:6" x14ac:dyDescent="0.25">
      <c r="A687" s="9">
        <v>13</v>
      </c>
      <c r="B687" s="10" t="s">
        <v>1275</v>
      </c>
      <c r="C687" s="11" t="s">
        <v>1276</v>
      </c>
      <c r="D687" s="10">
        <v>2010</v>
      </c>
      <c r="E687" s="11" t="s">
        <v>10</v>
      </c>
      <c r="F687" s="13" t="s">
        <v>1277</v>
      </c>
    </row>
    <row r="688" spans="1:6" x14ac:dyDescent="0.25">
      <c r="A688" s="9">
        <v>14</v>
      </c>
      <c r="B688" s="10" t="s">
        <v>1278</v>
      </c>
      <c r="C688" s="11" t="s">
        <v>1279</v>
      </c>
      <c r="D688" s="10">
        <v>2009</v>
      </c>
      <c r="E688" s="11" t="s">
        <v>96</v>
      </c>
      <c r="F688" s="13" t="s">
        <v>1280</v>
      </c>
    </row>
    <row r="689" spans="1:6" x14ac:dyDescent="0.25">
      <c r="A689" s="9">
        <v>15</v>
      </c>
      <c r="B689" s="10" t="s">
        <v>1281</v>
      </c>
      <c r="C689" s="11" t="s">
        <v>1282</v>
      </c>
      <c r="D689" s="10">
        <v>2010</v>
      </c>
      <c r="E689" s="11" t="s">
        <v>10</v>
      </c>
      <c r="F689" s="13" t="s">
        <v>1283</v>
      </c>
    </row>
    <row r="690" spans="1:6" x14ac:dyDescent="0.25">
      <c r="A690" s="9">
        <v>16</v>
      </c>
      <c r="B690" s="10" t="s">
        <v>1284</v>
      </c>
      <c r="C690" s="11" t="s">
        <v>1285</v>
      </c>
      <c r="D690" s="10">
        <v>2010</v>
      </c>
      <c r="E690" s="11" t="s">
        <v>38</v>
      </c>
      <c r="F690" s="13" t="s">
        <v>1286</v>
      </c>
    </row>
    <row r="691" spans="1:6" x14ac:dyDescent="0.25">
      <c r="A691" s="9">
        <v>17</v>
      </c>
      <c r="B691" s="10" t="s">
        <v>1287</v>
      </c>
      <c r="C691" s="11" t="s">
        <v>1288</v>
      </c>
      <c r="D691" s="10">
        <v>2009</v>
      </c>
      <c r="E691" s="11" t="s">
        <v>38</v>
      </c>
      <c r="F691" s="13" t="s">
        <v>1289</v>
      </c>
    </row>
    <row r="692" spans="1:6" x14ac:dyDescent="0.25">
      <c r="A692" s="9">
        <v>18</v>
      </c>
      <c r="B692" s="10" t="s">
        <v>1290</v>
      </c>
      <c r="C692" s="11" t="s">
        <v>1291</v>
      </c>
      <c r="D692" s="10">
        <v>2010</v>
      </c>
      <c r="E692" s="11" t="s">
        <v>38</v>
      </c>
      <c r="F692" s="13" t="s">
        <v>1292</v>
      </c>
    </row>
    <row r="693" spans="1:6" x14ac:dyDescent="0.25">
      <c r="A693" s="9">
        <v>19</v>
      </c>
      <c r="B693" s="10" t="s">
        <v>1293</v>
      </c>
      <c r="C693" s="11" t="s">
        <v>1294</v>
      </c>
      <c r="D693" s="10">
        <v>2010</v>
      </c>
      <c r="E693" s="11" t="s">
        <v>108</v>
      </c>
      <c r="F693" s="13" t="s">
        <v>1295</v>
      </c>
    </row>
    <row r="694" spans="1:6" x14ac:dyDescent="0.25">
      <c r="A694" s="9">
        <v>20</v>
      </c>
      <c r="B694" s="10" t="s">
        <v>1296</v>
      </c>
      <c r="C694" s="11" t="s">
        <v>1297</v>
      </c>
      <c r="D694" s="10">
        <v>2010</v>
      </c>
      <c r="E694" s="11" t="s">
        <v>108</v>
      </c>
      <c r="F694" s="13" t="s">
        <v>1298</v>
      </c>
    </row>
    <row r="695" spans="1:6" x14ac:dyDescent="0.25">
      <c r="A695" s="9">
        <v>21</v>
      </c>
      <c r="B695" s="10" t="s">
        <v>1299</v>
      </c>
      <c r="C695" s="11" t="s">
        <v>1300</v>
      </c>
      <c r="D695" s="10">
        <v>2010</v>
      </c>
      <c r="E695" s="11" t="s">
        <v>7</v>
      </c>
      <c r="F695" s="13" t="s">
        <v>1301</v>
      </c>
    </row>
    <row r="696" spans="1:6" x14ac:dyDescent="0.25">
      <c r="A696" s="9">
        <v>22</v>
      </c>
      <c r="B696" s="10" t="s">
        <v>1302</v>
      </c>
      <c r="C696" s="11" t="s">
        <v>1303</v>
      </c>
      <c r="D696" s="10">
        <v>2010</v>
      </c>
      <c r="E696" s="11" t="s">
        <v>140</v>
      </c>
      <c r="F696" s="13" t="s">
        <v>1304</v>
      </c>
    </row>
    <row r="697" spans="1:6" x14ac:dyDescent="0.25">
      <c r="A697" s="9">
        <v>23</v>
      </c>
      <c r="B697" s="10" t="s">
        <v>1305</v>
      </c>
      <c r="C697" s="11" t="s">
        <v>1306</v>
      </c>
      <c r="D697" s="10">
        <v>2009</v>
      </c>
      <c r="E697" s="11" t="s">
        <v>135</v>
      </c>
      <c r="F697" s="13" t="s">
        <v>1307</v>
      </c>
    </row>
    <row r="698" spans="1:6" x14ac:dyDescent="0.25">
      <c r="A698" s="9">
        <v>24</v>
      </c>
      <c r="B698" s="10" t="s">
        <v>1308</v>
      </c>
      <c r="C698" s="11" t="s">
        <v>1309</v>
      </c>
      <c r="D698" s="10">
        <v>2010</v>
      </c>
      <c r="E698" s="11" t="s">
        <v>7</v>
      </c>
      <c r="F698" s="13" t="s">
        <v>1310</v>
      </c>
    </row>
    <row r="699" spans="1:6" x14ac:dyDescent="0.25">
      <c r="A699" s="9">
        <v>25</v>
      </c>
      <c r="B699" s="10" t="s">
        <v>1311</v>
      </c>
      <c r="C699" s="11" t="s">
        <v>1312</v>
      </c>
      <c r="D699" s="10">
        <v>2010</v>
      </c>
      <c r="E699" s="11" t="s">
        <v>38</v>
      </c>
      <c r="F699" s="13" t="s">
        <v>1313</v>
      </c>
    </row>
    <row r="700" spans="1:6" x14ac:dyDescent="0.25">
      <c r="A700" s="9">
        <v>26</v>
      </c>
      <c r="B700" s="10" t="s">
        <v>1314</v>
      </c>
      <c r="C700" s="11" t="s">
        <v>1315</v>
      </c>
      <c r="D700" s="10">
        <v>2009</v>
      </c>
      <c r="E700" s="11" t="s">
        <v>140</v>
      </c>
      <c r="F700" s="13" t="s">
        <v>1316</v>
      </c>
    </row>
    <row r="701" spans="1:6" x14ac:dyDescent="0.25">
      <c r="A701" s="9">
        <v>27</v>
      </c>
      <c r="B701" s="10" t="s">
        <v>1317</v>
      </c>
      <c r="C701" s="11" t="s">
        <v>1318</v>
      </c>
      <c r="D701" s="10">
        <v>2010</v>
      </c>
      <c r="E701" s="11" t="s">
        <v>96</v>
      </c>
      <c r="F701" s="13" t="s">
        <v>1319</v>
      </c>
    </row>
    <row r="702" spans="1:6" x14ac:dyDescent="0.25">
      <c r="A702" s="9">
        <v>28</v>
      </c>
      <c r="B702" s="10" t="s">
        <v>1320</v>
      </c>
      <c r="C702" s="11" t="s">
        <v>1321</v>
      </c>
      <c r="D702" s="10">
        <v>2010</v>
      </c>
      <c r="E702" s="11" t="s">
        <v>27</v>
      </c>
      <c r="F702" s="13" t="s">
        <v>1322</v>
      </c>
    </row>
    <row r="703" spans="1:6" x14ac:dyDescent="0.25">
      <c r="A703" s="9">
        <v>29</v>
      </c>
      <c r="B703" s="10" t="s">
        <v>1323</v>
      </c>
      <c r="C703" s="11" t="s">
        <v>1324</v>
      </c>
      <c r="D703" s="10">
        <v>2010</v>
      </c>
      <c r="E703" s="11" t="s">
        <v>38</v>
      </c>
      <c r="F703" s="13" t="s">
        <v>1325</v>
      </c>
    </row>
    <row r="704" spans="1:6" x14ac:dyDescent="0.25">
      <c r="A704" s="9">
        <v>30</v>
      </c>
      <c r="B704" s="10" t="s">
        <v>1326</v>
      </c>
      <c r="C704" s="11" t="s">
        <v>1327</v>
      </c>
      <c r="D704" s="10">
        <v>2010</v>
      </c>
      <c r="E704" s="11" t="s">
        <v>38</v>
      </c>
      <c r="F704" s="13" t="s">
        <v>1328</v>
      </c>
    </row>
    <row r="705" spans="1:6" x14ac:dyDescent="0.25">
      <c r="A705" s="9">
        <v>31</v>
      </c>
      <c r="B705" s="10" t="s">
        <v>1329</v>
      </c>
      <c r="C705" s="11" t="s">
        <v>1330</v>
      </c>
      <c r="D705" s="10">
        <v>2009</v>
      </c>
      <c r="E705" s="11" t="s">
        <v>84</v>
      </c>
      <c r="F705" s="13" t="s">
        <v>1331</v>
      </c>
    </row>
    <row r="706" spans="1:6" x14ac:dyDescent="0.25">
      <c r="A706" s="9">
        <v>32</v>
      </c>
      <c r="B706" s="10" t="s">
        <v>1332</v>
      </c>
      <c r="C706" s="11" t="s">
        <v>1333</v>
      </c>
      <c r="D706" s="10">
        <v>2010</v>
      </c>
      <c r="E706" s="11" t="s">
        <v>24</v>
      </c>
      <c r="F706" s="13" t="s">
        <v>1334</v>
      </c>
    </row>
    <row r="707" spans="1:6" x14ac:dyDescent="0.25">
      <c r="A707" s="9" t="s">
        <v>1335</v>
      </c>
      <c r="B707" s="10" t="s">
        <v>1336</v>
      </c>
      <c r="C707" s="11" t="s">
        <v>1337</v>
      </c>
      <c r="D707" s="10">
        <v>2010</v>
      </c>
      <c r="E707" s="11" t="s">
        <v>140</v>
      </c>
      <c r="F707" s="13" t="s">
        <v>97</v>
      </c>
    </row>
    <row r="708" spans="1:6" x14ac:dyDescent="0.25">
      <c r="A708" s="9" t="s">
        <v>1335</v>
      </c>
      <c r="B708" s="10" t="s">
        <v>1338</v>
      </c>
      <c r="C708" s="11" t="s">
        <v>1339</v>
      </c>
      <c r="D708" s="10">
        <v>2009</v>
      </c>
      <c r="E708" s="11" t="s">
        <v>51</v>
      </c>
      <c r="F708" s="13" t="s">
        <v>97</v>
      </c>
    </row>
    <row r="709" spans="1:6" x14ac:dyDescent="0.25">
      <c r="A709" s="9" t="s">
        <v>1335</v>
      </c>
      <c r="B709" s="10" t="s">
        <v>1340</v>
      </c>
      <c r="C709" s="11" t="s">
        <v>1341</v>
      </c>
      <c r="D709" s="10">
        <v>2009</v>
      </c>
      <c r="E709" s="11" t="s">
        <v>140</v>
      </c>
      <c r="F709" s="13" t="s">
        <v>97</v>
      </c>
    </row>
    <row r="710" spans="1:6" x14ac:dyDescent="0.25">
      <c r="A710" s="9" t="s">
        <v>1335</v>
      </c>
      <c r="B710" s="10" t="s">
        <v>1344</v>
      </c>
      <c r="C710" s="11" t="s">
        <v>1345</v>
      </c>
      <c r="D710" s="10">
        <v>2009</v>
      </c>
      <c r="E710" s="11" t="s">
        <v>135</v>
      </c>
      <c r="F710" s="13" t="s">
        <v>97</v>
      </c>
    </row>
    <row r="711" spans="1:6" x14ac:dyDescent="0.25">
      <c r="A711" s="9" t="s">
        <v>1335</v>
      </c>
      <c r="B711" s="10" t="s">
        <v>1356</v>
      </c>
      <c r="C711" s="11" t="s">
        <v>1357</v>
      </c>
      <c r="D711" s="10">
        <v>2009</v>
      </c>
      <c r="E711" s="11" t="s">
        <v>84</v>
      </c>
      <c r="F711" s="13" t="s">
        <v>97</v>
      </c>
    </row>
    <row r="712" spans="1:6" x14ac:dyDescent="0.25">
      <c r="A712" s="9" t="s">
        <v>1335</v>
      </c>
      <c r="B712" s="10" t="s">
        <v>1358</v>
      </c>
      <c r="C712" s="11" t="s">
        <v>1359</v>
      </c>
      <c r="D712" s="10">
        <v>2010</v>
      </c>
      <c r="E712" s="11" t="s">
        <v>51</v>
      </c>
      <c r="F712" s="13" t="s">
        <v>97</v>
      </c>
    </row>
    <row r="713" spans="1:6" x14ac:dyDescent="0.25">
      <c r="A713" s="9" t="s">
        <v>1335</v>
      </c>
      <c r="B713" s="10" t="s">
        <v>1360</v>
      </c>
      <c r="C713" s="11" t="s">
        <v>1361</v>
      </c>
      <c r="D713" s="10">
        <v>2010</v>
      </c>
      <c r="E713" s="11" t="s">
        <v>21</v>
      </c>
      <c r="F713" s="13" t="s">
        <v>97</v>
      </c>
    </row>
    <row r="714" spans="1:6" x14ac:dyDescent="0.25">
      <c r="A714" s="9" t="s">
        <v>1335</v>
      </c>
      <c r="B714" s="10" t="s">
        <v>1362</v>
      </c>
      <c r="C714" s="11" t="s">
        <v>1363</v>
      </c>
      <c r="D714" s="10">
        <v>2010</v>
      </c>
      <c r="E714" s="11" t="s">
        <v>21</v>
      </c>
      <c r="F714" s="13" t="s">
        <v>97</v>
      </c>
    </row>
    <row r="715" spans="1:6" x14ac:dyDescent="0.25">
      <c r="A715" s="9" t="s">
        <v>1335</v>
      </c>
      <c r="B715" s="10" t="s">
        <v>1364</v>
      </c>
      <c r="C715" s="11" t="s">
        <v>1365</v>
      </c>
      <c r="D715" s="10">
        <v>2009</v>
      </c>
      <c r="E715" s="11" t="s">
        <v>51</v>
      </c>
      <c r="F715" s="13" t="s">
        <v>97</v>
      </c>
    </row>
    <row r="716" spans="1:6" x14ac:dyDescent="0.25">
      <c r="A716" s="9" t="s">
        <v>1335</v>
      </c>
      <c r="B716" s="10" t="s">
        <v>1366</v>
      </c>
      <c r="C716" s="11" t="s">
        <v>1367</v>
      </c>
      <c r="D716" s="10">
        <v>2009</v>
      </c>
      <c r="E716" s="11" t="s">
        <v>38</v>
      </c>
      <c r="F716" s="13" t="s">
        <v>97</v>
      </c>
    </row>
    <row r="717" spans="1:6" x14ac:dyDescent="0.25">
      <c r="A717" s="9" t="s">
        <v>1335</v>
      </c>
      <c r="B717" s="10" t="s">
        <v>1368</v>
      </c>
      <c r="C717" s="11" t="s">
        <v>1369</v>
      </c>
      <c r="D717" s="10">
        <v>2009</v>
      </c>
      <c r="E717" s="11" t="s">
        <v>18</v>
      </c>
      <c r="F717" s="13" t="s">
        <v>97</v>
      </c>
    </row>
    <row r="718" spans="1:6" x14ac:dyDescent="0.25">
      <c r="A718" s="9" t="s">
        <v>1335</v>
      </c>
      <c r="B718" s="10" t="s">
        <v>1370</v>
      </c>
      <c r="C718" s="11" t="s">
        <v>1371</v>
      </c>
      <c r="D718" s="10">
        <v>2009</v>
      </c>
      <c r="E718" s="11" t="s">
        <v>108</v>
      </c>
      <c r="F718" s="13" t="s">
        <v>97</v>
      </c>
    </row>
    <row r="719" spans="1:6" x14ac:dyDescent="0.25">
      <c r="A719" s="9" t="s">
        <v>1335</v>
      </c>
      <c r="B719" s="10" t="s">
        <v>1372</v>
      </c>
      <c r="C719" s="11" t="s">
        <v>1373</v>
      </c>
      <c r="D719" s="10">
        <v>2010</v>
      </c>
      <c r="E719" s="11" t="s">
        <v>10</v>
      </c>
      <c r="F719" s="13" t="s">
        <v>97</v>
      </c>
    </row>
    <row r="720" spans="1:6" x14ac:dyDescent="0.25">
      <c r="A720" s="9" t="s">
        <v>1335</v>
      </c>
      <c r="B720" s="10" t="s">
        <v>1374</v>
      </c>
      <c r="C720" s="11" t="s">
        <v>1375</v>
      </c>
      <c r="D720" s="10">
        <v>2009</v>
      </c>
      <c r="E720" s="11" t="s">
        <v>140</v>
      </c>
      <c r="F720" s="13" t="s">
        <v>97</v>
      </c>
    </row>
    <row r="721" spans="1:6" x14ac:dyDescent="0.25">
      <c r="A721" s="9" t="s">
        <v>1335</v>
      </c>
      <c r="B721" s="10" t="s">
        <v>1376</v>
      </c>
      <c r="C721" s="11" t="s">
        <v>1377</v>
      </c>
      <c r="D721" s="10">
        <v>2009</v>
      </c>
      <c r="E721" s="11" t="s">
        <v>731</v>
      </c>
      <c r="F721" s="13" t="s">
        <v>97</v>
      </c>
    </row>
    <row r="722" spans="1:6" x14ac:dyDescent="0.25">
      <c r="A722" s="9" t="s">
        <v>1335</v>
      </c>
      <c r="B722" s="10" t="s">
        <v>1378</v>
      </c>
      <c r="C722" s="11" t="s">
        <v>1379</v>
      </c>
      <c r="D722" s="10">
        <v>2010</v>
      </c>
      <c r="E722" s="11" t="s">
        <v>10</v>
      </c>
      <c r="F722" s="13" t="s">
        <v>97</v>
      </c>
    </row>
    <row r="723" spans="1:6" x14ac:dyDescent="0.25">
      <c r="A723" s="9" t="s">
        <v>1335</v>
      </c>
      <c r="B723" s="10" t="s">
        <v>1380</v>
      </c>
      <c r="C723" s="11" t="s">
        <v>1381</v>
      </c>
      <c r="D723" s="10">
        <v>2009</v>
      </c>
      <c r="E723" s="11" t="s">
        <v>21</v>
      </c>
      <c r="F723" s="13" t="s">
        <v>97</v>
      </c>
    </row>
    <row r="724" spans="1:6" x14ac:dyDescent="0.25">
      <c r="A724" s="9" t="s">
        <v>1335</v>
      </c>
      <c r="B724" s="10" t="s">
        <v>1382</v>
      </c>
      <c r="C724" s="11" t="s">
        <v>1383</v>
      </c>
      <c r="D724" s="10">
        <v>2010</v>
      </c>
      <c r="E724" s="11" t="s">
        <v>7</v>
      </c>
      <c r="F724" s="13" t="s">
        <v>97</v>
      </c>
    </row>
    <row r="725" spans="1:6" x14ac:dyDescent="0.25">
      <c r="A725" s="9" t="s">
        <v>1335</v>
      </c>
      <c r="B725" s="10" t="s">
        <v>1386</v>
      </c>
      <c r="C725" s="11" t="s">
        <v>1387</v>
      </c>
      <c r="D725" s="10">
        <v>2009</v>
      </c>
      <c r="E725" s="11" t="s">
        <v>7</v>
      </c>
      <c r="F725" s="13" t="s">
        <v>97</v>
      </c>
    </row>
    <row r="726" spans="1:6" x14ac:dyDescent="0.25">
      <c r="A726" s="9" t="s">
        <v>1335</v>
      </c>
      <c r="B726" s="10" t="s">
        <v>1393</v>
      </c>
      <c r="C726" s="11" t="s">
        <v>1394</v>
      </c>
      <c r="D726" s="10">
        <v>2010</v>
      </c>
      <c r="E726" s="11" t="s">
        <v>108</v>
      </c>
      <c r="F726" s="13" t="s">
        <v>97</v>
      </c>
    </row>
    <row r="727" spans="1:6" x14ac:dyDescent="0.25">
      <c r="A727" s="9" t="s">
        <v>1335</v>
      </c>
      <c r="B727" s="10" t="s">
        <v>1395</v>
      </c>
      <c r="C727" s="11" t="s">
        <v>1396</v>
      </c>
      <c r="D727" s="10">
        <v>2010</v>
      </c>
      <c r="E727" s="11" t="s">
        <v>24</v>
      </c>
      <c r="F727" s="13" t="s">
        <v>97</v>
      </c>
    </row>
    <row r="728" spans="1:6" x14ac:dyDescent="0.25">
      <c r="A728" s="9" t="s">
        <v>1335</v>
      </c>
      <c r="B728" s="10" t="s">
        <v>1397</v>
      </c>
      <c r="C728" s="11" t="s">
        <v>1398</v>
      </c>
      <c r="D728" s="10">
        <v>2009</v>
      </c>
      <c r="E728" s="11" t="s">
        <v>27</v>
      </c>
      <c r="F728" s="13" t="s">
        <v>97</v>
      </c>
    </row>
    <row r="729" spans="1:6" x14ac:dyDescent="0.25">
      <c r="A729" s="9" t="s">
        <v>1335</v>
      </c>
      <c r="B729" s="10" t="s">
        <v>1399</v>
      </c>
      <c r="C729" s="11" t="s">
        <v>1400</v>
      </c>
      <c r="D729" s="10">
        <v>2009</v>
      </c>
      <c r="E729" s="11" t="s">
        <v>38</v>
      </c>
      <c r="F729" s="13" t="s">
        <v>97</v>
      </c>
    </row>
    <row r="730" spans="1:6" x14ac:dyDescent="0.25">
      <c r="A730" s="9" t="s">
        <v>1335</v>
      </c>
      <c r="B730" s="10" t="s">
        <v>1401</v>
      </c>
      <c r="C730" s="11" t="s">
        <v>1402</v>
      </c>
      <c r="D730" s="10">
        <v>2010</v>
      </c>
      <c r="E730" s="11" t="s">
        <v>51</v>
      </c>
      <c r="F730" s="13" t="s">
        <v>97</v>
      </c>
    </row>
    <row r="731" spans="1:6" x14ac:dyDescent="0.25">
      <c r="A731" s="9" t="s">
        <v>1335</v>
      </c>
      <c r="B731" s="10" t="s">
        <v>1405</v>
      </c>
      <c r="C731" s="11" t="s">
        <v>1406</v>
      </c>
      <c r="D731" s="10">
        <v>2010</v>
      </c>
      <c r="E731" s="11" t="s">
        <v>731</v>
      </c>
      <c r="F731" s="13" t="s">
        <v>97</v>
      </c>
    </row>
    <row r="732" spans="1:6" x14ac:dyDescent="0.25">
      <c r="A732" s="9" t="s">
        <v>1335</v>
      </c>
      <c r="B732" s="10" t="s">
        <v>1407</v>
      </c>
      <c r="C732" s="11" t="s">
        <v>1408</v>
      </c>
      <c r="D732" s="10">
        <v>2009</v>
      </c>
      <c r="E732" s="11" t="s">
        <v>13</v>
      </c>
      <c r="F732" s="13" t="s">
        <v>97</v>
      </c>
    </row>
    <row r="733" spans="1:6" ht="15.75" thickBot="1" x14ac:dyDescent="0.3"/>
    <row r="734" spans="1:6" ht="16.5" thickBot="1" x14ac:dyDescent="0.3">
      <c r="A734" s="18" t="s">
        <v>1540</v>
      </c>
      <c r="B734" s="19"/>
      <c r="C734" s="20"/>
      <c r="D734" s="15"/>
      <c r="E734" s="15"/>
      <c r="F734" s="16"/>
    </row>
    <row r="736" spans="1:6" x14ac:dyDescent="0.25">
      <c r="A736" s="6" t="s">
        <v>0</v>
      </c>
      <c r="B736" s="7" t="s">
        <v>1</v>
      </c>
      <c r="C736" s="8" t="s">
        <v>2</v>
      </c>
      <c r="D736" s="7" t="s">
        <v>3</v>
      </c>
      <c r="E736" s="8" t="s">
        <v>4</v>
      </c>
      <c r="F736" s="12" t="s">
        <v>5</v>
      </c>
    </row>
    <row r="737" spans="1:6" x14ac:dyDescent="0.25">
      <c r="A737" s="9">
        <v>1</v>
      </c>
      <c r="B737" s="10" t="s">
        <v>1409</v>
      </c>
      <c r="C737" s="11" t="s">
        <v>1410</v>
      </c>
      <c r="D737" s="10">
        <v>2011</v>
      </c>
      <c r="E737" s="11" t="s">
        <v>140</v>
      </c>
      <c r="F737" s="13" t="s">
        <v>1411</v>
      </c>
    </row>
    <row r="738" spans="1:6" x14ac:dyDescent="0.25">
      <c r="A738" s="9">
        <v>2</v>
      </c>
      <c r="B738" s="10" t="s">
        <v>1412</v>
      </c>
      <c r="C738" s="11" t="s">
        <v>951</v>
      </c>
      <c r="D738" s="10">
        <v>2011</v>
      </c>
      <c r="E738" s="11" t="s">
        <v>7</v>
      </c>
      <c r="F738" s="13" t="s">
        <v>1413</v>
      </c>
    </row>
    <row r="739" spans="1:6" x14ac:dyDescent="0.25">
      <c r="A739" s="9">
        <v>3</v>
      </c>
      <c r="B739" s="10" t="s">
        <v>1414</v>
      </c>
      <c r="C739" s="11" t="s">
        <v>1415</v>
      </c>
      <c r="D739" s="10">
        <v>2013</v>
      </c>
      <c r="E739" s="11" t="s">
        <v>96</v>
      </c>
      <c r="F739" s="13" t="s">
        <v>1416</v>
      </c>
    </row>
    <row r="740" spans="1:6" x14ac:dyDescent="0.25">
      <c r="A740" s="9">
        <v>4</v>
      </c>
      <c r="B740" s="10" t="s">
        <v>1417</v>
      </c>
      <c r="C740" s="11" t="s">
        <v>1418</v>
      </c>
      <c r="D740" s="10">
        <v>2011</v>
      </c>
      <c r="E740" s="11" t="s">
        <v>140</v>
      </c>
      <c r="F740" s="13" t="s">
        <v>1419</v>
      </c>
    </row>
    <row r="741" spans="1:6" x14ac:dyDescent="0.25">
      <c r="A741" s="9">
        <v>5</v>
      </c>
      <c r="B741" s="10" t="s">
        <v>1420</v>
      </c>
      <c r="C741" s="11" t="s">
        <v>1421</v>
      </c>
      <c r="D741" s="10">
        <v>2011</v>
      </c>
      <c r="E741" s="11" t="s">
        <v>96</v>
      </c>
      <c r="F741" s="13" t="s">
        <v>1422</v>
      </c>
    </row>
    <row r="742" spans="1:6" x14ac:dyDescent="0.25">
      <c r="A742" s="9">
        <v>6</v>
      </c>
      <c r="B742" s="10" t="s">
        <v>1423</v>
      </c>
      <c r="C742" s="11" t="s">
        <v>1424</v>
      </c>
      <c r="D742" s="10">
        <v>2011</v>
      </c>
      <c r="E742" s="11" t="s">
        <v>7</v>
      </c>
      <c r="F742" s="13" t="s">
        <v>1425</v>
      </c>
    </row>
    <row r="743" spans="1:6" x14ac:dyDescent="0.25">
      <c r="A743" s="9">
        <v>7</v>
      </c>
      <c r="B743" s="10" t="s">
        <v>1426</v>
      </c>
      <c r="C743" s="11" t="s">
        <v>1427</v>
      </c>
      <c r="D743" s="10">
        <v>2012</v>
      </c>
      <c r="E743" s="11" t="s">
        <v>140</v>
      </c>
      <c r="F743" s="13" t="s">
        <v>1428</v>
      </c>
    </row>
    <row r="744" spans="1:6" x14ac:dyDescent="0.25">
      <c r="A744" s="9">
        <v>8</v>
      </c>
      <c r="B744" s="10" t="s">
        <v>1429</v>
      </c>
      <c r="C744" s="11" t="s">
        <v>1430</v>
      </c>
      <c r="D744" s="10">
        <v>2011</v>
      </c>
      <c r="E744" s="11" t="s">
        <v>731</v>
      </c>
      <c r="F744" s="13" t="s">
        <v>1431</v>
      </c>
    </row>
    <row r="745" spans="1:6" x14ac:dyDescent="0.25">
      <c r="A745" s="9" t="s">
        <v>1432</v>
      </c>
      <c r="B745" s="10" t="s">
        <v>1433</v>
      </c>
      <c r="C745" s="11" t="s">
        <v>1434</v>
      </c>
      <c r="D745" s="10">
        <v>2011</v>
      </c>
      <c r="E745" s="11" t="s">
        <v>7</v>
      </c>
      <c r="F745" s="13" t="s">
        <v>97</v>
      </c>
    </row>
    <row r="746" spans="1:6" x14ac:dyDescent="0.25">
      <c r="A746" s="9" t="s">
        <v>1432</v>
      </c>
      <c r="B746" s="10" t="s">
        <v>1435</v>
      </c>
      <c r="C746" s="11" t="s">
        <v>1436</v>
      </c>
      <c r="D746" s="10">
        <v>2011</v>
      </c>
      <c r="E746" s="11" t="s">
        <v>21</v>
      </c>
      <c r="F746" s="13" t="s">
        <v>97</v>
      </c>
    </row>
    <row r="747" spans="1:6" x14ac:dyDescent="0.25">
      <c r="A747" s="9" t="s">
        <v>1432</v>
      </c>
      <c r="B747" s="10" t="s">
        <v>1437</v>
      </c>
      <c r="C747" s="11" t="s">
        <v>1438</v>
      </c>
      <c r="D747" s="10">
        <v>2012</v>
      </c>
      <c r="E747" s="11" t="s">
        <v>27</v>
      </c>
      <c r="F747" s="13" t="s">
        <v>97</v>
      </c>
    </row>
    <row r="748" spans="1:6" x14ac:dyDescent="0.25">
      <c r="A748" s="9" t="s">
        <v>1432</v>
      </c>
      <c r="B748" s="10" t="s">
        <v>1439</v>
      </c>
      <c r="C748" s="11" t="s">
        <v>1440</v>
      </c>
      <c r="D748" s="10">
        <v>2011</v>
      </c>
      <c r="E748" s="11" t="s">
        <v>140</v>
      </c>
      <c r="F748" s="13" t="s">
        <v>97</v>
      </c>
    </row>
    <row r="749" spans="1:6" x14ac:dyDescent="0.25">
      <c r="A749" s="9" t="s">
        <v>1432</v>
      </c>
      <c r="B749" s="10" t="s">
        <v>1441</v>
      </c>
      <c r="C749" s="11" t="s">
        <v>1442</v>
      </c>
      <c r="D749" s="10">
        <v>2011</v>
      </c>
      <c r="E749" s="11" t="s">
        <v>108</v>
      </c>
      <c r="F749" s="13" t="s">
        <v>97</v>
      </c>
    </row>
    <row r="750" spans="1:6" x14ac:dyDescent="0.25">
      <c r="A750" s="9" t="s">
        <v>1432</v>
      </c>
      <c r="B750" s="10" t="s">
        <v>1443</v>
      </c>
      <c r="C750" s="11" t="s">
        <v>1444</v>
      </c>
      <c r="D750" s="10">
        <v>2011</v>
      </c>
      <c r="E750" s="11" t="s">
        <v>731</v>
      </c>
      <c r="F750" s="13" t="s">
        <v>97</v>
      </c>
    </row>
    <row r="751" spans="1:6" x14ac:dyDescent="0.25">
      <c r="A751" s="9" t="s">
        <v>1432</v>
      </c>
      <c r="B751" s="10" t="s">
        <v>1445</v>
      </c>
      <c r="C751" s="11" t="s">
        <v>1446</v>
      </c>
      <c r="D751" s="10">
        <v>2012</v>
      </c>
      <c r="E751" s="11" t="s">
        <v>731</v>
      </c>
      <c r="F751" s="13" t="s">
        <v>97</v>
      </c>
    </row>
    <row r="752" spans="1:6" x14ac:dyDescent="0.25">
      <c r="A752" s="9" t="s">
        <v>1432</v>
      </c>
      <c r="B752" s="10" t="s">
        <v>1447</v>
      </c>
      <c r="C752" s="11" t="s">
        <v>1448</v>
      </c>
      <c r="D752" s="10">
        <v>2011</v>
      </c>
      <c r="E752" s="11" t="s">
        <v>21</v>
      </c>
      <c r="F752" s="13" t="s">
        <v>97</v>
      </c>
    </row>
    <row r="753" spans="1:6" x14ac:dyDescent="0.25">
      <c r="A753" s="9" t="s">
        <v>1432</v>
      </c>
      <c r="B753" s="10" t="s">
        <v>1449</v>
      </c>
      <c r="C753" s="11" t="s">
        <v>1450</v>
      </c>
      <c r="D753" s="10">
        <v>2012</v>
      </c>
      <c r="E753" s="11" t="s">
        <v>7</v>
      </c>
      <c r="F753" s="13" t="s">
        <v>97</v>
      </c>
    </row>
    <row r="754" spans="1:6" x14ac:dyDescent="0.25">
      <c r="A754" s="9" t="s">
        <v>1432</v>
      </c>
      <c r="B754" s="10" t="s">
        <v>1451</v>
      </c>
      <c r="C754" s="11" t="s">
        <v>1452</v>
      </c>
      <c r="D754" s="10">
        <v>2013</v>
      </c>
      <c r="E754" s="11" t="s">
        <v>96</v>
      </c>
      <c r="F754" s="13" t="s">
        <v>97</v>
      </c>
    </row>
    <row r="755" spans="1:6" x14ac:dyDescent="0.25">
      <c r="A755" s="9" t="s">
        <v>1432</v>
      </c>
      <c r="B755" s="10" t="s">
        <v>1453</v>
      </c>
      <c r="C755" s="11" t="s">
        <v>1454</v>
      </c>
      <c r="D755" s="10">
        <v>2012</v>
      </c>
      <c r="E755" s="11" t="s">
        <v>7</v>
      </c>
      <c r="F755" s="13" t="s">
        <v>97</v>
      </c>
    </row>
    <row r="756" spans="1:6" x14ac:dyDescent="0.25">
      <c r="A756" s="9" t="s">
        <v>1432</v>
      </c>
      <c r="B756" s="10" t="s">
        <v>1455</v>
      </c>
      <c r="C756" s="11" t="s">
        <v>1456</v>
      </c>
      <c r="D756" s="10">
        <v>2012</v>
      </c>
      <c r="E756" s="11" t="s">
        <v>7</v>
      </c>
      <c r="F756" s="13" t="s">
        <v>97</v>
      </c>
    </row>
    <row r="757" spans="1:6" x14ac:dyDescent="0.25">
      <c r="A757" s="9" t="s">
        <v>1432</v>
      </c>
      <c r="B757" s="10" t="s">
        <v>1457</v>
      </c>
      <c r="C757" s="11" t="s">
        <v>1458</v>
      </c>
      <c r="D757" s="10">
        <v>2011</v>
      </c>
      <c r="E757" s="11" t="s">
        <v>18</v>
      </c>
      <c r="F757" s="13" t="s">
        <v>97</v>
      </c>
    </row>
    <row r="758" spans="1:6" x14ac:dyDescent="0.25">
      <c r="A758" s="9" t="s">
        <v>1432</v>
      </c>
      <c r="B758" s="10" t="s">
        <v>1459</v>
      </c>
      <c r="C758" s="11" t="s">
        <v>1460</v>
      </c>
      <c r="D758" s="10">
        <v>2013</v>
      </c>
      <c r="E758" s="11" t="s">
        <v>18</v>
      </c>
      <c r="F758" s="13" t="s">
        <v>97</v>
      </c>
    </row>
    <row r="759" spans="1:6" x14ac:dyDescent="0.25">
      <c r="A759" s="9" t="s">
        <v>1432</v>
      </c>
      <c r="B759" s="10" t="s">
        <v>1461</v>
      </c>
      <c r="C759" s="11" t="s">
        <v>1462</v>
      </c>
      <c r="D759" s="10">
        <v>2011</v>
      </c>
      <c r="E759" s="11" t="s">
        <v>21</v>
      </c>
      <c r="F759" s="13" t="s">
        <v>97</v>
      </c>
    </row>
    <row r="760" spans="1:6" x14ac:dyDescent="0.25">
      <c r="A760" s="9" t="s">
        <v>1432</v>
      </c>
      <c r="B760" s="10" t="s">
        <v>1463</v>
      </c>
      <c r="C760" s="11" t="s">
        <v>1464</v>
      </c>
      <c r="D760" s="10">
        <v>2011</v>
      </c>
      <c r="E760" s="11" t="s">
        <v>21</v>
      </c>
      <c r="F760" s="13" t="s">
        <v>97</v>
      </c>
    </row>
    <row r="761" spans="1:6" x14ac:dyDescent="0.25">
      <c r="A761" s="9" t="s">
        <v>1432</v>
      </c>
      <c r="B761" s="10" t="s">
        <v>1465</v>
      </c>
      <c r="C761" s="11" t="s">
        <v>1466</v>
      </c>
      <c r="D761" s="10">
        <v>2012</v>
      </c>
      <c r="E761" s="11" t="s">
        <v>87</v>
      </c>
      <c r="F761" s="13" t="s">
        <v>97</v>
      </c>
    </row>
    <row r="762" spans="1:6" x14ac:dyDescent="0.25">
      <c r="A762" s="9" t="s">
        <v>1432</v>
      </c>
      <c r="B762" s="10" t="s">
        <v>1467</v>
      </c>
      <c r="C762" s="11" t="s">
        <v>1468</v>
      </c>
      <c r="D762" s="10">
        <v>2011</v>
      </c>
      <c r="E762" s="11" t="s">
        <v>108</v>
      </c>
      <c r="F762" s="13" t="s">
        <v>97</v>
      </c>
    </row>
    <row r="763" spans="1:6" x14ac:dyDescent="0.25">
      <c r="A763" s="9" t="s">
        <v>1432</v>
      </c>
      <c r="B763" s="10" t="s">
        <v>1469</v>
      </c>
      <c r="C763" s="11" t="s">
        <v>1470</v>
      </c>
      <c r="D763" s="10">
        <v>2011</v>
      </c>
      <c r="E763" s="11" t="s">
        <v>84</v>
      </c>
      <c r="F763" s="13" t="s">
        <v>97</v>
      </c>
    </row>
    <row r="764" spans="1:6" x14ac:dyDescent="0.25">
      <c r="A764" s="9" t="s">
        <v>1432</v>
      </c>
      <c r="B764" s="10" t="s">
        <v>1471</v>
      </c>
      <c r="C764" s="11" t="s">
        <v>1472</v>
      </c>
      <c r="D764" s="10">
        <v>2011</v>
      </c>
      <c r="E764" s="11" t="s">
        <v>38</v>
      </c>
      <c r="F764" s="13" t="s">
        <v>97</v>
      </c>
    </row>
    <row r="765" spans="1:6" x14ac:dyDescent="0.25">
      <c r="A765" s="9" t="s">
        <v>1432</v>
      </c>
      <c r="B765" s="10" t="s">
        <v>1473</v>
      </c>
      <c r="C765" s="11" t="s">
        <v>1474</v>
      </c>
      <c r="D765" s="10">
        <v>2011</v>
      </c>
      <c r="E765" s="11" t="s">
        <v>210</v>
      </c>
      <c r="F765" s="13" t="s">
        <v>97</v>
      </c>
    </row>
    <row r="766" spans="1:6" x14ac:dyDescent="0.25">
      <c r="A766" s="9" t="s">
        <v>1432</v>
      </c>
      <c r="B766" s="10" t="s">
        <v>1475</v>
      </c>
      <c r="C766" s="11" t="s">
        <v>1476</v>
      </c>
      <c r="D766" s="10">
        <v>2011</v>
      </c>
      <c r="E766" s="11" t="s">
        <v>13</v>
      </c>
      <c r="F766" s="13" t="s">
        <v>97</v>
      </c>
    </row>
    <row r="767" spans="1:6" x14ac:dyDescent="0.25">
      <c r="A767" s="9" t="s">
        <v>1432</v>
      </c>
      <c r="B767" s="10" t="s">
        <v>1477</v>
      </c>
      <c r="C767" s="11" t="s">
        <v>1478</v>
      </c>
      <c r="D767" s="10">
        <v>2011</v>
      </c>
      <c r="E767" s="11" t="s">
        <v>108</v>
      </c>
      <c r="F767" s="13" t="s">
        <v>97</v>
      </c>
    </row>
    <row r="768" spans="1:6" x14ac:dyDescent="0.25">
      <c r="A768" s="9" t="s">
        <v>1432</v>
      </c>
      <c r="B768" s="10" t="s">
        <v>1479</v>
      </c>
      <c r="C768" s="11" t="s">
        <v>1480</v>
      </c>
      <c r="D768" s="10">
        <v>2013</v>
      </c>
      <c r="E768" s="11" t="s">
        <v>51</v>
      </c>
      <c r="F768" s="13" t="s">
        <v>97</v>
      </c>
    </row>
    <row r="769" spans="1:6" x14ac:dyDescent="0.25">
      <c r="A769" s="9" t="s">
        <v>1432</v>
      </c>
      <c r="B769" s="10" t="s">
        <v>1481</v>
      </c>
      <c r="C769" s="11" t="s">
        <v>1482</v>
      </c>
      <c r="D769" s="10">
        <v>2011</v>
      </c>
      <c r="E769" s="11" t="s">
        <v>96</v>
      </c>
      <c r="F769" s="13" t="s">
        <v>97</v>
      </c>
    </row>
    <row r="770" spans="1:6" x14ac:dyDescent="0.25">
      <c r="A770" s="9" t="s">
        <v>1432</v>
      </c>
      <c r="B770" s="10" t="s">
        <v>1483</v>
      </c>
      <c r="C770" s="11" t="s">
        <v>1484</v>
      </c>
      <c r="D770" s="10">
        <v>2011</v>
      </c>
      <c r="E770" s="11" t="s">
        <v>135</v>
      </c>
      <c r="F770" s="13" t="s">
        <v>97</v>
      </c>
    </row>
    <row r="771" spans="1:6" x14ac:dyDescent="0.25">
      <c r="A771" s="9" t="s">
        <v>1432</v>
      </c>
      <c r="B771" s="10" t="s">
        <v>1485</v>
      </c>
      <c r="C771" s="11" t="s">
        <v>1486</v>
      </c>
      <c r="D771" s="10">
        <v>2011</v>
      </c>
      <c r="E771" s="11" t="s">
        <v>21</v>
      </c>
      <c r="F771" s="13" t="s">
        <v>97</v>
      </c>
    </row>
    <row r="772" spans="1:6" x14ac:dyDescent="0.25">
      <c r="A772" s="9" t="s">
        <v>1432</v>
      </c>
      <c r="B772" s="10" t="s">
        <v>1487</v>
      </c>
      <c r="C772" s="11" t="s">
        <v>1488</v>
      </c>
      <c r="D772" s="10">
        <v>2011</v>
      </c>
      <c r="E772" s="11" t="s">
        <v>21</v>
      </c>
      <c r="F772" s="13" t="s">
        <v>97</v>
      </c>
    </row>
    <row r="773" spans="1:6" x14ac:dyDescent="0.25">
      <c r="A773" s="9" t="s">
        <v>1432</v>
      </c>
      <c r="B773" s="10" t="s">
        <v>1489</v>
      </c>
      <c r="C773" s="11" t="s">
        <v>1490</v>
      </c>
      <c r="D773" s="10">
        <v>2013</v>
      </c>
      <c r="E773" s="11" t="s">
        <v>96</v>
      </c>
      <c r="F773" s="13" t="s">
        <v>97</v>
      </c>
    </row>
    <row r="774" spans="1:6" x14ac:dyDescent="0.25">
      <c r="A774" s="9" t="s">
        <v>1432</v>
      </c>
      <c r="B774" s="10" t="s">
        <v>1491</v>
      </c>
      <c r="C774" s="11" t="s">
        <v>132</v>
      </c>
      <c r="D774" s="10">
        <v>2013</v>
      </c>
      <c r="E774" s="11" t="s">
        <v>96</v>
      </c>
      <c r="F774" s="13" t="s">
        <v>97</v>
      </c>
    </row>
    <row r="775" spans="1:6" x14ac:dyDescent="0.25">
      <c r="A775" s="9" t="s">
        <v>1432</v>
      </c>
      <c r="B775" s="10" t="s">
        <v>1492</v>
      </c>
      <c r="C775" s="11" t="s">
        <v>1493</v>
      </c>
      <c r="D775" s="10">
        <v>2012</v>
      </c>
      <c r="E775" s="11" t="s">
        <v>10</v>
      </c>
      <c r="F775" s="13" t="s">
        <v>97</v>
      </c>
    </row>
    <row r="776" spans="1:6" x14ac:dyDescent="0.25">
      <c r="A776" s="9" t="s">
        <v>1432</v>
      </c>
      <c r="B776" s="10" t="s">
        <v>1494</v>
      </c>
      <c r="C776" s="11" t="s">
        <v>1495</v>
      </c>
      <c r="D776" s="10">
        <v>2012</v>
      </c>
      <c r="E776" s="11" t="s">
        <v>140</v>
      </c>
      <c r="F776" s="13" t="s">
        <v>97</v>
      </c>
    </row>
    <row r="777" spans="1:6" x14ac:dyDescent="0.25">
      <c r="A777" s="9" t="s">
        <v>1432</v>
      </c>
      <c r="B777" s="10" t="s">
        <v>1496</v>
      </c>
      <c r="C777" s="11" t="s">
        <v>1497</v>
      </c>
      <c r="D777" s="10">
        <v>2012</v>
      </c>
      <c r="E777" s="11" t="s">
        <v>140</v>
      </c>
      <c r="F777" s="13" t="s">
        <v>97</v>
      </c>
    </row>
    <row r="778" spans="1:6" x14ac:dyDescent="0.25">
      <c r="A778" s="9" t="s">
        <v>1432</v>
      </c>
      <c r="B778" s="10" t="s">
        <v>1498</v>
      </c>
      <c r="C778" s="11" t="s">
        <v>1499</v>
      </c>
      <c r="D778" s="10">
        <v>2013</v>
      </c>
      <c r="E778" s="11" t="s">
        <v>13</v>
      </c>
      <c r="F778" s="13" t="s">
        <v>97</v>
      </c>
    </row>
    <row r="779" spans="1:6" x14ac:dyDescent="0.25">
      <c r="A779" s="9" t="s">
        <v>1432</v>
      </c>
      <c r="B779" s="10" t="s">
        <v>1500</v>
      </c>
      <c r="C779" s="11" t="s">
        <v>1501</v>
      </c>
      <c r="D779" s="10">
        <v>2013</v>
      </c>
      <c r="E779" s="11" t="s">
        <v>27</v>
      </c>
      <c r="F779" s="13" t="s">
        <v>97</v>
      </c>
    </row>
    <row r="780" spans="1:6" x14ac:dyDescent="0.25">
      <c r="A780" s="9" t="s">
        <v>1432</v>
      </c>
      <c r="B780" s="10" t="s">
        <v>1502</v>
      </c>
      <c r="C780" s="11" t="s">
        <v>1503</v>
      </c>
      <c r="D780" s="10">
        <v>2013</v>
      </c>
      <c r="E780" s="11" t="s">
        <v>27</v>
      </c>
      <c r="F780" s="13" t="s">
        <v>97</v>
      </c>
    </row>
    <row r="781" spans="1:6" x14ac:dyDescent="0.25">
      <c r="A781" s="9" t="s">
        <v>1432</v>
      </c>
      <c r="B781" s="10" t="s">
        <v>1504</v>
      </c>
      <c r="C781" s="11" t="s">
        <v>1505</v>
      </c>
      <c r="D781" s="10">
        <v>2013</v>
      </c>
      <c r="E781" s="11" t="s">
        <v>27</v>
      </c>
      <c r="F781" s="13" t="s">
        <v>97</v>
      </c>
    </row>
    <row r="782" spans="1:6" x14ac:dyDescent="0.25">
      <c r="A782" s="9" t="s">
        <v>1432</v>
      </c>
      <c r="B782" s="10" t="s">
        <v>1506</v>
      </c>
      <c r="C782" s="11" t="s">
        <v>1507</v>
      </c>
      <c r="D782" s="10">
        <v>2013</v>
      </c>
      <c r="E782" s="11" t="s">
        <v>21</v>
      </c>
      <c r="F782" s="13" t="s">
        <v>97</v>
      </c>
    </row>
    <row r="783" spans="1:6" x14ac:dyDescent="0.25">
      <c r="A783" s="9" t="s">
        <v>1432</v>
      </c>
      <c r="B783" s="10" t="s">
        <v>1508</v>
      </c>
      <c r="C783" s="11" t="s">
        <v>1509</v>
      </c>
      <c r="D783" s="10">
        <v>2013</v>
      </c>
      <c r="E783" s="11" t="s">
        <v>38</v>
      </c>
      <c r="F783" s="13" t="s">
        <v>97</v>
      </c>
    </row>
    <row r="784" spans="1:6" x14ac:dyDescent="0.25">
      <c r="A784" s="9" t="s">
        <v>1432</v>
      </c>
      <c r="B784" s="10" t="s">
        <v>1514</v>
      </c>
      <c r="C784" s="11" t="s">
        <v>1515</v>
      </c>
      <c r="D784" s="10">
        <v>2013</v>
      </c>
      <c r="E784" s="11" t="s">
        <v>21</v>
      </c>
      <c r="F784" s="13" t="s">
        <v>97</v>
      </c>
    </row>
    <row r="785" spans="1:6" x14ac:dyDescent="0.25">
      <c r="A785" s="9" t="s">
        <v>1432</v>
      </c>
      <c r="B785" s="10" t="s">
        <v>1516</v>
      </c>
      <c r="C785" s="11" t="s">
        <v>1517</v>
      </c>
      <c r="D785" s="10">
        <v>2014</v>
      </c>
      <c r="E785" s="11" t="s">
        <v>108</v>
      </c>
      <c r="F785" s="13" t="s">
        <v>97</v>
      </c>
    </row>
    <row r="786" spans="1:6" x14ac:dyDescent="0.25">
      <c r="A786" s="9" t="s">
        <v>1432</v>
      </c>
      <c r="B786" s="10" t="s">
        <v>1518</v>
      </c>
      <c r="C786" s="11" t="s">
        <v>1519</v>
      </c>
      <c r="D786" s="10">
        <v>2013</v>
      </c>
      <c r="E786" s="11" t="s">
        <v>731</v>
      </c>
      <c r="F786" s="13" t="s">
        <v>97</v>
      </c>
    </row>
    <row r="787" spans="1:6" x14ac:dyDescent="0.25">
      <c r="A787" s="9" t="s">
        <v>1432</v>
      </c>
      <c r="B787" s="10" t="s">
        <v>1520</v>
      </c>
      <c r="C787" s="11" t="s">
        <v>1521</v>
      </c>
      <c r="D787" s="10">
        <v>2012</v>
      </c>
      <c r="E787" s="11" t="s">
        <v>10</v>
      </c>
      <c r="F787" s="13" t="s">
        <v>97</v>
      </c>
    </row>
    <row r="788" spans="1:6" x14ac:dyDescent="0.25">
      <c r="A788" s="9" t="s">
        <v>1432</v>
      </c>
      <c r="B788" s="10" t="s">
        <v>1522</v>
      </c>
      <c r="C788" s="11" t="s">
        <v>1523</v>
      </c>
      <c r="D788" s="10">
        <v>2014</v>
      </c>
      <c r="E788" s="11" t="s">
        <v>108</v>
      </c>
      <c r="F788" s="13" t="s">
        <v>97</v>
      </c>
    </row>
    <row r="789" spans="1:6" x14ac:dyDescent="0.25">
      <c r="A789" s="9" t="s">
        <v>1432</v>
      </c>
      <c r="B789" s="10" t="s">
        <v>1524</v>
      </c>
      <c r="C789" s="11" t="s">
        <v>1525</v>
      </c>
      <c r="D789" s="10">
        <v>2011</v>
      </c>
      <c r="E789" s="11" t="s">
        <v>27</v>
      </c>
      <c r="F789" s="13" t="s">
        <v>97</v>
      </c>
    </row>
    <row r="790" spans="1:6" x14ac:dyDescent="0.25">
      <c r="A790" s="9" t="s">
        <v>1432</v>
      </c>
      <c r="B790" s="10" t="s">
        <v>1534</v>
      </c>
      <c r="C790" s="11" t="s">
        <v>1535</v>
      </c>
      <c r="D790" s="10">
        <v>2012</v>
      </c>
      <c r="E790" s="11" t="s">
        <v>38</v>
      </c>
      <c r="F790" s="13" t="s">
        <v>97</v>
      </c>
    </row>
    <row r="792" spans="1:6" ht="15.75" thickBot="1" x14ac:dyDescent="0.3">
      <c r="A792"/>
      <c r="B792"/>
      <c r="C792"/>
      <c r="D792"/>
      <c r="E792"/>
      <c r="F792"/>
    </row>
    <row r="793" spans="1:6" ht="16.5" thickBot="1" x14ac:dyDescent="0.3">
      <c r="A793" s="18" t="s">
        <v>1542</v>
      </c>
      <c r="B793" s="19"/>
      <c r="C793" s="20"/>
      <c r="D793"/>
      <c r="E793"/>
      <c r="F793"/>
    </row>
    <row r="795" spans="1:6" x14ac:dyDescent="0.25">
      <c r="A795" s="6" t="s">
        <v>0</v>
      </c>
      <c r="B795" s="7" t="s">
        <v>1</v>
      </c>
      <c r="C795" s="8" t="s">
        <v>2</v>
      </c>
      <c r="D795" s="7" t="s">
        <v>3</v>
      </c>
      <c r="E795" s="8" t="s">
        <v>4</v>
      </c>
      <c r="F795" s="12" t="s">
        <v>5</v>
      </c>
    </row>
    <row r="796" spans="1:6" x14ac:dyDescent="0.25">
      <c r="A796" s="9">
        <v>1</v>
      </c>
      <c r="B796" s="10" t="s">
        <v>1543</v>
      </c>
      <c r="C796" s="11" t="s">
        <v>1544</v>
      </c>
      <c r="D796" s="10">
        <v>1995</v>
      </c>
      <c r="E796" s="11" t="s">
        <v>27</v>
      </c>
      <c r="F796" s="13" t="s">
        <v>1545</v>
      </c>
    </row>
    <row r="797" spans="1:6" x14ac:dyDescent="0.25">
      <c r="A797" s="9">
        <v>2</v>
      </c>
      <c r="B797" s="10" t="s">
        <v>1546</v>
      </c>
      <c r="C797" s="11" t="s">
        <v>1547</v>
      </c>
      <c r="D797" s="10">
        <v>1995</v>
      </c>
      <c r="E797" s="11" t="s">
        <v>7</v>
      </c>
      <c r="F797" s="13" t="s">
        <v>1548</v>
      </c>
    </row>
    <row r="798" spans="1:6" x14ac:dyDescent="0.25">
      <c r="A798" s="9">
        <v>3</v>
      </c>
      <c r="B798" s="10" t="s">
        <v>1549</v>
      </c>
      <c r="C798" s="11" t="s">
        <v>1550</v>
      </c>
      <c r="D798" s="10">
        <v>1999</v>
      </c>
      <c r="E798" s="11" t="s">
        <v>27</v>
      </c>
      <c r="F798" s="13" t="s">
        <v>1551</v>
      </c>
    </row>
    <row r="799" spans="1:6" x14ac:dyDescent="0.25">
      <c r="A799" s="9">
        <v>4</v>
      </c>
      <c r="B799" s="10" t="s">
        <v>1552</v>
      </c>
      <c r="C799" s="11" t="s">
        <v>1553</v>
      </c>
      <c r="D799" s="10">
        <v>1996</v>
      </c>
      <c r="E799" s="11" t="s">
        <v>27</v>
      </c>
      <c r="F799" s="13" t="s">
        <v>1554</v>
      </c>
    </row>
    <row r="800" spans="1:6" x14ac:dyDescent="0.25">
      <c r="A800" s="9">
        <v>5</v>
      </c>
      <c r="B800" s="10" t="s">
        <v>1555</v>
      </c>
      <c r="C800" s="11" t="s">
        <v>1556</v>
      </c>
      <c r="D800" s="10">
        <v>1999</v>
      </c>
      <c r="E800" s="11" t="s">
        <v>13</v>
      </c>
      <c r="F800" s="13" t="s">
        <v>1557</v>
      </c>
    </row>
    <row r="801" spans="1:6" x14ac:dyDescent="0.25">
      <c r="A801" s="9">
        <v>6</v>
      </c>
      <c r="B801" s="10" t="s">
        <v>1561</v>
      </c>
      <c r="C801" s="11" t="s">
        <v>1562</v>
      </c>
      <c r="D801" s="10">
        <v>2002</v>
      </c>
      <c r="E801" s="11" t="s">
        <v>27</v>
      </c>
      <c r="F801" s="13" t="s">
        <v>1563</v>
      </c>
    </row>
    <row r="802" spans="1:6" x14ac:dyDescent="0.25">
      <c r="A802" s="9">
        <v>7</v>
      </c>
      <c r="B802" s="10" t="s">
        <v>1564</v>
      </c>
      <c r="C802" s="11" t="s">
        <v>1565</v>
      </c>
      <c r="D802" s="10">
        <v>1997</v>
      </c>
      <c r="E802" s="11" t="s">
        <v>38</v>
      </c>
      <c r="F802" s="13" t="s">
        <v>1566</v>
      </c>
    </row>
    <row r="803" spans="1:6" x14ac:dyDescent="0.25">
      <c r="A803" s="9">
        <v>8</v>
      </c>
      <c r="B803" s="10" t="s">
        <v>1567</v>
      </c>
      <c r="C803" s="11" t="s">
        <v>1568</v>
      </c>
      <c r="D803" s="10">
        <v>1975</v>
      </c>
      <c r="E803" s="11" t="s">
        <v>7</v>
      </c>
      <c r="F803" s="13" t="s">
        <v>1569</v>
      </c>
    </row>
    <row r="804" spans="1:6" x14ac:dyDescent="0.25">
      <c r="A804" s="9">
        <v>9</v>
      </c>
      <c r="B804" s="10" t="s">
        <v>1570</v>
      </c>
      <c r="C804" s="11" t="s">
        <v>1571</v>
      </c>
      <c r="D804" s="10">
        <v>1998</v>
      </c>
      <c r="E804" s="11" t="s">
        <v>27</v>
      </c>
      <c r="F804" s="13" t="s">
        <v>1572</v>
      </c>
    </row>
    <row r="805" spans="1:6" x14ac:dyDescent="0.25">
      <c r="A805" s="9">
        <v>10</v>
      </c>
      <c r="B805" s="10" t="s">
        <v>1573</v>
      </c>
      <c r="C805" s="11" t="s">
        <v>1574</v>
      </c>
      <c r="D805" s="10">
        <v>2000</v>
      </c>
      <c r="E805" s="11" t="s">
        <v>87</v>
      </c>
      <c r="F805" s="13" t="s">
        <v>1575</v>
      </c>
    </row>
    <row r="806" spans="1:6" x14ac:dyDescent="0.25">
      <c r="A806" s="9" t="s">
        <v>1576</v>
      </c>
      <c r="B806" s="10" t="s">
        <v>1579</v>
      </c>
      <c r="C806" s="11" t="s">
        <v>1580</v>
      </c>
      <c r="D806" s="10">
        <v>1992</v>
      </c>
      <c r="E806" s="11" t="s">
        <v>10</v>
      </c>
      <c r="F806" s="13" t="s">
        <v>97</v>
      </c>
    </row>
    <row r="807" spans="1:6" x14ac:dyDescent="0.25">
      <c r="A807" s="9" t="s">
        <v>1576</v>
      </c>
      <c r="B807" s="10" t="s">
        <v>1581</v>
      </c>
      <c r="C807" s="11" t="s">
        <v>1582</v>
      </c>
      <c r="D807" s="10">
        <v>1992</v>
      </c>
      <c r="E807" s="11" t="s">
        <v>10</v>
      </c>
      <c r="F807" s="13" t="s">
        <v>97</v>
      </c>
    </row>
    <row r="808" spans="1:6" x14ac:dyDescent="0.25">
      <c r="A808" s="9" t="s">
        <v>1576</v>
      </c>
      <c r="B808" s="10" t="s">
        <v>1583</v>
      </c>
      <c r="C808" s="11" t="s">
        <v>1584</v>
      </c>
      <c r="D808" s="10">
        <v>1992</v>
      </c>
      <c r="E808" s="11" t="s">
        <v>106</v>
      </c>
      <c r="F808" s="13" t="s">
        <v>97</v>
      </c>
    </row>
    <row r="809" spans="1:6" x14ac:dyDescent="0.25">
      <c r="A809" s="9" t="s">
        <v>1576</v>
      </c>
      <c r="B809" s="10" t="s">
        <v>1585</v>
      </c>
      <c r="C809" s="11" t="s">
        <v>1586</v>
      </c>
      <c r="D809" s="10">
        <v>1992</v>
      </c>
      <c r="E809" s="11" t="s">
        <v>27</v>
      </c>
      <c r="F809" s="13" t="s">
        <v>97</v>
      </c>
    </row>
    <row r="810" spans="1:6" x14ac:dyDescent="0.25">
      <c r="A810" s="9" t="s">
        <v>1576</v>
      </c>
      <c r="B810" s="10" t="s">
        <v>1589</v>
      </c>
      <c r="C810" s="11" t="s">
        <v>1590</v>
      </c>
      <c r="D810" s="10">
        <v>1992</v>
      </c>
      <c r="E810" s="11" t="s">
        <v>13</v>
      </c>
      <c r="F810" s="13" t="s">
        <v>97</v>
      </c>
    </row>
    <row r="811" spans="1:6" x14ac:dyDescent="0.25">
      <c r="A811" s="9" t="s">
        <v>1576</v>
      </c>
      <c r="B811" s="10" t="s">
        <v>1593</v>
      </c>
      <c r="C811" s="11" t="s">
        <v>1594</v>
      </c>
      <c r="D811" s="10">
        <v>1993</v>
      </c>
      <c r="E811" s="11" t="s">
        <v>96</v>
      </c>
      <c r="F811" s="13" t="s">
        <v>97</v>
      </c>
    </row>
    <row r="812" spans="1:6" x14ac:dyDescent="0.25">
      <c r="A812" s="9" t="s">
        <v>1576</v>
      </c>
      <c r="B812" s="10" t="s">
        <v>1595</v>
      </c>
      <c r="C812" s="11" t="s">
        <v>1596</v>
      </c>
      <c r="D812" s="10">
        <v>1994</v>
      </c>
      <c r="E812" s="11" t="s">
        <v>27</v>
      </c>
      <c r="F812" s="13" t="s">
        <v>97</v>
      </c>
    </row>
    <row r="813" spans="1:6" x14ac:dyDescent="0.25">
      <c r="A813" s="9" t="s">
        <v>1576</v>
      </c>
      <c r="B813" s="10" t="s">
        <v>1599</v>
      </c>
      <c r="C813" s="11" t="s">
        <v>1600</v>
      </c>
      <c r="D813" s="10">
        <v>1992</v>
      </c>
      <c r="E813" s="11" t="s">
        <v>10</v>
      </c>
      <c r="F813" s="13" t="s">
        <v>97</v>
      </c>
    </row>
    <row r="814" spans="1:6" x14ac:dyDescent="0.25">
      <c r="A814" s="9" t="s">
        <v>1576</v>
      </c>
      <c r="B814" s="10" t="s">
        <v>1601</v>
      </c>
      <c r="C814" s="11" t="s">
        <v>1602</v>
      </c>
      <c r="D814" s="10">
        <v>1994</v>
      </c>
      <c r="E814" s="11" t="s">
        <v>10</v>
      </c>
      <c r="F814" s="13" t="s">
        <v>97</v>
      </c>
    </row>
    <row r="815" spans="1:6" x14ac:dyDescent="0.25">
      <c r="A815" s="9" t="s">
        <v>1576</v>
      </c>
      <c r="B815" s="10" t="s">
        <v>1603</v>
      </c>
      <c r="C815" s="11" t="s">
        <v>1604</v>
      </c>
      <c r="D815" s="10">
        <v>1992</v>
      </c>
      <c r="E815" s="11" t="s">
        <v>96</v>
      </c>
      <c r="F815" s="13" t="s">
        <v>97</v>
      </c>
    </row>
    <row r="816" spans="1:6" x14ac:dyDescent="0.25">
      <c r="A816" s="9" t="s">
        <v>1576</v>
      </c>
      <c r="B816" s="10" t="s">
        <v>1605</v>
      </c>
      <c r="C816" s="11" t="s">
        <v>1606</v>
      </c>
      <c r="D816" s="10">
        <v>1994</v>
      </c>
      <c r="E816" s="11" t="s">
        <v>10</v>
      </c>
      <c r="F816" s="13" t="s">
        <v>97</v>
      </c>
    </row>
    <row r="817" spans="1:6" x14ac:dyDescent="0.25">
      <c r="A817" s="9" t="s">
        <v>1576</v>
      </c>
      <c r="B817" s="10" t="s">
        <v>1609</v>
      </c>
      <c r="C817" s="11" t="s">
        <v>1610</v>
      </c>
      <c r="D817" s="10">
        <v>1992</v>
      </c>
      <c r="E817" s="11" t="s">
        <v>96</v>
      </c>
      <c r="F817" s="13" t="s">
        <v>97</v>
      </c>
    </row>
    <row r="818" spans="1:6" x14ac:dyDescent="0.25">
      <c r="A818" s="9" t="s">
        <v>1576</v>
      </c>
      <c r="B818" s="10" t="s">
        <v>1611</v>
      </c>
      <c r="C818" s="11" t="s">
        <v>1612</v>
      </c>
      <c r="D818" s="10">
        <v>1995</v>
      </c>
      <c r="E818" s="11" t="s">
        <v>140</v>
      </c>
      <c r="F818" s="13" t="s">
        <v>97</v>
      </c>
    </row>
    <row r="819" spans="1:6" x14ac:dyDescent="0.25">
      <c r="A819" s="9" t="s">
        <v>1576</v>
      </c>
      <c r="B819" s="10" t="s">
        <v>1613</v>
      </c>
      <c r="C819" s="11" t="s">
        <v>1614</v>
      </c>
      <c r="D819" s="10">
        <v>1996</v>
      </c>
      <c r="E819" s="11" t="s">
        <v>38</v>
      </c>
      <c r="F819" s="13" t="s">
        <v>97</v>
      </c>
    </row>
    <row r="820" spans="1:6" x14ac:dyDescent="0.25">
      <c r="A820" s="9" t="s">
        <v>1576</v>
      </c>
      <c r="B820" s="10" t="s">
        <v>1617</v>
      </c>
      <c r="C820" s="11" t="s">
        <v>1618</v>
      </c>
      <c r="D820" s="10">
        <v>1993</v>
      </c>
      <c r="E820" s="11" t="s">
        <v>10</v>
      </c>
      <c r="F820" s="13" t="s">
        <v>97</v>
      </c>
    </row>
    <row r="821" spans="1:6" x14ac:dyDescent="0.25">
      <c r="A821" s="9" t="s">
        <v>1576</v>
      </c>
      <c r="B821" s="10" t="s">
        <v>1619</v>
      </c>
      <c r="C821" s="11" t="s">
        <v>1620</v>
      </c>
      <c r="D821" s="10">
        <v>1992</v>
      </c>
      <c r="E821" s="11" t="s">
        <v>96</v>
      </c>
      <c r="F821" s="13" t="s">
        <v>97</v>
      </c>
    </row>
    <row r="822" spans="1:6" x14ac:dyDescent="0.25">
      <c r="A822" s="9" t="s">
        <v>1576</v>
      </c>
      <c r="B822" s="10" t="s">
        <v>1621</v>
      </c>
      <c r="C822" s="11" t="s">
        <v>1622</v>
      </c>
      <c r="D822" s="10">
        <v>1995</v>
      </c>
      <c r="E822" s="11" t="s">
        <v>10</v>
      </c>
      <c r="F822" s="13" t="s">
        <v>97</v>
      </c>
    </row>
    <row r="823" spans="1:6" x14ac:dyDescent="0.25">
      <c r="A823" s="9" t="s">
        <v>1576</v>
      </c>
      <c r="B823" s="10" t="s">
        <v>1623</v>
      </c>
      <c r="C823" s="11" t="s">
        <v>1624</v>
      </c>
      <c r="D823" s="10">
        <v>1995</v>
      </c>
      <c r="E823" s="11" t="s">
        <v>10</v>
      </c>
      <c r="F823" s="13" t="s">
        <v>97</v>
      </c>
    </row>
    <row r="824" spans="1:6" x14ac:dyDescent="0.25">
      <c r="A824" s="9" t="s">
        <v>1576</v>
      </c>
      <c r="B824" s="10" t="s">
        <v>1625</v>
      </c>
      <c r="C824" s="11" t="s">
        <v>1626</v>
      </c>
      <c r="D824" s="10">
        <v>1996</v>
      </c>
      <c r="E824" s="11" t="s">
        <v>10</v>
      </c>
      <c r="F824" s="13" t="s">
        <v>97</v>
      </c>
    </row>
    <row r="825" spans="1:6" x14ac:dyDescent="0.25">
      <c r="A825" s="9" t="s">
        <v>1576</v>
      </c>
      <c r="B825" s="10" t="s">
        <v>1627</v>
      </c>
      <c r="C825" s="11" t="s">
        <v>1628</v>
      </c>
      <c r="D825" s="10">
        <v>1996</v>
      </c>
      <c r="E825" s="11" t="s">
        <v>21</v>
      </c>
      <c r="F825" s="13" t="s">
        <v>97</v>
      </c>
    </row>
    <row r="826" spans="1:6" x14ac:dyDescent="0.25">
      <c r="A826" s="9" t="s">
        <v>1576</v>
      </c>
      <c r="B826" s="10" t="s">
        <v>1629</v>
      </c>
      <c r="C826" s="11" t="s">
        <v>1630</v>
      </c>
      <c r="D826" s="10">
        <v>1998</v>
      </c>
      <c r="E826" s="11" t="s">
        <v>10</v>
      </c>
      <c r="F826" s="13" t="s">
        <v>97</v>
      </c>
    </row>
    <row r="827" spans="1:6" x14ac:dyDescent="0.25">
      <c r="A827" s="9" t="s">
        <v>1576</v>
      </c>
      <c r="B827" s="10" t="s">
        <v>1631</v>
      </c>
      <c r="C827" s="11" t="s">
        <v>1632</v>
      </c>
      <c r="D827" s="10">
        <v>1990</v>
      </c>
      <c r="E827" s="11" t="s">
        <v>108</v>
      </c>
      <c r="F827" s="13" t="s">
        <v>97</v>
      </c>
    </row>
    <row r="828" spans="1:6" x14ac:dyDescent="0.25">
      <c r="A828" s="9" t="s">
        <v>1576</v>
      </c>
      <c r="B828" s="10" t="s">
        <v>1633</v>
      </c>
      <c r="C828" s="11" t="s">
        <v>1634</v>
      </c>
      <c r="D828" s="10">
        <v>1990</v>
      </c>
      <c r="E828" s="11" t="s">
        <v>27</v>
      </c>
      <c r="F828" s="13" t="s">
        <v>97</v>
      </c>
    </row>
    <row r="829" spans="1:6" x14ac:dyDescent="0.25">
      <c r="A829" s="9" t="s">
        <v>1576</v>
      </c>
      <c r="B829" s="10" t="s">
        <v>1635</v>
      </c>
      <c r="C829" s="11" t="s">
        <v>1636</v>
      </c>
      <c r="D829" s="10">
        <v>1991</v>
      </c>
      <c r="E829" s="11" t="s">
        <v>13</v>
      </c>
      <c r="F829" s="13" t="s">
        <v>97</v>
      </c>
    </row>
    <row r="830" spans="1:6" x14ac:dyDescent="0.25">
      <c r="A830" s="9" t="s">
        <v>1576</v>
      </c>
      <c r="B830" s="10" t="s">
        <v>1637</v>
      </c>
      <c r="C830" s="11" t="s">
        <v>1638</v>
      </c>
      <c r="D830" s="10">
        <v>1991</v>
      </c>
      <c r="E830" s="11" t="s">
        <v>13</v>
      </c>
      <c r="F830" s="13" t="s">
        <v>97</v>
      </c>
    </row>
    <row r="831" spans="1:6" x14ac:dyDescent="0.25">
      <c r="A831" s="9" t="s">
        <v>1576</v>
      </c>
      <c r="B831" s="10" t="s">
        <v>1639</v>
      </c>
      <c r="C831" s="11" t="s">
        <v>1640</v>
      </c>
      <c r="D831" s="10">
        <v>1991</v>
      </c>
      <c r="E831" s="11" t="s">
        <v>13</v>
      </c>
      <c r="F831" s="13" t="s">
        <v>97</v>
      </c>
    </row>
    <row r="832" spans="1:6" x14ac:dyDescent="0.25">
      <c r="A832" s="9" t="s">
        <v>1576</v>
      </c>
      <c r="B832" s="10" t="s">
        <v>1641</v>
      </c>
      <c r="C832" s="11" t="s">
        <v>1642</v>
      </c>
      <c r="D832" s="10">
        <v>1991</v>
      </c>
      <c r="E832" s="11" t="s">
        <v>10</v>
      </c>
      <c r="F832" s="13" t="s">
        <v>97</v>
      </c>
    </row>
    <row r="833" spans="1:6" x14ac:dyDescent="0.25">
      <c r="A833" s="9" t="s">
        <v>1576</v>
      </c>
      <c r="B833" s="10" t="s">
        <v>1643</v>
      </c>
      <c r="C833" s="11" t="s">
        <v>1644</v>
      </c>
      <c r="D833" s="10">
        <v>1990</v>
      </c>
      <c r="E833" s="11" t="s">
        <v>27</v>
      </c>
      <c r="F833" s="13" t="s">
        <v>97</v>
      </c>
    </row>
    <row r="834" spans="1:6" x14ac:dyDescent="0.25">
      <c r="A834" s="9" t="s">
        <v>1576</v>
      </c>
      <c r="B834" s="10" t="s">
        <v>1645</v>
      </c>
      <c r="C834" s="11" t="s">
        <v>1646</v>
      </c>
      <c r="D834" s="10">
        <v>1991</v>
      </c>
      <c r="E834" s="11" t="s">
        <v>21</v>
      </c>
      <c r="F834" s="13" t="s">
        <v>97</v>
      </c>
    </row>
    <row r="835" spans="1:6" x14ac:dyDescent="0.25">
      <c r="A835" s="9" t="s">
        <v>1576</v>
      </c>
      <c r="B835" s="10" t="s">
        <v>1647</v>
      </c>
      <c r="C835" s="11" t="s">
        <v>1648</v>
      </c>
      <c r="D835" s="10">
        <v>1990</v>
      </c>
      <c r="E835" s="11" t="s">
        <v>21</v>
      </c>
      <c r="F835" s="13" t="s">
        <v>97</v>
      </c>
    </row>
    <row r="836" spans="1:6" x14ac:dyDescent="0.25">
      <c r="A836" s="9" t="s">
        <v>1576</v>
      </c>
      <c r="B836" s="10" t="s">
        <v>1649</v>
      </c>
      <c r="C836" s="11" t="s">
        <v>1650</v>
      </c>
      <c r="D836" s="10">
        <v>1988</v>
      </c>
      <c r="E836" s="11" t="s">
        <v>21</v>
      </c>
      <c r="F836" s="13" t="s">
        <v>97</v>
      </c>
    </row>
    <row r="837" spans="1:6" x14ac:dyDescent="0.25">
      <c r="A837" s="9" t="s">
        <v>1576</v>
      </c>
      <c r="B837" s="10" t="s">
        <v>1651</v>
      </c>
      <c r="C837" s="11" t="s">
        <v>1652</v>
      </c>
      <c r="D837" s="10">
        <v>1988</v>
      </c>
      <c r="E837" s="11" t="s">
        <v>96</v>
      </c>
      <c r="F837" s="13" t="s">
        <v>97</v>
      </c>
    </row>
    <row r="838" spans="1:6" x14ac:dyDescent="0.25">
      <c r="A838" s="9" t="s">
        <v>1576</v>
      </c>
      <c r="B838" s="10" t="s">
        <v>1653</v>
      </c>
      <c r="C838" s="11" t="s">
        <v>1654</v>
      </c>
      <c r="D838" s="10">
        <v>1989</v>
      </c>
      <c r="E838" s="11" t="s">
        <v>10</v>
      </c>
      <c r="F838" s="13" t="s">
        <v>97</v>
      </c>
    </row>
    <row r="839" spans="1:6" x14ac:dyDescent="0.25">
      <c r="A839" s="9" t="s">
        <v>1576</v>
      </c>
      <c r="B839" s="10" t="s">
        <v>1655</v>
      </c>
      <c r="C839" s="11" t="s">
        <v>1656</v>
      </c>
      <c r="D839" s="10">
        <v>1989</v>
      </c>
      <c r="E839" s="11" t="s">
        <v>27</v>
      </c>
      <c r="F839" s="13" t="s">
        <v>97</v>
      </c>
    </row>
    <row r="840" spans="1:6" x14ac:dyDescent="0.25">
      <c r="A840" s="9" t="s">
        <v>1576</v>
      </c>
      <c r="B840" s="10" t="s">
        <v>1657</v>
      </c>
      <c r="C840" s="11" t="s">
        <v>1658</v>
      </c>
      <c r="D840" s="10">
        <v>1989</v>
      </c>
      <c r="E840" s="11" t="s">
        <v>27</v>
      </c>
      <c r="F840" s="13" t="s">
        <v>97</v>
      </c>
    </row>
    <row r="841" spans="1:6" x14ac:dyDescent="0.25">
      <c r="A841" s="9" t="s">
        <v>1576</v>
      </c>
      <c r="B841" s="10" t="s">
        <v>1659</v>
      </c>
      <c r="C841" s="11" t="s">
        <v>1660</v>
      </c>
      <c r="D841" s="10">
        <v>1989</v>
      </c>
      <c r="E841" s="11" t="s">
        <v>96</v>
      </c>
      <c r="F841" s="13" t="s">
        <v>97</v>
      </c>
    </row>
    <row r="842" spans="1:6" x14ac:dyDescent="0.25">
      <c r="A842" s="9" t="s">
        <v>1576</v>
      </c>
      <c r="B842" s="10" t="s">
        <v>1661</v>
      </c>
      <c r="C842" s="11" t="s">
        <v>1662</v>
      </c>
      <c r="D842" s="10">
        <v>1989</v>
      </c>
      <c r="E842" s="11" t="s">
        <v>108</v>
      </c>
      <c r="F842" s="13" t="s">
        <v>97</v>
      </c>
    </row>
    <row r="843" spans="1:6" x14ac:dyDescent="0.25">
      <c r="A843" s="9" t="s">
        <v>1576</v>
      </c>
      <c r="B843" s="10" t="s">
        <v>1663</v>
      </c>
      <c r="C843" s="11" t="s">
        <v>1664</v>
      </c>
      <c r="D843" s="10">
        <v>1989</v>
      </c>
      <c r="E843" s="11" t="s">
        <v>27</v>
      </c>
      <c r="F843" s="13" t="s">
        <v>97</v>
      </c>
    </row>
    <row r="844" spans="1:6" x14ac:dyDescent="0.25">
      <c r="A844" s="9" t="s">
        <v>1576</v>
      </c>
      <c r="B844" s="10" t="s">
        <v>1665</v>
      </c>
      <c r="C844" s="11" t="s">
        <v>1666</v>
      </c>
      <c r="D844" s="10">
        <v>1989</v>
      </c>
      <c r="E844" s="11" t="s">
        <v>13</v>
      </c>
      <c r="F844" s="13" t="s">
        <v>97</v>
      </c>
    </row>
    <row r="845" spans="1:6" x14ac:dyDescent="0.25">
      <c r="A845" s="9" t="s">
        <v>1576</v>
      </c>
      <c r="B845" s="10" t="s">
        <v>1667</v>
      </c>
      <c r="C845" s="11" t="s">
        <v>1668</v>
      </c>
      <c r="D845" s="10">
        <v>1989</v>
      </c>
      <c r="E845" s="11" t="s">
        <v>183</v>
      </c>
      <c r="F845" s="13" t="s">
        <v>97</v>
      </c>
    </row>
    <row r="846" spans="1:6" x14ac:dyDescent="0.25">
      <c r="A846" s="9" t="s">
        <v>1576</v>
      </c>
      <c r="B846" s="10" t="s">
        <v>1669</v>
      </c>
      <c r="C846" s="11" t="s">
        <v>1670</v>
      </c>
      <c r="D846" s="10">
        <v>1986</v>
      </c>
      <c r="E846" s="11" t="s">
        <v>140</v>
      </c>
      <c r="F846" s="13" t="s">
        <v>97</v>
      </c>
    </row>
    <row r="847" spans="1:6" x14ac:dyDescent="0.25">
      <c r="A847" s="9" t="s">
        <v>1576</v>
      </c>
      <c r="B847" s="10" t="s">
        <v>1671</v>
      </c>
      <c r="C847" s="11" t="s">
        <v>1672</v>
      </c>
      <c r="D847" s="10">
        <v>1987</v>
      </c>
      <c r="E847" s="11" t="s">
        <v>96</v>
      </c>
      <c r="F847" s="13" t="s">
        <v>97</v>
      </c>
    </row>
    <row r="848" spans="1:6" x14ac:dyDescent="0.25">
      <c r="A848" s="9" t="s">
        <v>1576</v>
      </c>
      <c r="B848" s="10" t="s">
        <v>1673</v>
      </c>
      <c r="C848" s="11" t="s">
        <v>1674</v>
      </c>
      <c r="D848" s="10">
        <v>1985</v>
      </c>
      <c r="E848" s="11" t="s">
        <v>27</v>
      </c>
      <c r="F848" s="13" t="s">
        <v>97</v>
      </c>
    </row>
    <row r="849" spans="1:6" x14ac:dyDescent="0.25">
      <c r="A849" s="9" t="s">
        <v>1576</v>
      </c>
      <c r="B849" s="10" t="s">
        <v>1675</v>
      </c>
      <c r="C849" s="11" t="s">
        <v>1676</v>
      </c>
      <c r="D849" s="10">
        <v>1984</v>
      </c>
      <c r="E849" s="11" t="s">
        <v>96</v>
      </c>
      <c r="F849" s="13" t="s">
        <v>97</v>
      </c>
    </row>
    <row r="850" spans="1:6" x14ac:dyDescent="0.25">
      <c r="A850" s="9" t="s">
        <v>1576</v>
      </c>
      <c r="B850" s="10" t="s">
        <v>1677</v>
      </c>
      <c r="C850" s="11" t="s">
        <v>1678</v>
      </c>
      <c r="D850" s="10">
        <v>1979</v>
      </c>
      <c r="E850" s="11" t="s">
        <v>356</v>
      </c>
      <c r="F850" s="13" t="s">
        <v>97</v>
      </c>
    </row>
    <row r="851" spans="1:6" x14ac:dyDescent="0.25">
      <c r="A851" s="9" t="s">
        <v>1576</v>
      </c>
      <c r="B851" s="10" t="s">
        <v>1679</v>
      </c>
      <c r="C851" s="11" t="s">
        <v>1680</v>
      </c>
      <c r="D851" s="10">
        <v>1983</v>
      </c>
      <c r="E851" s="11" t="s">
        <v>7</v>
      </c>
      <c r="F851" s="13" t="s">
        <v>97</v>
      </c>
    </row>
    <row r="852" spans="1:6" x14ac:dyDescent="0.25">
      <c r="A852" s="9" t="s">
        <v>1576</v>
      </c>
      <c r="B852" s="10" t="s">
        <v>1681</v>
      </c>
      <c r="C852" s="11" t="s">
        <v>1682</v>
      </c>
      <c r="D852" s="10">
        <v>1977</v>
      </c>
      <c r="E852" s="11" t="s">
        <v>1683</v>
      </c>
      <c r="F852" s="13" t="s">
        <v>97</v>
      </c>
    </row>
    <row r="853" spans="1:6" x14ac:dyDescent="0.25">
      <c r="A853" s="9" t="s">
        <v>1576</v>
      </c>
      <c r="B853" s="10" t="s">
        <v>1684</v>
      </c>
      <c r="C853" s="11" t="s">
        <v>1685</v>
      </c>
      <c r="D853" s="10">
        <v>1975</v>
      </c>
      <c r="E853" s="11" t="s">
        <v>7</v>
      </c>
      <c r="F853" s="13" t="s">
        <v>97</v>
      </c>
    </row>
    <row r="854" spans="1:6" x14ac:dyDescent="0.25">
      <c r="A854" s="9" t="s">
        <v>1576</v>
      </c>
      <c r="B854" s="10" t="s">
        <v>1696</v>
      </c>
      <c r="C854" s="11" t="s">
        <v>1697</v>
      </c>
      <c r="D854" s="10">
        <v>1992</v>
      </c>
      <c r="E854" s="11" t="s">
        <v>96</v>
      </c>
      <c r="F854" s="13" t="s">
        <v>97</v>
      </c>
    </row>
    <row r="855" spans="1:6" x14ac:dyDescent="0.25">
      <c r="A855" s="9" t="s">
        <v>1576</v>
      </c>
      <c r="B855" s="10" t="s">
        <v>1698</v>
      </c>
      <c r="C855" s="11" t="s">
        <v>1699</v>
      </c>
      <c r="D855" s="10">
        <v>1996</v>
      </c>
      <c r="E855" s="11" t="s">
        <v>7</v>
      </c>
      <c r="F855" s="13" t="s">
        <v>97</v>
      </c>
    </row>
    <row r="856" spans="1:6" x14ac:dyDescent="0.25">
      <c r="A856" s="9" t="s">
        <v>1576</v>
      </c>
      <c r="B856" s="10" t="s">
        <v>1700</v>
      </c>
      <c r="C856" s="11" t="s">
        <v>1701</v>
      </c>
      <c r="D856" s="10">
        <v>1996</v>
      </c>
      <c r="E856" s="11" t="s">
        <v>210</v>
      </c>
      <c r="F856" s="13" t="s">
        <v>97</v>
      </c>
    </row>
    <row r="857" spans="1:6" x14ac:dyDescent="0.25">
      <c r="A857" s="9" t="s">
        <v>1576</v>
      </c>
      <c r="B857" s="10" t="s">
        <v>1702</v>
      </c>
      <c r="C857" s="11" t="s">
        <v>1703</v>
      </c>
      <c r="D857" s="10">
        <v>1994</v>
      </c>
      <c r="E857" s="11" t="s">
        <v>27</v>
      </c>
      <c r="F857" s="13" t="s">
        <v>97</v>
      </c>
    </row>
    <row r="858" spans="1:6" x14ac:dyDescent="0.25">
      <c r="A858" s="9" t="s">
        <v>1576</v>
      </c>
      <c r="B858" s="10" t="s">
        <v>1706</v>
      </c>
      <c r="C858" s="11" t="s">
        <v>1707</v>
      </c>
      <c r="D858" s="10">
        <v>1997</v>
      </c>
      <c r="E858" s="11" t="s">
        <v>7</v>
      </c>
      <c r="F858" s="13" t="s">
        <v>97</v>
      </c>
    </row>
    <row r="859" spans="1:6" x14ac:dyDescent="0.25">
      <c r="A859" s="9" t="s">
        <v>1576</v>
      </c>
      <c r="B859" s="10" t="s">
        <v>1708</v>
      </c>
      <c r="C859" s="11" t="s">
        <v>1709</v>
      </c>
      <c r="D859" s="10">
        <v>1996</v>
      </c>
      <c r="E859" s="11" t="s">
        <v>210</v>
      </c>
      <c r="F859" s="13" t="s">
        <v>97</v>
      </c>
    </row>
    <row r="860" spans="1:6" x14ac:dyDescent="0.25">
      <c r="A860" s="9" t="s">
        <v>1576</v>
      </c>
      <c r="B860" s="10" t="s">
        <v>1710</v>
      </c>
      <c r="C860" s="11" t="s">
        <v>1711</v>
      </c>
      <c r="D860" s="10">
        <v>1996</v>
      </c>
      <c r="E860" s="11" t="s">
        <v>10</v>
      </c>
      <c r="F860" s="13" t="s">
        <v>97</v>
      </c>
    </row>
    <row r="861" spans="1:6" x14ac:dyDescent="0.25">
      <c r="A861" s="9" t="s">
        <v>1576</v>
      </c>
      <c r="B861" s="10" t="s">
        <v>1712</v>
      </c>
      <c r="C861" s="11" t="s">
        <v>1713</v>
      </c>
      <c r="D861" s="10">
        <v>1995</v>
      </c>
      <c r="E861" s="11" t="s">
        <v>10</v>
      </c>
      <c r="F861" s="13" t="s">
        <v>97</v>
      </c>
    </row>
    <row r="862" spans="1:6" x14ac:dyDescent="0.25">
      <c r="A862" s="9" t="s">
        <v>1576</v>
      </c>
      <c r="B862" s="10" t="s">
        <v>1714</v>
      </c>
      <c r="C862" s="11" t="s">
        <v>1715</v>
      </c>
      <c r="D862" s="10">
        <v>1996</v>
      </c>
      <c r="E862" s="11" t="s">
        <v>10</v>
      </c>
      <c r="F862" s="13" t="s">
        <v>97</v>
      </c>
    </row>
    <row r="863" spans="1:6" x14ac:dyDescent="0.25">
      <c r="A863" s="9" t="s">
        <v>1576</v>
      </c>
      <c r="B863" s="10" t="s">
        <v>1716</v>
      </c>
      <c r="C863" s="11" t="s">
        <v>1717</v>
      </c>
      <c r="D863" s="10">
        <v>1998</v>
      </c>
      <c r="E863" s="11" t="s">
        <v>10</v>
      </c>
      <c r="F863" s="13" t="s">
        <v>97</v>
      </c>
    </row>
    <row r="864" spans="1:6" x14ac:dyDescent="0.25">
      <c r="A864" s="9" t="s">
        <v>1576</v>
      </c>
      <c r="B864" s="10" t="s">
        <v>1720</v>
      </c>
      <c r="C864" s="11" t="s">
        <v>1721</v>
      </c>
      <c r="D864" s="10">
        <v>1997</v>
      </c>
      <c r="E864" s="11" t="s">
        <v>108</v>
      </c>
      <c r="F864" s="13" t="s">
        <v>97</v>
      </c>
    </row>
    <row r="865" spans="1:6" x14ac:dyDescent="0.25">
      <c r="A865" s="9" t="s">
        <v>1576</v>
      </c>
      <c r="B865" s="10" t="s">
        <v>1722</v>
      </c>
      <c r="C865" s="11" t="s">
        <v>1723</v>
      </c>
      <c r="D865" s="10">
        <v>1997</v>
      </c>
      <c r="E865" s="11" t="s">
        <v>108</v>
      </c>
      <c r="F865" s="13" t="s">
        <v>97</v>
      </c>
    </row>
    <row r="866" spans="1:6" x14ac:dyDescent="0.25">
      <c r="A866" s="9" t="s">
        <v>1576</v>
      </c>
      <c r="B866" s="10" t="s">
        <v>1724</v>
      </c>
      <c r="C866" s="11" t="s">
        <v>1725</v>
      </c>
      <c r="D866" s="10">
        <v>1995</v>
      </c>
      <c r="E866" s="11" t="s">
        <v>108</v>
      </c>
      <c r="F866" s="13" t="s">
        <v>97</v>
      </c>
    </row>
    <row r="867" spans="1:6" x14ac:dyDescent="0.25">
      <c r="A867" s="9" t="s">
        <v>1576</v>
      </c>
      <c r="B867" s="10" t="s">
        <v>1726</v>
      </c>
      <c r="C867" s="11" t="s">
        <v>1727</v>
      </c>
      <c r="D867" s="10">
        <v>2000</v>
      </c>
      <c r="E867" s="11" t="s">
        <v>27</v>
      </c>
      <c r="F867" s="13" t="s">
        <v>97</v>
      </c>
    </row>
    <row r="868" spans="1:6" x14ac:dyDescent="0.25">
      <c r="A868" s="9" t="s">
        <v>1576</v>
      </c>
      <c r="B868" s="10" t="s">
        <v>1728</v>
      </c>
      <c r="C868" s="11" t="s">
        <v>1729</v>
      </c>
      <c r="D868" s="10">
        <v>1999</v>
      </c>
      <c r="E868" s="11" t="s">
        <v>27</v>
      </c>
      <c r="F868" s="13" t="s">
        <v>97</v>
      </c>
    </row>
    <row r="869" spans="1:6" x14ac:dyDescent="0.25">
      <c r="A869" s="9" t="s">
        <v>1576</v>
      </c>
      <c r="B869" s="10" t="s">
        <v>1730</v>
      </c>
      <c r="C869" s="11" t="s">
        <v>1731</v>
      </c>
      <c r="D869" s="10">
        <v>1999</v>
      </c>
      <c r="E869" s="11" t="s">
        <v>27</v>
      </c>
      <c r="F869" s="13" t="s">
        <v>97</v>
      </c>
    </row>
    <row r="870" spans="1:6" x14ac:dyDescent="0.25">
      <c r="A870" s="9" t="s">
        <v>1576</v>
      </c>
      <c r="B870" s="10" t="s">
        <v>1732</v>
      </c>
      <c r="C870" s="11" t="s">
        <v>1733</v>
      </c>
      <c r="D870" s="10">
        <v>1997</v>
      </c>
      <c r="E870" s="11" t="s">
        <v>27</v>
      </c>
      <c r="F870" s="13" t="s">
        <v>97</v>
      </c>
    </row>
    <row r="871" spans="1:6" x14ac:dyDescent="0.25">
      <c r="A871" s="9" t="s">
        <v>1576</v>
      </c>
      <c r="B871" s="10" t="s">
        <v>1734</v>
      </c>
      <c r="C871" s="11" t="s">
        <v>1735</v>
      </c>
      <c r="D871" s="10">
        <v>1996</v>
      </c>
      <c r="E871" s="11" t="s">
        <v>27</v>
      </c>
      <c r="F871" s="13" t="s">
        <v>97</v>
      </c>
    </row>
    <row r="872" spans="1:6" x14ac:dyDescent="0.25">
      <c r="A872" s="9" t="s">
        <v>1576</v>
      </c>
      <c r="B872" s="10" t="s">
        <v>1736</v>
      </c>
      <c r="C872" s="11" t="s">
        <v>1737</v>
      </c>
      <c r="D872" s="10">
        <v>1998</v>
      </c>
      <c r="E872" s="11" t="s">
        <v>27</v>
      </c>
      <c r="F872" s="13" t="s">
        <v>97</v>
      </c>
    </row>
    <row r="873" spans="1:6" x14ac:dyDescent="0.25">
      <c r="A873" s="9" t="s">
        <v>1576</v>
      </c>
      <c r="B873" s="10" t="s">
        <v>1738</v>
      </c>
      <c r="C873" s="11" t="s">
        <v>1739</v>
      </c>
      <c r="D873" s="10">
        <v>1997</v>
      </c>
      <c r="E873" s="11" t="s">
        <v>27</v>
      </c>
      <c r="F873" s="13" t="s">
        <v>97</v>
      </c>
    </row>
    <row r="874" spans="1:6" x14ac:dyDescent="0.25">
      <c r="A874" s="9" t="s">
        <v>1576</v>
      </c>
      <c r="B874" s="10" t="s">
        <v>1740</v>
      </c>
      <c r="C874" s="11" t="s">
        <v>1741</v>
      </c>
      <c r="D874" s="10">
        <v>2001</v>
      </c>
      <c r="E874" s="11" t="s">
        <v>27</v>
      </c>
      <c r="F874" s="13" t="s">
        <v>97</v>
      </c>
    </row>
    <row r="875" spans="1:6" x14ac:dyDescent="0.25">
      <c r="A875" s="9" t="s">
        <v>1576</v>
      </c>
      <c r="B875" s="10" t="s">
        <v>1742</v>
      </c>
      <c r="C875" s="11" t="s">
        <v>1743</v>
      </c>
      <c r="D875" s="10">
        <v>1995</v>
      </c>
      <c r="E875" s="11" t="s">
        <v>108</v>
      </c>
      <c r="F875" s="13" t="s">
        <v>97</v>
      </c>
    </row>
    <row r="876" spans="1:6" x14ac:dyDescent="0.25">
      <c r="A876" s="9" t="s">
        <v>1576</v>
      </c>
      <c r="B876" s="10" t="s">
        <v>1744</v>
      </c>
      <c r="C876" s="11" t="s">
        <v>1745</v>
      </c>
      <c r="D876" s="10">
        <v>1991</v>
      </c>
      <c r="E876" s="11" t="s">
        <v>27</v>
      </c>
      <c r="F876" s="13" t="s">
        <v>97</v>
      </c>
    </row>
    <row r="877" spans="1:6" x14ac:dyDescent="0.25">
      <c r="A877" s="9" t="s">
        <v>1576</v>
      </c>
      <c r="B877" s="10" t="s">
        <v>1746</v>
      </c>
      <c r="C877" s="11" t="s">
        <v>1747</v>
      </c>
      <c r="D877" s="10">
        <v>1994</v>
      </c>
      <c r="E877" s="11" t="s">
        <v>27</v>
      </c>
      <c r="F877" s="13" t="s">
        <v>97</v>
      </c>
    </row>
    <row r="878" spans="1:6" x14ac:dyDescent="0.25">
      <c r="A878" s="9" t="s">
        <v>1576</v>
      </c>
      <c r="B878" s="10" t="s">
        <v>1748</v>
      </c>
      <c r="C878" s="11" t="s">
        <v>1749</v>
      </c>
      <c r="D878" s="10">
        <v>1993</v>
      </c>
      <c r="E878" s="11" t="s">
        <v>27</v>
      </c>
      <c r="F878" s="13" t="s">
        <v>97</v>
      </c>
    </row>
    <row r="879" spans="1:6" x14ac:dyDescent="0.25">
      <c r="A879" s="9" t="s">
        <v>1576</v>
      </c>
      <c r="B879" s="10" t="s">
        <v>1750</v>
      </c>
      <c r="C879" s="11" t="s">
        <v>1751</v>
      </c>
      <c r="D879" s="10">
        <v>1995</v>
      </c>
      <c r="E879" s="11" t="s">
        <v>10</v>
      </c>
      <c r="F879" s="13" t="s">
        <v>97</v>
      </c>
    </row>
    <row r="880" spans="1:6" x14ac:dyDescent="0.25">
      <c r="A880" s="9" t="s">
        <v>1576</v>
      </c>
      <c r="B880" s="10" t="s">
        <v>1752</v>
      </c>
      <c r="C880" s="11" t="s">
        <v>1753</v>
      </c>
      <c r="D880" s="10">
        <v>1995</v>
      </c>
      <c r="E880" s="11" t="s">
        <v>10</v>
      </c>
      <c r="F880" s="13" t="s">
        <v>97</v>
      </c>
    </row>
    <row r="881" spans="1:6" x14ac:dyDescent="0.25">
      <c r="A881" s="9" t="s">
        <v>1576</v>
      </c>
      <c r="B881" s="10" t="s">
        <v>1754</v>
      </c>
      <c r="C881" s="11" t="s">
        <v>1755</v>
      </c>
      <c r="D881" s="10">
        <v>1996</v>
      </c>
      <c r="E881" s="11" t="s">
        <v>10</v>
      </c>
      <c r="F881" s="13" t="s">
        <v>97</v>
      </c>
    </row>
    <row r="882" spans="1:6" x14ac:dyDescent="0.25">
      <c r="A882" s="9" t="s">
        <v>1576</v>
      </c>
      <c r="B882" s="10" t="s">
        <v>1756</v>
      </c>
      <c r="C882" s="11" t="s">
        <v>1757</v>
      </c>
      <c r="D882" s="10">
        <v>1995</v>
      </c>
      <c r="E882" s="11" t="s">
        <v>10</v>
      </c>
      <c r="F882" s="13" t="s">
        <v>97</v>
      </c>
    </row>
    <row r="883" spans="1:6" x14ac:dyDescent="0.25">
      <c r="A883" s="9" t="s">
        <v>1576</v>
      </c>
      <c r="B883" s="10" t="s">
        <v>1758</v>
      </c>
      <c r="C883" s="11" t="s">
        <v>1759</v>
      </c>
      <c r="D883" s="10">
        <v>1999</v>
      </c>
      <c r="E883" s="11" t="s">
        <v>7</v>
      </c>
      <c r="F883" s="13" t="s">
        <v>97</v>
      </c>
    </row>
    <row r="884" spans="1:6" x14ac:dyDescent="0.25">
      <c r="A884" s="9" t="s">
        <v>1576</v>
      </c>
      <c r="B884" s="10" t="s">
        <v>1760</v>
      </c>
      <c r="C884" s="11" t="s">
        <v>1761</v>
      </c>
      <c r="D884" s="10">
        <v>1992</v>
      </c>
      <c r="E884" s="11" t="s">
        <v>96</v>
      </c>
      <c r="F884" s="13" t="s">
        <v>97</v>
      </c>
    </row>
    <row r="885" spans="1:6" x14ac:dyDescent="0.25">
      <c r="A885" s="9" t="s">
        <v>1576</v>
      </c>
      <c r="B885" s="10" t="s">
        <v>1762</v>
      </c>
      <c r="C885" s="11" t="s">
        <v>1763</v>
      </c>
      <c r="D885" s="10">
        <v>1989</v>
      </c>
      <c r="E885" s="11" t="s">
        <v>210</v>
      </c>
      <c r="F885" s="13" t="s">
        <v>97</v>
      </c>
    </row>
    <row r="886" spans="1:6" x14ac:dyDescent="0.25">
      <c r="A886" s="9" t="s">
        <v>1576</v>
      </c>
      <c r="B886" s="10" t="s">
        <v>1764</v>
      </c>
      <c r="C886" s="11" t="s">
        <v>1765</v>
      </c>
      <c r="D886" s="10">
        <v>1994</v>
      </c>
      <c r="E886" s="11" t="s">
        <v>10</v>
      </c>
      <c r="F886" s="13" t="s">
        <v>97</v>
      </c>
    </row>
    <row r="887" spans="1:6" x14ac:dyDescent="0.25">
      <c r="A887" s="9" t="s">
        <v>1576</v>
      </c>
      <c r="B887" s="10" t="s">
        <v>1766</v>
      </c>
      <c r="C887" s="11" t="s">
        <v>1767</v>
      </c>
      <c r="D887" s="10">
        <v>1998</v>
      </c>
      <c r="E887" s="11" t="s">
        <v>27</v>
      </c>
      <c r="F887" s="13" t="s">
        <v>97</v>
      </c>
    </row>
    <row r="888" spans="1:6" x14ac:dyDescent="0.25">
      <c r="A888" s="9" t="s">
        <v>1576</v>
      </c>
      <c r="B888" s="10" t="s">
        <v>1768</v>
      </c>
      <c r="C888" s="11" t="s">
        <v>1769</v>
      </c>
      <c r="D888" s="10">
        <v>1996</v>
      </c>
      <c r="E888" s="11" t="s">
        <v>10</v>
      </c>
      <c r="F888" s="13" t="s">
        <v>97</v>
      </c>
    </row>
    <row r="889" spans="1:6" x14ac:dyDescent="0.25">
      <c r="A889" s="9" t="s">
        <v>1576</v>
      </c>
      <c r="B889" s="10" t="s">
        <v>1770</v>
      </c>
      <c r="C889" s="11" t="s">
        <v>1771</v>
      </c>
      <c r="D889" s="10">
        <v>1995</v>
      </c>
      <c r="E889" s="11" t="s">
        <v>10</v>
      </c>
      <c r="F889" s="13" t="s">
        <v>97</v>
      </c>
    </row>
    <row r="890" spans="1:6" x14ac:dyDescent="0.25">
      <c r="A890" s="9" t="s">
        <v>1576</v>
      </c>
      <c r="B890" s="10" t="s">
        <v>1772</v>
      </c>
      <c r="C890" s="11" t="s">
        <v>1773</v>
      </c>
      <c r="D890" s="10">
        <v>1994</v>
      </c>
      <c r="E890" s="11" t="s">
        <v>10</v>
      </c>
      <c r="F890" s="13" t="s">
        <v>97</v>
      </c>
    </row>
    <row r="891" spans="1:6" x14ac:dyDescent="0.25">
      <c r="A891" s="9" t="s">
        <v>1576</v>
      </c>
      <c r="B891" s="10" t="s">
        <v>1774</v>
      </c>
      <c r="C891" s="11" t="s">
        <v>1775</v>
      </c>
      <c r="D891" s="10">
        <v>1996</v>
      </c>
      <c r="E891" s="11" t="s">
        <v>10</v>
      </c>
      <c r="F891" s="13" t="s">
        <v>97</v>
      </c>
    </row>
    <row r="892" spans="1:6" x14ac:dyDescent="0.25">
      <c r="A892" s="9" t="s">
        <v>1576</v>
      </c>
      <c r="B892" s="10" t="s">
        <v>1776</v>
      </c>
      <c r="C892" s="11" t="s">
        <v>1777</v>
      </c>
      <c r="D892" s="10">
        <v>1997</v>
      </c>
      <c r="E892" s="11" t="s">
        <v>10</v>
      </c>
      <c r="F892" s="13" t="s">
        <v>97</v>
      </c>
    </row>
    <row r="893" spans="1:6" x14ac:dyDescent="0.25">
      <c r="A893" s="9" t="s">
        <v>1576</v>
      </c>
      <c r="B893" s="10" t="s">
        <v>1778</v>
      </c>
      <c r="C893" s="11" t="s">
        <v>1779</v>
      </c>
      <c r="D893" s="10">
        <v>1995</v>
      </c>
      <c r="E893" s="11" t="s">
        <v>10</v>
      </c>
      <c r="F893" s="13" t="s">
        <v>97</v>
      </c>
    </row>
    <row r="894" spans="1:6" x14ac:dyDescent="0.25">
      <c r="A894" s="9" t="s">
        <v>1576</v>
      </c>
      <c r="B894" s="10" t="s">
        <v>1780</v>
      </c>
      <c r="C894" s="11" t="s">
        <v>1781</v>
      </c>
      <c r="D894" s="10">
        <v>1996</v>
      </c>
      <c r="E894" s="11" t="s">
        <v>18</v>
      </c>
      <c r="F894" s="13" t="s">
        <v>97</v>
      </c>
    </row>
    <row r="895" spans="1:6" x14ac:dyDescent="0.25">
      <c r="A895" s="9" t="s">
        <v>1576</v>
      </c>
      <c r="B895" s="10" t="s">
        <v>1782</v>
      </c>
      <c r="C895" s="11" t="s">
        <v>1783</v>
      </c>
      <c r="D895" s="10">
        <v>1995</v>
      </c>
      <c r="E895" s="11" t="s">
        <v>10</v>
      </c>
      <c r="F895" s="13" t="s">
        <v>97</v>
      </c>
    </row>
    <row r="896" spans="1:6" x14ac:dyDescent="0.25">
      <c r="A896" s="9" t="s">
        <v>1576</v>
      </c>
      <c r="B896" s="10" t="s">
        <v>1784</v>
      </c>
      <c r="C896" s="11" t="s">
        <v>1785</v>
      </c>
      <c r="D896" s="10">
        <v>1993</v>
      </c>
      <c r="E896" s="11" t="s">
        <v>135</v>
      </c>
      <c r="F896" s="13" t="s">
        <v>97</v>
      </c>
    </row>
    <row r="897" spans="1:6" x14ac:dyDescent="0.25">
      <c r="A897" s="9" t="s">
        <v>1576</v>
      </c>
      <c r="B897" s="10" t="s">
        <v>1786</v>
      </c>
      <c r="C897" s="11" t="s">
        <v>1787</v>
      </c>
      <c r="D897" s="10">
        <v>1993</v>
      </c>
      <c r="E897" s="11" t="s">
        <v>96</v>
      </c>
      <c r="F897" s="13" t="s">
        <v>97</v>
      </c>
    </row>
    <row r="898" spans="1:6" x14ac:dyDescent="0.25">
      <c r="A898" s="9" t="s">
        <v>1576</v>
      </c>
      <c r="B898" s="10" t="s">
        <v>1788</v>
      </c>
      <c r="C898" s="11" t="s">
        <v>1789</v>
      </c>
      <c r="D898" s="10">
        <v>1997</v>
      </c>
      <c r="E898" s="11" t="s">
        <v>27</v>
      </c>
      <c r="F898" s="13" t="s">
        <v>97</v>
      </c>
    </row>
    <row r="899" spans="1:6" x14ac:dyDescent="0.25">
      <c r="A899" s="9" t="s">
        <v>1576</v>
      </c>
      <c r="B899" s="10" t="s">
        <v>1790</v>
      </c>
      <c r="C899" s="11" t="s">
        <v>1791</v>
      </c>
      <c r="D899" s="10">
        <v>1997</v>
      </c>
      <c r="E899" s="11" t="s">
        <v>10</v>
      </c>
      <c r="F899" s="13" t="s">
        <v>97</v>
      </c>
    </row>
    <row r="900" spans="1:6" x14ac:dyDescent="0.25">
      <c r="A900" s="9" t="s">
        <v>1576</v>
      </c>
      <c r="B900" s="10" t="s">
        <v>1792</v>
      </c>
      <c r="C900" s="11" t="s">
        <v>1793</v>
      </c>
      <c r="D900" s="10">
        <v>1998</v>
      </c>
      <c r="E900" s="11" t="s">
        <v>10</v>
      </c>
      <c r="F900" s="13" t="s">
        <v>97</v>
      </c>
    </row>
    <row r="901" spans="1:6" x14ac:dyDescent="0.25">
      <c r="A901" s="9" t="s">
        <v>1576</v>
      </c>
      <c r="B901" s="10" t="s">
        <v>1794</v>
      </c>
      <c r="C901" s="11" t="s">
        <v>1795</v>
      </c>
      <c r="D901" s="10">
        <v>1997</v>
      </c>
      <c r="E901" s="11" t="s">
        <v>108</v>
      </c>
      <c r="F901" s="13" t="s">
        <v>97</v>
      </c>
    </row>
    <row r="902" spans="1:6" x14ac:dyDescent="0.25">
      <c r="A902" s="9" t="s">
        <v>1576</v>
      </c>
      <c r="B902" s="10" t="s">
        <v>1796</v>
      </c>
      <c r="C902" s="11" t="s">
        <v>1797</v>
      </c>
      <c r="D902" s="10">
        <v>1998</v>
      </c>
      <c r="E902" s="11" t="s">
        <v>108</v>
      </c>
      <c r="F902" s="13" t="s">
        <v>97</v>
      </c>
    </row>
    <row r="903" spans="1:6" x14ac:dyDescent="0.25">
      <c r="A903" s="9" t="s">
        <v>1576</v>
      </c>
      <c r="B903" s="10" t="s">
        <v>1798</v>
      </c>
      <c r="C903" s="11" t="s">
        <v>1799</v>
      </c>
      <c r="D903" s="10">
        <v>1985</v>
      </c>
      <c r="E903" s="11" t="s">
        <v>183</v>
      </c>
      <c r="F903" s="13" t="s">
        <v>97</v>
      </c>
    </row>
    <row r="904" spans="1:6" x14ac:dyDescent="0.25">
      <c r="A904" s="9" t="s">
        <v>1576</v>
      </c>
      <c r="B904" s="10" t="s">
        <v>1800</v>
      </c>
      <c r="C904" s="11" t="s">
        <v>1801</v>
      </c>
      <c r="D904" s="10">
        <v>1996</v>
      </c>
      <c r="E904" s="11" t="s">
        <v>7</v>
      </c>
      <c r="F904" s="13" t="s">
        <v>97</v>
      </c>
    </row>
    <row r="905" spans="1:6" x14ac:dyDescent="0.25">
      <c r="A905" s="9" t="s">
        <v>1576</v>
      </c>
      <c r="B905" s="10" t="s">
        <v>1802</v>
      </c>
      <c r="C905" s="11" t="s">
        <v>1803</v>
      </c>
      <c r="D905" s="10">
        <v>1995</v>
      </c>
      <c r="E905" s="11" t="s">
        <v>18</v>
      </c>
      <c r="F905" s="13" t="s">
        <v>97</v>
      </c>
    </row>
    <row r="906" spans="1:6" x14ac:dyDescent="0.25">
      <c r="A906" s="9" t="s">
        <v>1576</v>
      </c>
      <c r="B906" s="10" t="s">
        <v>1804</v>
      </c>
      <c r="C906" s="11" t="s">
        <v>1805</v>
      </c>
      <c r="D906" s="10">
        <v>1997</v>
      </c>
      <c r="E906" s="11" t="s">
        <v>7</v>
      </c>
      <c r="F906" s="13" t="s">
        <v>97</v>
      </c>
    </row>
    <row r="907" spans="1:6" x14ac:dyDescent="0.25">
      <c r="A907" s="9" t="s">
        <v>1576</v>
      </c>
      <c r="B907" s="10" t="s">
        <v>1806</v>
      </c>
      <c r="C907" s="11" t="s">
        <v>1807</v>
      </c>
      <c r="D907" s="10">
        <v>1996</v>
      </c>
      <c r="E907" s="11" t="s">
        <v>210</v>
      </c>
      <c r="F907" s="13" t="s">
        <v>97</v>
      </c>
    </row>
    <row r="908" spans="1:6" x14ac:dyDescent="0.25">
      <c r="A908" s="9" t="s">
        <v>1576</v>
      </c>
      <c r="B908" s="10" t="s">
        <v>1808</v>
      </c>
      <c r="C908" s="11" t="s">
        <v>1809</v>
      </c>
      <c r="D908" s="10">
        <v>1996</v>
      </c>
      <c r="E908" s="11" t="s">
        <v>7</v>
      </c>
      <c r="F908" s="13" t="s">
        <v>97</v>
      </c>
    </row>
    <row r="909" spans="1:6" x14ac:dyDescent="0.25">
      <c r="A909" s="9" t="s">
        <v>1576</v>
      </c>
      <c r="B909" s="10" t="s">
        <v>1810</v>
      </c>
      <c r="C909" s="11" t="s">
        <v>1811</v>
      </c>
      <c r="D909" s="10">
        <v>1996</v>
      </c>
      <c r="E909" s="11" t="s">
        <v>96</v>
      </c>
      <c r="F909" s="13" t="s">
        <v>97</v>
      </c>
    </row>
    <row r="910" spans="1:6" x14ac:dyDescent="0.25">
      <c r="A910" s="9" t="s">
        <v>1576</v>
      </c>
      <c r="B910" s="10" t="s">
        <v>1812</v>
      </c>
      <c r="C910" s="11" t="s">
        <v>1813</v>
      </c>
      <c r="D910" s="10">
        <v>2000</v>
      </c>
      <c r="E910" s="11" t="s">
        <v>27</v>
      </c>
      <c r="F910" s="13" t="s">
        <v>97</v>
      </c>
    </row>
    <row r="911" spans="1:6" x14ac:dyDescent="0.25">
      <c r="A911" s="9" t="s">
        <v>1576</v>
      </c>
      <c r="B911" s="10" t="s">
        <v>1814</v>
      </c>
      <c r="C911" s="11" t="s">
        <v>1815</v>
      </c>
      <c r="D911" s="10">
        <v>1994</v>
      </c>
      <c r="E911" s="11" t="s">
        <v>96</v>
      </c>
      <c r="F911" s="13" t="s">
        <v>97</v>
      </c>
    </row>
    <row r="912" spans="1:6" x14ac:dyDescent="0.25">
      <c r="A912" s="9" t="s">
        <v>1576</v>
      </c>
      <c r="B912" s="10" t="s">
        <v>1816</v>
      </c>
      <c r="C912" s="11" t="s">
        <v>1817</v>
      </c>
      <c r="D912" s="10">
        <v>1966</v>
      </c>
      <c r="E912" s="11" t="s">
        <v>10</v>
      </c>
      <c r="F912" s="13" t="s">
        <v>97</v>
      </c>
    </row>
    <row r="913" spans="1:6" x14ac:dyDescent="0.25">
      <c r="A913" s="9" t="s">
        <v>1576</v>
      </c>
      <c r="B913" s="10" t="s">
        <v>1818</v>
      </c>
      <c r="C913" s="11" t="s">
        <v>1819</v>
      </c>
      <c r="D913" s="10">
        <v>1998</v>
      </c>
      <c r="E913" s="11" t="s">
        <v>27</v>
      </c>
      <c r="F913" s="13" t="s">
        <v>97</v>
      </c>
    </row>
    <row r="914" spans="1:6" x14ac:dyDescent="0.25">
      <c r="A914" s="9" t="s">
        <v>1576</v>
      </c>
      <c r="B914" s="10" t="s">
        <v>1820</v>
      </c>
      <c r="C914" s="11" t="s">
        <v>1821</v>
      </c>
      <c r="D914" s="10">
        <v>1994</v>
      </c>
      <c r="E914" s="11" t="s">
        <v>27</v>
      </c>
      <c r="F914" s="13" t="s">
        <v>97</v>
      </c>
    </row>
    <row r="915" spans="1:6" x14ac:dyDescent="0.25">
      <c r="A915" s="9" t="s">
        <v>1576</v>
      </c>
      <c r="B915" s="10" t="s">
        <v>1822</v>
      </c>
      <c r="C915" s="11" t="s">
        <v>1823</v>
      </c>
      <c r="D915" s="10">
        <v>1996</v>
      </c>
      <c r="E915" s="11" t="s">
        <v>96</v>
      </c>
      <c r="F915" s="13" t="s">
        <v>97</v>
      </c>
    </row>
    <row r="916" spans="1:6" x14ac:dyDescent="0.25">
      <c r="A916" s="9" t="s">
        <v>1576</v>
      </c>
      <c r="B916" s="10" t="s">
        <v>1824</v>
      </c>
      <c r="C916" s="11" t="s">
        <v>1825</v>
      </c>
      <c r="D916" s="10">
        <v>1998</v>
      </c>
      <c r="E916" s="11" t="s">
        <v>27</v>
      </c>
      <c r="F916" s="13" t="s">
        <v>97</v>
      </c>
    </row>
    <row r="917" spans="1:6" x14ac:dyDescent="0.25">
      <c r="A917" s="9" t="s">
        <v>1576</v>
      </c>
      <c r="B917" s="10" t="s">
        <v>1826</v>
      </c>
      <c r="C917" s="11" t="s">
        <v>1827</v>
      </c>
      <c r="D917" s="10">
        <v>1999</v>
      </c>
      <c r="E917" s="11" t="s">
        <v>27</v>
      </c>
      <c r="F917" s="13" t="s">
        <v>97</v>
      </c>
    </row>
    <row r="918" spans="1:6" x14ac:dyDescent="0.25">
      <c r="A918" s="9" t="s">
        <v>1576</v>
      </c>
      <c r="B918" s="10" t="s">
        <v>1828</v>
      </c>
      <c r="C918" s="11" t="s">
        <v>1829</v>
      </c>
      <c r="D918" s="10">
        <v>1995</v>
      </c>
      <c r="E918" s="11" t="s">
        <v>10</v>
      </c>
      <c r="F918" s="13" t="s">
        <v>97</v>
      </c>
    </row>
    <row r="919" spans="1:6" x14ac:dyDescent="0.25">
      <c r="A919" s="9" t="s">
        <v>1576</v>
      </c>
      <c r="B919" s="10" t="s">
        <v>1830</v>
      </c>
      <c r="C919" s="11" t="s">
        <v>1831</v>
      </c>
      <c r="D919" s="10">
        <v>1996</v>
      </c>
      <c r="E919" s="11" t="s">
        <v>10</v>
      </c>
      <c r="F919" s="13" t="s">
        <v>97</v>
      </c>
    </row>
    <row r="920" spans="1:6" x14ac:dyDescent="0.25">
      <c r="A920" s="9" t="s">
        <v>1576</v>
      </c>
      <c r="B920" s="10" t="s">
        <v>1832</v>
      </c>
      <c r="C920" s="11" t="s">
        <v>1833</v>
      </c>
      <c r="D920" s="10">
        <v>1999</v>
      </c>
      <c r="E920" s="11" t="s">
        <v>96</v>
      </c>
      <c r="F920" s="13" t="s">
        <v>97</v>
      </c>
    </row>
    <row r="921" spans="1:6" x14ac:dyDescent="0.25">
      <c r="A921" s="9" t="s">
        <v>1576</v>
      </c>
      <c r="B921" s="10" t="s">
        <v>1834</v>
      </c>
      <c r="C921" s="11" t="s">
        <v>1835</v>
      </c>
      <c r="D921" s="10">
        <v>1999</v>
      </c>
      <c r="E921" s="11" t="s">
        <v>7</v>
      </c>
      <c r="F921" s="13" t="s">
        <v>97</v>
      </c>
    </row>
    <row r="922" spans="1:6" x14ac:dyDescent="0.25">
      <c r="A922" s="9" t="s">
        <v>1576</v>
      </c>
      <c r="B922" s="10" t="s">
        <v>1836</v>
      </c>
      <c r="C922" s="11" t="s">
        <v>1837</v>
      </c>
      <c r="D922" s="10">
        <v>1997</v>
      </c>
      <c r="E922" s="11" t="s">
        <v>135</v>
      </c>
      <c r="F922" s="13" t="s">
        <v>97</v>
      </c>
    </row>
    <row r="923" spans="1:6" x14ac:dyDescent="0.25">
      <c r="A923" s="9" t="s">
        <v>1576</v>
      </c>
      <c r="B923" s="10" t="s">
        <v>1838</v>
      </c>
      <c r="C923" s="11" t="s">
        <v>1839</v>
      </c>
      <c r="D923" s="10">
        <v>1997</v>
      </c>
      <c r="E923" s="11" t="s">
        <v>135</v>
      </c>
      <c r="F923" s="13" t="s">
        <v>97</v>
      </c>
    </row>
    <row r="924" spans="1:6" x14ac:dyDescent="0.25">
      <c r="A924" s="9" t="s">
        <v>1576</v>
      </c>
      <c r="B924" s="10" t="s">
        <v>1840</v>
      </c>
      <c r="C924" s="11" t="s">
        <v>1841</v>
      </c>
      <c r="D924" s="10">
        <v>1996</v>
      </c>
      <c r="E924" s="11" t="s">
        <v>13</v>
      </c>
      <c r="F924" s="13" t="s">
        <v>97</v>
      </c>
    </row>
    <row r="925" spans="1:6" x14ac:dyDescent="0.25">
      <c r="A925" s="9" t="s">
        <v>1576</v>
      </c>
      <c r="B925" s="10" t="s">
        <v>1842</v>
      </c>
      <c r="C925" s="11" t="s">
        <v>1843</v>
      </c>
      <c r="D925" s="10">
        <v>1996</v>
      </c>
      <c r="E925" s="11" t="s">
        <v>13</v>
      </c>
      <c r="F925" s="13" t="s">
        <v>97</v>
      </c>
    </row>
    <row r="926" spans="1:6" x14ac:dyDescent="0.25">
      <c r="A926" s="9" t="s">
        <v>1576</v>
      </c>
      <c r="B926" s="10" t="s">
        <v>1844</v>
      </c>
      <c r="C926" s="11" t="s">
        <v>1845</v>
      </c>
      <c r="D926" s="10">
        <v>1998</v>
      </c>
      <c r="E926" s="11" t="s">
        <v>13</v>
      </c>
      <c r="F926" s="13" t="s">
        <v>97</v>
      </c>
    </row>
    <row r="927" spans="1:6" x14ac:dyDescent="0.25">
      <c r="A927" s="9" t="s">
        <v>1576</v>
      </c>
      <c r="B927" s="10" t="s">
        <v>1846</v>
      </c>
      <c r="C927" s="11" t="s">
        <v>1847</v>
      </c>
      <c r="D927" s="10">
        <v>1999</v>
      </c>
      <c r="E927" s="11" t="s">
        <v>13</v>
      </c>
      <c r="F927" s="13" t="s">
        <v>97</v>
      </c>
    </row>
    <row r="928" spans="1:6" x14ac:dyDescent="0.25">
      <c r="A928" s="9" t="s">
        <v>1576</v>
      </c>
      <c r="B928" s="10" t="s">
        <v>1848</v>
      </c>
      <c r="C928" s="11" t="s">
        <v>1849</v>
      </c>
      <c r="D928" s="10">
        <v>1996</v>
      </c>
      <c r="E928" s="11" t="s">
        <v>140</v>
      </c>
      <c r="F928" s="13" t="s">
        <v>97</v>
      </c>
    </row>
    <row r="929" spans="1:6" x14ac:dyDescent="0.25">
      <c r="A929" s="9" t="s">
        <v>1576</v>
      </c>
      <c r="B929" s="10" t="s">
        <v>1850</v>
      </c>
      <c r="C929" s="11" t="s">
        <v>1851</v>
      </c>
      <c r="D929" s="10">
        <v>1998</v>
      </c>
      <c r="E929" s="11" t="s">
        <v>13</v>
      </c>
      <c r="F929" s="13" t="s">
        <v>97</v>
      </c>
    </row>
    <row r="930" spans="1:6" x14ac:dyDescent="0.25">
      <c r="A930" s="9" t="s">
        <v>1576</v>
      </c>
      <c r="B930" s="10" t="s">
        <v>1852</v>
      </c>
      <c r="C930" s="11" t="s">
        <v>1853</v>
      </c>
      <c r="D930" s="10">
        <v>1996</v>
      </c>
      <c r="E930" s="11" t="s">
        <v>135</v>
      </c>
      <c r="F930" s="13" t="s">
        <v>97</v>
      </c>
    </row>
    <row r="931" spans="1:6" x14ac:dyDescent="0.25">
      <c r="A931" s="9" t="s">
        <v>1576</v>
      </c>
      <c r="B931" s="10" t="s">
        <v>1854</v>
      </c>
      <c r="C931" s="11" t="s">
        <v>1855</v>
      </c>
      <c r="D931" s="10">
        <v>1997</v>
      </c>
      <c r="E931" s="11" t="s">
        <v>18</v>
      </c>
      <c r="F931" s="13" t="s">
        <v>97</v>
      </c>
    </row>
    <row r="932" spans="1:6" x14ac:dyDescent="0.25">
      <c r="A932" s="9" t="s">
        <v>1576</v>
      </c>
      <c r="B932" s="10" t="s">
        <v>1856</v>
      </c>
      <c r="C932" s="11" t="s">
        <v>1857</v>
      </c>
      <c r="D932" s="10">
        <v>1995</v>
      </c>
      <c r="E932" s="11" t="s">
        <v>18</v>
      </c>
      <c r="F932" s="13" t="s">
        <v>97</v>
      </c>
    </row>
    <row r="933" spans="1:6" x14ac:dyDescent="0.25">
      <c r="A933" s="9" t="s">
        <v>1576</v>
      </c>
      <c r="B933" s="10" t="s">
        <v>1858</v>
      </c>
      <c r="C933" s="11" t="s">
        <v>1859</v>
      </c>
      <c r="D933" s="10">
        <v>1998</v>
      </c>
      <c r="E933" s="11" t="s">
        <v>210</v>
      </c>
      <c r="F933" s="13" t="s">
        <v>97</v>
      </c>
    </row>
    <row r="934" spans="1:6" x14ac:dyDescent="0.25">
      <c r="A934" s="9" t="s">
        <v>1576</v>
      </c>
      <c r="B934" s="10" t="s">
        <v>1860</v>
      </c>
      <c r="C934" s="11" t="s">
        <v>1861</v>
      </c>
      <c r="D934" s="10">
        <v>1998</v>
      </c>
      <c r="E934" s="11" t="s">
        <v>210</v>
      </c>
      <c r="F934" s="13" t="s">
        <v>97</v>
      </c>
    </row>
    <row r="935" spans="1:6" x14ac:dyDescent="0.25">
      <c r="A935" s="9" t="s">
        <v>1576</v>
      </c>
      <c r="B935" s="10" t="s">
        <v>1862</v>
      </c>
      <c r="C935" s="11" t="s">
        <v>1863</v>
      </c>
      <c r="D935" s="10">
        <v>1996</v>
      </c>
      <c r="E935" s="11" t="s">
        <v>13</v>
      </c>
      <c r="F935" s="13" t="s">
        <v>97</v>
      </c>
    </row>
    <row r="936" spans="1:6" x14ac:dyDescent="0.25">
      <c r="A936" s="9" t="s">
        <v>1576</v>
      </c>
      <c r="B936" s="10" t="s">
        <v>1864</v>
      </c>
      <c r="C936" s="11" t="s">
        <v>1865</v>
      </c>
      <c r="D936" s="10">
        <v>1996</v>
      </c>
      <c r="E936" s="11" t="s">
        <v>13</v>
      </c>
      <c r="F936" s="13" t="s">
        <v>97</v>
      </c>
    </row>
    <row r="937" spans="1:6" x14ac:dyDescent="0.25">
      <c r="A937" s="9" t="s">
        <v>1576</v>
      </c>
      <c r="B937" s="10" t="s">
        <v>1866</v>
      </c>
      <c r="C937" s="11" t="s">
        <v>1867</v>
      </c>
      <c r="D937" s="10">
        <v>1999</v>
      </c>
      <c r="E937" s="11" t="s">
        <v>13</v>
      </c>
      <c r="F937" s="13" t="s">
        <v>97</v>
      </c>
    </row>
    <row r="938" spans="1:6" x14ac:dyDescent="0.25">
      <c r="A938" s="9" t="s">
        <v>1576</v>
      </c>
      <c r="B938" s="10" t="s">
        <v>1868</v>
      </c>
      <c r="C938" s="11" t="s">
        <v>1869</v>
      </c>
      <c r="D938" s="10">
        <v>1998</v>
      </c>
      <c r="E938" s="11" t="s">
        <v>96</v>
      </c>
      <c r="F938" s="13" t="s">
        <v>97</v>
      </c>
    </row>
    <row r="939" spans="1:6" x14ac:dyDescent="0.25">
      <c r="A939" s="9" t="s">
        <v>1576</v>
      </c>
      <c r="B939" s="10" t="s">
        <v>1870</v>
      </c>
      <c r="C939" s="11" t="s">
        <v>1871</v>
      </c>
      <c r="D939" s="10">
        <v>1998</v>
      </c>
      <c r="E939" s="11" t="s">
        <v>96</v>
      </c>
      <c r="F939" s="13" t="s">
        <v>97</v>
      </c>
    </row>
    <row r="940" spans="1:6" x14ac:dyDescent="0.25">
      <c r="A940" s="9" t="s">
        <v>1576</v>
      </c>
      <c r="B940" s="10" t="s">
        <v>1872</v>
      </c>
      <c r="C940" s="11" t="s">
        <v>1873</v>
      </c>
      <c r="D940" s="10">
        <v>1998</v>
      </c>
      <c r="E940" s="11" t="s">
        <v>96</v>
      </c>
      <c r="F940" s="13" t="s">
        <v>97</v>
      </c>
    </row>
    <row r="941" spans="1:6" x14ac:dyDescent="0.25">
      <c r="A941" s="9" t="s">
        <v>1576</v>
      </c>
      <c r="B941" s="10" t="s">
        <v>1874</v>
      </c>
      <c r="C941" s="11" t="s">
        <v>1875</v>
      </c>
      <c r="D941" s="10">
        <v>1998</v>
      </c>
      <c r="E941" s="11" t="s">
        <v>27</v>
      </c>
      <c r="F941" s="13" t="s">
        <v>97</v>
      </c>
    </row>
    <row r="942" spans="1:6" x14ac:dyDescent="0.25">
      <c r="A942" s="9" t="s">
        <v>1576</v>
      </c>
      <c r="B942" s="10" t="s">
        <v>1878</v>
      </c>
      <c r="C942" s="11" t="s">
        <v>1879</v>
      </c>
      <c r="D942" s="10">
        <v>1997</v>
      </c>
      <c r="E942" s="11" t="s">
        <v>27</v>
      </c>
      <c r="F942" s="13" t="s">
        <v>97</v>
      </c>
    </row>
    <row r="943" spans="1:6" x14ac:dyDescent="0.25">
      <c r="A943" s="9" t="s">
        <v>1576</v>
      </c>
      <c r="B943" s="10" t="s">
        <v>1880</v>
      </c>
      <c r="C943" s="11" t="s">
        <v>1881</v>
      </c>
      <c r="D943" s="10">
        <v>1997</v>
      </c>
      <c r="E943" s="11" t="s">
        <v>27</v>
      </c>
      <c r="F943" s="13" t="s">
        <v>97</v>
      </c>
    </row>
    <row r="944" spans="1:6" x14ac:dyDescent="0.25">
      <c r="A944" s="9" t="s">
        <v>1576</v>
      </c>
      <c r="B944" s="10" t="s">
        <v>1882</v>
      </c>
      <c r="C944" s="11" t="s">
        <v>1883</v>
      </c>
      <c r="D944" s="10">
        <v>1998</v>
      </c>
      <c r="E944" s="11" t="s">
        <v>27</v>
      </c>
      <c r="F944" s="13" t="s">
        <v>97</v>
      </c>
    </row>
    <row r="945" spans="1:6" x14ac:dyDescent="0.25">
      <c r="A945" s="9" t="s">
        <v>1576</v>
      </c>
      <c r="B945" s="10" t="s">
        <v>1884</v>
      </c>
      <c r="C945" s="11" t="s">
        <v>1885</v>
      </c>
      <c r="D945" s="10">
        <v>1978</v>
      </c>
      <c r="E945" s="11" t="s">
        <v>135</v>
      </c>
      <c r="F945" s="13" t="s">
        <v>97</v>
      </c>
    </row>
    <row r="946" spans="1:6" x14ac:dyDescent="0.25">
      <c r="A946" s="9" t="s">
        <v>1576</v>
      </c>
      <c r="B946" s="10" t="s">
        <v>1886</v>
      </c>
      <c r="C946" s="11" t="s">
        <v>1887</v>
      </c>
      <c r="D946" s="10">
        <v>1999</v>
      </c>
      <c r="E946" s="11" t="s">
        <v>135</v>
      </c>
      <c r="F946" s="13" t="s">
        <v>97</v>
      </c>
    </row>
    <row r="947" spans="1:6" x14ac:dyDescent="0.25">
      <c r="A947" s="9" t="s">
        <v>1576</v>
      </c>
      <c r="B947" s="10" t="s">
        <v>1888</v>
      </c>
      <c r="C947" s="11" t="s">
        <v>1889</v>
      </c>
      <c r="D947" s="10">
        <v>1998</v>
      </c>
      <c r="E947" s="11" t="s">
        <v>135</v>
      </c>
      <c r="F947" s="13" t="s">
        <v>97</v>
      </c>
    </row>
    <row r="948" spans="1:6" x14ac:dyDescent="0.25">
      <c r="A948" s="9" t="s">
        <v>1576</v>
      </c>
      <c r="B948" s="10" t="s">
        <v>1890</v>
      </c>
      <c r="C948" s="11" t="s">
        <v>1891</v>
      </c>
      <c r="D948" s="10">
        <v>1998</v>
      </c>
      <c r="E948" s="11" t="s">
        <v>135</v>
      </c>
      <c r="F948" s="13" t="s">
        <v>97</v>
      </c>
    </row>
    <row r="949" spans="1:6" x14ac:dyDescent="0.25">
      <c r="A949" s="9" t="s">
        <v>1576</v>
      </c>
      <c r="B949" s="10" t="s">
        <v>1892</v>
      </c>
      <c r="C949" s="11" t="s">
        <v>1893</v>
      </c>
      <c r="D949" s="10">
        <v>1997</v>
      </c>
      <c r="E949" s="11" t="s">
        <v>7</v>
      </c>
      <c r="F949" s="13" t="s">
        <v>97</v>
      </c>
    </row>
    <row r="950" spans="1:6" x14ac:dyDescent="0.25">
      <c r="A950" s="9" t="s">
        <v>1576</v>
      </c>
      <c r="B950" s="10" t="s">
        <v>1894</v>
      </c>
      <c r="C950" s="11" t="s">
        <v>1895</v>
      </c>
      <c r="D950" s="10">
        <v>1998</v>
      </c>
      <c r="E950" s="11" t="s">
        <v>210</v>
      </c>
      <c r="F950" s="13" t="s">
        <v>97</v>
      </c>
    </row>
    <row r="951" spans="1:6" x14ac:dyDescent="0.25">
      <c r="A951" s="9" t="s">
        <v>1576</v>
      </c>
      <c r="B951" s="10" t="s">
        <v>1896</v>
      </c>
      <c r="C951" s="11" t="s">
        <v>1897</v>
      </c>
      <c r="D951" s="10">
        <v>1997</v>
      </c>
      <c r="E951" s="11" t="s">
        <v>18</v>
      </c>
      <c r="F951" s="13" t="s">
        <v>97</v>
      </c>
    </row>
    <row r="952" spans="1:6" x14ac:dyDescent="0.25">
      <c r="A952" s="9" t="s">
        <v>1576</v>
      </c>
      <c r="B952" s="10" t="s">
        <v>1898</v>
      </c>
      <c r="C952" s="11" t="s">
        <v>1899</v>
      </c>
      <c r="D952" s="10">
        <v>1997</v>
      </c>
      <c r="E952" s="11" t="s">
        <v>18</v>
      </c>
      <c r="F952" s="13" t="s">
        <v>97</v>
      </c>
    </row>
    <row r="953" spans="1:6" x14ac:dyDescent="0.25">
      <c r="A953" s="9" t="s">
        <v>1576</v>
      </c>
      <c r="B953" s="10" t="s">
        <v>1900</v>
      </c>
      <c r="C953" s="11" t="s">
        <v>1901</v>
      </c>
      <c r="D953" s="10">
        <v>1996</v>
      </c>
      <c r="E953" s="11" t="s">
        <v>96</v>
      </c>
      <c r="F953" s="13" t="s">
        <v>97</v>
      </c>
    </row>
    <row r="954" spans="1:6" x14ac:dyDescent="0.25">
      <c r="A954" s="9" t="s">
        <v>1576</v>
      </c>
      <c r="B954" s="10" t="s">
        <v>1902</v>
      </c>
      <c r="C954" s="11" t="s">
        <v>1903</v>
      </c>
      <c r="D954" s="10">
        <v>1995</v>
      </c>
      <c r="E954" s="11" t="s">
        <v>108</v>
      </c>
      <c r="F954" s="13" t="s">
        <v>97</v>
      </c>
    </row>
    <row r="955" spans="1:6" x14ac:dyDescent="0.25">
      <c r="A955" s="9" t="s">
        <v>1576</v>
      </c>
      <c r="B955" s="10" t="s">
        <v>1904</v>
      </c>
      <c r="C955" s="11" t="s">
        <v>1905</v>
      </c>
      <c r="D955" s="10">
        <v>2000</v>
      </c>
      <c r="E955" s="11" t="s">
        <v>10</v>
      </c>
      <c r="F955" s="13" t="s">
        <v>97</v>
      </c>
    </row>
    <row r="956" spans="1:6" x14ac:dyDescent="0.25">
      <c r="A956" s="9" t="s">
        <v>1576</v>
      </c>
      <c r="B956" s="10" t="s">
        <v>1906</v>
      </c>
      <c r="C956" s="11" t="s">
        <v>1907</v>
      </c>
      <c r="D956" s="10">
        <v>2000</v>
      </c>
      <c r="E956" s="11" t="s">
        <v>7</v>
      </c>
      <c r="F956" s="13" t="s">
        <v>97</v>
      </c>
    </row>
    <row r="957" spans="1:6" x14ac:dyDescent="0.25">
      <c r="A957" s="9" t="s">
        <v>1576</v>
      </c>
      <c r="B957" s="10" t="s">
        <v>1908</v>
      </c>
      <c r="C957" s="11" t="s">
        <v>1909</v>
      </c>
      <c r="D957" s="10">
        <v>2000</v>
      </c>
      <c r="E957" s="11" t="s">
        <v>135</v>
      </c>
      <c r="F957" s="13" t="s">
        <v>97</v>
      </c>
    </row>
    <row r="958" spans="1:6" x14ac:dyDescent="0.25">
      <c r="A958" s="9" t="s">
        <v>1576</v>
      </c>
      <c r="B958" s="10" t="s">
        <v>1910</v>
      </c>
      <c r="C958" s="11" t="s">
        <v>1911</v>
      </c>
      <c r="D958" s="10">
        <v>2000</v>
      </c>
      <c r="E958" s="11" t="s">
        <v>210</v>
      </c>
      <c r="F958" s="13" t="s">
        <v>97</v>
      </c>
    </row>
    <row r="959" spans="1:6" x14ac:dyDescent="0.25">
      <c r="A959" s="9" t="s">
        <v>1576</v>
      </c>
      <c r="B959" s="10" t="s">
        <v>1912</v>
      </c>
      <c r="C959" s="11" t="s">
        <v>1913</v>
      </c>
      <c r="D959" s="10">
        <v>2000</v>
      </c>
      <c r="E959" s="11" t="s">
        <v>7</v>
      </c>
      <c r="F959" s="13" t="s">
        <v>97</v>
      </c>
    </row>
    <row r="960" spans="1:6" x14ac:dyDescent="0.25">
      <c r="A960" s="9" t="s">
        <v>1576</v>
      </c>
      <c r="B960" s="10" t="s">
        <v>1914</v>
      </c>
      <c r="C960" s="11" t="s">
        <v>1915</v>
      </c>
      <c r="D960" s="10">
        <v>2000</v>
      </c>
      <c r="E960" s="11" t="s">
        <v>210</v>
      </c>
      <c r="F960" s="13" t="s">
        <v>97</v>
      </c>
    </row>
    <row r="961" spans="1:6" x14ac:dyDescent="0.25">
      <c r="A961" s="9" t="s">
        <v>1576</v>
      </c>
      <c r="B961" s="10" t="s">
        <v>1916</v>
      </c>
      <c r="C961" s="11" t="s">
        <v>1917</v>
      </c>
      <c r="D961" s="10">
        <v>2000</v>
      </c>
      <c r="E961" s="11" t="s">
        <v>7</v>
      </c>
      <c r="F961" s="13" t="s">
        <v>97</v>
      </c>
    </row>
    <row r="962" spans="1:6" x14ac:dyDescent="0.25">
      <c r="A962" s="9" t="s">
        <v>1576</v>
      </c>
      <c r="B962" s="10" t="s">
        <v>1918</v>
      </c>
      <c r="C962" s="11" t="s">
        <v>1919</v>
      </c>
      <c r="D962" s="10">
        <v>1998</v>
      </c>
      <c r="E962" s="11" t="s">
        <v>7</v>
      </c>
      <c r="F962" s="13" t="s">
        <v>97</v>
      </c>
    </row>
    <row r="963" spans="1:6" x14ac:dyDescent="0.25">
      <c r="A963" s="9" t="s">
        <v>1576</v>
      </c>
      <c r="B963" s="10" t="s">
        <v>1920</v>
      </c>
      <c r="C963" s="11" t="s">
        <v>1921</v>
      </c>
      <c r="D963" s="10">
        <v>2000</v>
      </c>
      <c r="E963" s="11" t="s">
        <v>7</v>
      </c>
      <c r="F963" s="13" t="s">
        <v>97</v>
      </c>
    </row>
    <row r="964" spans="1:6" x14ac:dyDescent="0.25">
      <c r="A964" s="9" t="s">
        <v>1576</v>
      </c>
      <c r="B964" s="10" t="s">
        <v>1922</v>
      </c>
      <c r="C964" s="11" t="s">
        <v>1923</v>
      </c>
      <c r="D964" s="10">
        <v>2002</v>
      </c>
      <c r="E964" s="11" t="s">
        <v>140</v>
      </c>
      <c r="F964" s="13" t="s">
        <v>97</v>
      </c>
    </row>
    <row r="965" spans="1:6" x14ac:dyDescent="0.25">
      <c r="A965" s="9" t="s">
        <v>1576</v>
      </c>
      <c r="B965" s="10" t="s">
        <v>1924</v>
      </c>
      <c r="C965" s="11" t="s">
        <v>1925</v>
      </c>
      <c r="D965" s="10">
        <v>1996</v>
      </c>
      <c r="E965" s="11" t="s">
        <v>7</v>
      </c>
      <c r="F965" s="13" t="s">
        <v>97</v>
      </c>
    </row>
    <row r="966" spans="1:6" x14ac:dyDescent="0.25">
      <c r="A966" s="9" t="s">
        <v>1576</v>
      </c>
      <c r="B966" s="10" t="s">
        <v>1926</v>
      </c>
      <c r="C966" s="11" t="s">
        <v>1927</v>
      </c>
      <c r="D966" s="10">
        <v>1990</v>
      </c>
      <c r="E966" s="11" t="s">
        <v>140</v>
      </c>
      <c r="F966" s="13" t="s">
        <v>97</v>
      </c>
    </row>
    <row r="967" spans="1:6" x14ac:dyDescent="0.25">
      <c r="A967" s="9" t="s">
        <v>1576</v>
      </c>
      <c r="B967" s="10" t="s">
        <v>1928</v>
      </c>
      <c r="C967" s="11" t="s">
        <v>1929</v>
      </c>
      <c r="D967" s="10">
        <v>2001</v>
      </c>
      <c r="E967" s="11" t="s">
        <v>140</v>
      </c>
      <c r="F967" s="13" t="s">
        <v>97</v>
      </c>
    </row>
    <row r="968" spans="1:6" x14ac:dyDescent="0.25">
      <c r="A968" s="9" t="s">
        <v>1576</v>
      </c>
      <c r="B968" s="10" t="s">
        <v>1930</v>
      </c>
      <c r="C968" s="11" t="s">
        <v>1931</v>
      </c>
      <c r="D968" s="10">
        <v>2000</v>
      </c>
      <c r="E968" s="11" t="s">
        <v>140</v>
      </c>
      <c r="F968" s="13" t="s">
        <v>97</v>
      </c>
    </row>
    <row r="969" spans="1:6" x14ac:dyDescent="0.25">
      <c r="A969" s="9" t="s">
        <v>1576</v>
      </c>
      <c r="B969" s="10" t="s">
        <v>1932</v>
      </c>
      <c r="C969" s="11" t="s">
        <v>1933</v>
      </c>
      <c r="D969" s="10">
        <v>1998</v>
      </c>
      <c r="E969" s="11" t="s">
        <v>10</v>
      </c>
      <c r="F969" s="13" t="s">
        <v>97</v>
      </c>
    </row>
    <row r="970" spans="1:6" x14ac:dyDescent="0.25">
      <c r="A970" s="9" t="s">
        <v>1576</v>
      </c>
      <c r="B970" s="10" t="s">
        <v>1942</v>
      </c>
      <c r="C970" s="11" t="s">
        <v>1943</v>
      </c>
      <c r="D970" s="10">
        <v>1999</v>
      </c>
      <c r="E970" s="11" t="s">
        <v>140</v>
      </c>
      <c r="F970" s="13" t="s">
        <v>97</v>
      </c>
    </row>
    <row r="971" spans="1:6" x14ac:dyDescent="0.25">
      <c r="A971" s="9" t="s">
        <v>1576</v>
      </c>
      <c r="B971" s="10" t="s">
        <v>1944</v>
      </c>
      <c r="C971" s="11" t="s">
        <v>1945</v>
      </c>
      <c r="D971" s="10">
        <v>2002</v>
      </c>
      <c r="E971" s="11" t="s">
        <v>140</v>
      </c>
      <c r="F971" s="13" t="s">
        <v>97</v>
      </c>
    </row>
    <row r="972" spans="1:6" x14ac:dyDescent="0.25">
      <c r="A972" s="9" t="s">
        <v>1576</v>
      </c>
      <c r="B972" s="10" t="s">
        <v>1946</v>
      </c>
      <c r="C972" s="11" t="s">
        <v>1947</v>
      </c>
      <c r="D972" s="10">
        <v>1999</v>
      </c>
      <c r="E972" s="11" t="s">
        <v>7</v>
      </c>
      <c r="F972" s="13" t="s">
        <v>97</v>
      </c>
    </row>
    <row r="973" spans="1:6" x14ac:dyDescent="0.25">
      <c r="A973" s="9" t="s">
        <v>1576</v>
      </c>
      <c r="B973" s="10" t="s">
        <v>1948</v>
      </c>
      <c r="C973" s="11" t="s">
        <v>1949</v>
      </c>
      <c r="D973" s="10">
        <v>1999</v>
      </c>
      <c r="E973" s="11" t="s">
        <v>7</v>
      </c>
      <c r="F973" s="13" t="s">
        <v>97</v>
      </c>
    </row>
    <row r="974" spans="1:6" x14ac:dyDescent="0.25">
      <c r="A974" s="9" t="s">
        <v>1576</v>
      </c>
      <c r="B974" s="10" t="s">
        <v>1950</v>
      </c>
      <c r="C974" s="11" t="s">
        <v>1951</v>
      </c>
      <c r="D974" s="10">
        <v>1998</v>
      </c>
      <c r="E974" s="11" t="s">
        <v>7</v>
      </c>
      <c r="F974" s="13" t="s">
        <v>97</v>
      </c>
    </row>
    <row r="975" spans="1:6" x14ac:dyDescent="0.25">
      <c r="A975" s="9" t="s">
        <v>1576</v>
      </c>
      <c r="B975" s="10" t="s">
        <v>1952</v>
      </c>
      <c r="C975" s="11" t="s">
        <v>1953</v>
      </c>
      <c r="D975" s="10">
        <v>1998</v>
      </c>
      <c r="E975" s="11" t="s">
        <v>7</v>
      </c>
      <c r="F975" s="13" t="s">
        <v>97</v>
      </c>
    </row>
    <row r="976" spans="1:6" x14ac:dyDescent="0.25">
      <c r="A976" s="9" t="s">
        <v>1576</v>
      </c>
      <c r="B976" s="10" t="s">
        <v>1954</v>
      </c>
      <c r="C976" s="11" t="s">
        <v>1955</v>
      </c>
      <c r="D976" s="10">
        <v>1999</v>
      </c>
      <c r="E976" s="11" t="s">
        <v>108</v>
      </c>
      <c r="F976" s="13" t="s">
        <v>97</v>
      </c>
    </row>
    <row r="977" spans="1:6" x14ac:dyDescent="0.25">
      <c r="A977" s="9" t="s">
        <v>1576</v>
      </c>
      <c r="B977" s="10" t="s">
        <v>1956</v>
      </c>
      <c r="C977" s="11" t="s">
        <v>1957</v>
      </c>
      <c r="D977" s="10">
        <v>1997</v>
      </c>
      <c r="E977" s="11" t="s">
        <v>96</v>
      </c>
      <c r="F977" s="13" t="s">
        <v>97</v>
      </c>
    </row>
    <row r="978" spans="1:6" x14ac:dyDescent="0.25">
      <c r="A978" s="9" t="s">
        <v>1576</v>
      </c>
      <c r="B978" s="10" t="s">
        <v>1958</v>
      </c>
      <c r="C978" s="11" t="s">
        <v>1959</v>
      </c>
      <c r="D978" s="10">
        <v>2001</v>
      </c>
      <c r="E978" s="11" t="s">
        <v>140</v>
      </c>
      <c r="F978" s="13" t="s">
        <v>97</v>
      </c>
    </row>
    <row r="979" spans="1:6" x14ac:dyDescent="0.25">
      <c r="A979" s="9" t="s">
        <v>1576</v>
      </c>
      <c r="B979" s="10" t="s">
        <v>1960</v>
      </c>
      <c r="C979" s="11" t="s">
        <v>1961</v>
      </c>
      <c r="D979" s="10">
        <v>2000</v>
      </c>
      <c r="E979" s="11" t="s">
        <v>140</v>
      </c>
      <c r="F979" s="13" t="s">
        <v>97</v>
      </c>
    </row>
    <row r="980" spans="1:6" x14ac:dyDescent="0.25">
      <c r="A980" s="9" t="s">
        <v>1576</v>
      </c>
      <c r="B980" s="10" t="s">
        <v>1962</v>
      </c>
      <c r="C980" s="11" t="s">
        <v>1963</v>
      </c>
      <c r="D980" s="10">
        <v>1999</v>
      </c>
      <c r="E980" s="11" t="s">
        <v>27</v>
      </c>
      <c r="F980" s="13" t="s">
        <v>97</v>
      </c>
    </row>
    <row r="981" spans="1:6" x14ac:dyDescent="0.25">
      <c r="A981" s="9" t="s">
        <v>1576</v>
      </c>
      <c r="B981" s="10" t="s">
        <v>1964</v>
      </c>
      <c r="C981" s="11" t="s">
        <v>1965</v>
      </c>
      <c r="D981" s="10">
        <v>2000</v>
      </c>
      <c r="E981" s="11" t="s">
        <v>13</v>
      </c>
      <c r="F981" s="13" t="s">
        <v>97</v>
      </c>
    </row>
    <row r="982" spans="1:6" x14ac:dyDescent="0.25">
      <c r="A982" s="9" t="s">
        <v>1576</v>
      </c>
      <c r="B982" s="10" t="s">
        <v>1966</v>
      </c>
      <c r="C982" s="11" t="s">
        <v>1967</v>
      </c>
      <c r="D982" s="10">
        <v>2001</v>
      </c>
      <c r="E982" s="11" t="s">
        <v>13</v>
      </c>
      <c r="F982" s="13" t="s">
        <v>97</v>
      </c>
    </row>
    <row r="983" spans="1:6" x14ac:dyDescent="0.25">
      <c r="A983" s="9" t="s">
        <v>1576</v>
      </c>
      <c r="B983" s="10" t="s">
        <v>1968</v>
      </c>
      <c r="C983" s="11" t="s">
        <v>1969</v>
      </c>
      <c r="D983" s="10">
        <v>2002</v>
      </c>
      <c r="E983" s="11" t="s">
        <v>13</v>
      </c>
      <c r="F983" s="13" t="s">
        <v>97</v>
      </c>
    </row>
    <row r="984" spans="1:6" x14ac:dyDescent="0.25">
      <c r="A984" s="9" t="s">
        <v>1576</v>
      </c>
      <c r="B984" s="10" t="s">
        <v>1970</v>
      </c>
      <c r="C984" s="11" t="s">
        <v>1971</v>
      </c>
      <c r="D984" s="10">
        <v>2000</v>
      </c>
      <c r="E984" s="11" t="s">
        <v>13</v>
      </c>
      <c r="F984" s="13" t="s">
        <v>97</v>
      </c>
    </row>
    <row r="985" spans="1:6" x14ac:dyDescent="0.25">
      <c r="A985" s="9" t="s">
        <v>1576</v>
      </c>
      <c r="B985" s="10" t="s">
        <v>1972</v>
      </c>
      <c r="C985" s="11" t="s">
        <v>1973</v>
      </c>
      <c r="D985" s="10">
        <v>2002</v>
      </c>
      <c r="E985" s="11" t="s">
        <v>13</v>
      </c>
      <c r="F985" s="13" t="s">
        <v>97</v>
      </c>
    </row>
    <row r="986" spans="1:6" x14ac:dyDescent="0.25">
      <c r="A986" s="9" t="s">
        <v>1576</v>
      </c>
      <c r="B986" s="10" t="s">
        <v>1974</v>
      </c>
      <c r="C986" s="11" t="s">
        <v>1975</v>
      </c>
      <c r="D986" s="10">
        <v>2001</v>
      </c>
      <c r="E986" s="11" t="s">
        <v>21</v>
      </c>
      <c r="F986" s="13" t="s">
        <v>97</v>
      </c>
    </row>
    <row r="987" spans="1:6" x14ac:dyDescent="0.25">
      <c r="A987" s="9" t="s">
        <v>1576</v>
      </c>
      <c r="B987" s="10" t="s">
        <v>1976</v>
      </c>
      <c r="C987" s="11" t="s">
        <v>1977</v>
      </c>
      <c r="D987" s="10">
        <v>2002</v>
      </c>
      <c r="E987" s="11" t="s">
        <v>140</v>
      </c>
      <c r="F987" s="13" t="s">
        <v>97</v>
      </c>
    </row>
    <row r="988" spans="1:6" x14ac:dyDescent="0.25">
      <c r="A988" s="9" t="s">
        <v>1576</v>
      </c>
      <c r="B988" s="10" t="s">
        <v>1978</v>
      </c>
      <c r="C988" s="11" t="s">
        <v>1979</v>
      </c>
      <c r="D988" s="10">
        <v>1996</v>
      </c>
      <c r="E988" s="11" t="s">
        <v>140</v>
      </c>
      <c r="F988" s="13" t="s">
        <v>97</v>
      </c>
    </row>
    <row r="989" spans="1:6" x14ac:dyDescent="0.25">
      <c r="A989" s="9" t="s">
        <v>1576</v>
      </c>
      <c r="B989" s="10" t="s">
        <v>1980</v>
      </c>
      <c r="C989" s="11" t="s">
        <v>1981</v>
      </c>
      <c r="D989" s="10">
        <v>2000</v>
      </c>
      <c r="E989" s="11" t="s">
        <v>108</v>
      </c>
      <c r="F989" s="13" t="s">
        <v>97</v>
      </c>
    </row>
    <row r="990" spans="1:6" x14ac:dyDescent="0.25">
      <c r="A990" s="9" t="s">
        <v>1576</v>
      </c>
      <c r="B990" s="10" t="s">
        <v>1982</v>
      </c>
      <c r="C990" s="11" t="s">
        <v>1983</v>
      </c>
      <c r="D990" s="10">
        <v>2000</v>
      </c>
      <c r="E990" s="11" t="s">
        <v>135</v>
      </c>
      <c r="F990" s="13" t="s">
        <v>97</v>
      </c>
    </row>
    <row r="991" spans="1:6" x14ac:dyDescent="0.25">
      <c r="A991" s="9" t="s">
        <v>1576</v>
      </c>
      <c r="B991" s="10" t="s">
        <v>1984</v>
      </c>
      <c r="C991" s="11" t="s">
        <v>1985</v>
      </c>
      <c r="D991" s="10">
        <v>2002</v>
      </c>
      <c r="E991" s="11" t="s">
        <v>108</v>
      </c>
      <c r="F991" s="13" t="s">
        <v>97</v>
      </c>
    </row>
    <row r="992" spans="1:6" x14ac:dyDescent="0.25">
      <c r="A992" s="9" t="s">
        <v>1576</v>
      </c>
      <c r="B992" s="10" t="s">
        <v>1986</v>
      </c>
      <c r="C992" s="11" t="s">
        <v>1987</v>
      </c>
      <c r="D992" s="10">
        <v>1999</v>
      </c>
      <c r="E992" s="11" t="s">
        <v>140</v>
      </c>
      <c r="F992" s="13" t="s">
        <v>97</v>
      </c>
    </row>
    <row r="993" spans="1:6" x14ac:dyDescent="0.25">
      <c r="A993" s="9" t="s">
        <v>1576</v>
      </c>
      <c r="B993" s="10" t="s">
        <v>1988</v>
      </c>
      <c r="C993" s="11" t="s">
        <v>1989</v>
      </c>
      <c r="D993" s="10">
        <v>1993</v>
      </c>
      <c r="E993" s="11" t="s">
        <v>10</v>
      </c>
      <c r="F993" s="13" t="s">
        <v>97</v>
      </c>
    </row>
    <row r="994" spans="1:6" x14ac:dyDescent="0.25">
      <c r="A994" s="9" t="s">
        <v>1576</v>
      </c>
      <c r="B994" s="10" t="s">
        <v>1990</v>
      </c>
      <c r="C994" s="11" t="s">
        <v>1991</v>
      </c>
      <c r="D994" s="10">
        <v>2000</v>
      </c>
      <c r="E994" s="11" t="s">
        <v>7</v>
      </c>
      <c r="F994" s="13" t="s">
        <v>97</v>
      </c>
    </row>
    <row r="995" spans="1:6" x14ac:dyDescent="0.25">
      <c r="A995" s="9" t="s">
        <v>1576</v>
      </c>
      <c r="B995" s="10" t="s">
        <v>1992</v>
      </c>
      <c r="C995" s="11" t="s">
        <v>1993</v>
      </c>
      <c r="D995" s="10">
        <v>2000</v>
      </c>
      <c r="E995" s="11" t="s">
        <v>21</v>
      </c>
      <c r="F995" s="13" t="s">
        <v>97</v>
      </c>
    </row>
    <row r="996" spans="1:6" x14ac:dyDescent="0.25">
      <c r="A996" s="9" t="s">
        <v>1576</v>
      </c>
      <c r="B996" s="10" t="s">
        <v>1994</v>
      </c>
      <c r="C996" s="11" t="s">
        <v>1995</v>
      </c>
      <c r="D996" s="10">
        <v>2000</v>
      </c>
      <c r="E996" s="11" t="s">
        <v>21</v>
      </c>
      <c r="F996" s="13" t="s">
        <v>97</v>
      </c>
    </row>
    <row r="997" spans="1:6" x14ac:dyDescent="0.25">
      <c r="A997" s="9" t="s">
        <v>1576</v>
      </c>
      <c r="B997" s="10" t="s">
        <v>1996</v>
      </c>
      <c r="C997" s="11" t="s">
        <v>1997</v>
      </c>
      <c r="D997" s="10">
        <v>1997</v>
      </c>
      <c r="E997" s="11" t="s">
        <v>21</v>
      </c>
      <c r="F997" s="13" t="s">
        <v>97</v>
      </c>
    </row>
    <row r="998" spans="1:6" x14ac:dyDescent="0.25">
      <c r="A998" s="9" t="s">
        <v>1576</v>
      </c>
      <c r="B998" s="10" t="s">
        <v>1998</v>
      </c>
      <c r="C998" s="11" t="s">
        <v>1999</v>
      </c>
      <c r="D998" s="10">
        <v>1996</v>
      </c>
      <c r="E998" s="11" t="s">
        <v>21</v>
      </c>
      <c r="F998" s="13" t="s">
        <v>97</v>
      </c>
    </row>
    <row r="999" spans="1:6" x14ac:dyDescent="0.25">
      <c r="A999" s="9" t="s">
        <v>1576</v>
      </c>
      <c r="B999" s="10" t="s">
        <v>2000</v>
      </c>
      <c r="C999" s="11" t="s">
        <v>2001</v>
      </c>
      <c r="D999" s="10">
        <v>2000</v>
      </c>
      <c r="E999" s="11" t="s">
        <v>210</v>
      </c>
      <c r="F999" s="13" t="s">
        <v>97</v>
      </c>
    </row>
    <row r="1000" spans="1:6" x14ac:dyDescent="0.25">
      <c r="A1000" s="9" t="s">
        <v>1576</v>
      </c>
      <c r="B1000" s="10" t="s">
        <v>2002</v>
      </c>
      <c r="C1000" s="11" t="s">
        <v>2003</v>
      </c>
      <c r="D1000" s="10">
        <v>2001</v>
      </c>
      <c r="E1000" s="11" t="s">
        <v>140</v>
      </c>
      <c r="F1000" s="13" t="s">
        <v>97</v>
      </c>
    </row>
    <row r="1001" spans="1:6" x14ac:dyDescent="0.25">
      <c r="A1001" s="9" t="s">
        <v>1576</v>
      </c>
      <c r="B1001" s="10" t="s">
        <v>2004</v>
      </c>
      <c r="C1001" s="11" t="s">
        <v>2005</v>
      </c>
      <c r="D1001" s="10">
        <v>2000</v>
      </c>
      <c r="E1001" s="11" t="s">
        <v>7</v>
      </c>
      <c r="F1001" s="13" t="s">
        <v>97</v>
      </c>
    </row>
    <row r="1002" spans="1:6" x14ac:dyDescent="0.25">
      <c r="A1002" s="9" t="s">
        <v>1576</v>
      </c>
      <c r="B1002" s="10" t="s">
        <v>2006</v>
      </c>
      <c r="C1002" s="11" t="s">
        <v>2007</v>
      </c>
      <c r="D1002" s="10">
        <v>2002</v>
      </c>
      <c r="E1002" s="11" t="s">
        <v>51</v>
      </c>
      <c r="F1002" s="13" t="s">
        <v>97</v>
      </c>
    </row>
    <row r="1003" spans="1:6" x14ac:dyDescent="0.25">
      <c r="A1003" s="9" t="s">
        <v>1576</v>
      </c>
      <c r="B1003" s="10" t="s">
        <v>2008</v>
      </c>
      <c r="C1003" s="11" t="s">
        <v>2009</v>
      </c>
      <c r="D1003" s="10">
        <v>1999</v>
      </c>
      <c r="E1003" s="11" t="s">
        <v>140</v>
      </c>
      <c r="F1003" s="13" t="s">
        <v>97</v>
      </c>
    </row>
    <row r="1004" spans="1:6" x14ac:dyDescent="0.25">
      <c r="A1004" s="9" t="s">
        <v>1576</v>
      </c>
      <c r="B1004" s="10" t="s">
        <v>2010</v>
      </c>
      <c r="C1004" s="11" t="s">
        <v>2011</v>
      </c>
      <c r="D1004" s="10">
        <v>1999</v>
      </c>
      <c r="E1004" s="11" t="s">
        <v>140</v>
      </c>
      <c r="F1004" s="13" t="s">
        <v>97</v>
      </c>
    </row>
    <row r="1005" spans="1:6" x14ac:dyDescent="0.25">
      <c r="A1005" s="9" t="s">
        <v>1576</v>
      </c>
      <c r="B1005" s="10" t="s">
        <v>2012</v>
      </c>
      <c r="C1005" s="11" t="s">
        <v>2013</v>
      </c>
      <c r="D1005" s="10">
        <v>2000</v>
      </c>
      <c r="E1005" s="11" t="s">
        <v>13</v>
      </c>
      <c r="F1005" s="13" t="s">
        <v>97</v>
      </c>
    </row>
    <row r="1006" spans="1:6" x14ac:dyDescent="0.25">
      <c r="A1006" s="9" t="s">
        <v>1576</v>
      </c>
      <c r="B1006" s="10" t="s">
        <v>2014</v>
      </c>
      <c r="C1006" s="11" t="s">
        <v>2015</v>
      </c>
      <c r="D1006" s="10">
        <v>1990</v>
      </c>
      <c r="E1006" s="11" t="s">
        <v>108</v>
      </c>
      <c r="F1006" s="13" t="s">
        <v>97</v>
      </c>
    </row>
    <row r="1007" spans="1:6" x14ac:dyDescent="0.25">
      <c r="A1007" s="9" t="s">
        <v>1576</v>
      </c>
      <c r="B1007" s="10" t="s">
        <v>2016</v>
      </c>
      <c r="C1007" s="11" t="s">
        <v>2017</v>
      </c>
      <c r="D1007" s="10">
        <v>2001</v>
      </c>
      <c r="E1007" s="11" t="s">
        <v>27</v>
      </c>
      <c r="F1007" s="13" t="s">
        <v>97</v>
      </c>
    </row>
    <row r="1008" spans="1:6" x14ac:dyDescent="0.25">
      <c r="A1008" s="9" t="s">
        <v>1576</v>
      </c>
      <c r="B1008" s="10" t="s">
        <v>2018</v>
      </c>
      <c r="C1008" s="11" t="s">
        <v>2019</v>
      </c>
      <c r="D1008" s="10">
        <v>1999</v>
      </c>
      <c r="E1008" s="11" t="s">
        <v>96</v>
      </c>
      <c r="F1008" s="13" t="s">
        <v>97</v>
      </c>
    </row>
    <row r="1009" spans="1:6" x14ac:dyDescent="0.25">
      <c r="A1009" s="9" t="s">
        <v>1576</v>
      </c>
      <c r="B1009" s="10" t="s">
        <v>2020</v>
      </c>
      <c r="C1009" s="11" t="s">
        <v>2021</v>
      </c>
      <c r="D1009" s="10">
        <v>1997</v>
      </c>
      <c r="E1009" s="11" t="s">
        <v>7</v>
      </c>
      <c r="F1009" s="13" t="s">
        <v>97</v>
      </c>
    </row>
    <row r="1010" spans="1:6" x14ac:dyDescent="0.25">
      <c r="A1010" s="9" t="s">
        <v>1576</v>
      </c>
      <c r="B1010" s="10" t="s">
        <v>2022</v>
      </c>
      <c r="C1010" s="11" t="s">
        <v>2023</v>
      </c>
      <c r="D1010" s="10">
        <v>2001</v>
      </c>
      <c r="E1010" s="11" t="s">
        <v>27</v>
      </c>
      <c r="F1010" s="13" t="s">
        <v>97</v>
      </c>
    </row>
    <row r="1011" spans="1:6" x14ac:dyDescent="0.25">
      <c r="A1011" s="9" t="s">
        <v>1576</v>
      </c>
      <c r="B1011" s="10" t="s">
        <v>2024</v>
      </c>
      <c r="C1011" s="11" t="s">
        <v>2025</v>
      </c>
      <c r="D1011" s="10">
        <v>1997</v>
      </c>
      <c r="E1011" s="11" t="s">
        <v>7</v>
      </c>
      <c r="F1011" s="13" t="s">
        <v>97</v>
      </c>
    </row>
    <row r="1012" spans="1:6" x14ac:dyDescent="0.25">
      <c r="A1012" s="9" t="s">
        <v>1576</v>
      </c>
      <c r="B1012" s="10" t="s">
        <v>2026</v>
      </c>
      <c r="C1012" s="11" t="s">
        <v>2027</v>
      </c>
      <c r="D1012" s="10">
        <v>2000</v>
      </c>
      <c r="E1012" s="11" t="s">
        <v>7</v>
      </c>
      <c r="F1012" s="13" t="s">
        <v>97</v>
      </c>
    </row>
    <row r="1013" spans="1:6" x14ac:dyDescent="0.25">
      <c r="A1013" s="9" t="s">
        <v>1576</v>
      </c>
      <c r="B1013" s="10" t="s">
        <v>2028</v>
      </c>
      <c r="C1013" s="11" t="s">
        <v>2029</v>
      </c>
      <c r="D1013" s="10">
        <v>2000</v>
      </c>
      <c r="E1013" s="11" t="s">
        <v>7</v>
      </c>
      <c r="F1013" s="13" t="s">
        <v>97</v>
      </c>
    </row>
    <row r="1014" spans="1:6" x14ac:dyDescent="0.25">
      <c r="A1014" s="9" t="s">
        <v>1576</v>
      </c>
      <c r="B1014" s="10" t="s">
        <v>2030</v>
      </c>
      <c r="C1014" s="11" t="s">
        <v>2031</v>
      </c>
      <c r="D1014" s="10">
        <v>2000</v>
      </c>
      <c r="E1014" s="11" t="s">
        <v>108</v>
      </c>
      <c r="F1014" s="13" t="s">
        <v>97</v>
      </c>
    </row>
    <row r="1015" spans="1:6" x14ac:dyDescent="0.25">
      <c r="A1015" s="9" t="s">
        <v>1576</v>
      </c>
      <c r="B1015" s="10" t="s">
        <v>2032</v>
      </c>
      <c r="C1015" s="11" t="s">
        <v>2033</v>
      </c>
      <c r="D1015" s="10">
        <v>2001</v>
      </c>
      <c r="E1015" s="11" t="s">
        <v>108</v>
      </c>
      <c r="F1015" s="13" t="s">
        <v>97</v>
      </c>
    </row>
    <row r="1016" spans="1:6" x14ac:dyDescent="0.25">
      <c r="A1016" s="9" t="s">
        <v>1576</v>
      </c>
      <c r="B1016" s="10" t="s">
        <v>2036</v>
      </c>
      <c r="C1016" s="11" t="s">
        <v>2037</v>
      </c>
      <c r="D1016" s="10">
        <v>2001</v>
      </c>
      <c r="E1016" s="11" t="s">
        <v>18</v>
      </c>
      <c r="F1016" s="13" t="s">
        <v>97</v>
      </c>
    </row>
    <row r="1017" spans="1:6" x14ac:dyDescent="0.25">
      <c r="A1017" s="9" t="s">
        <v>1576</v>
      </c>
      <c r="B1017" s="10" t="s">
        <v>2038</v>
      </c>
      <c r="C1017" s="11" t="s">
        <v>2039</v>
      </c>
      <c r="D1017" s="10">
        <v>2001</v>
      </c>
      <c r="E1017" s="11" t="s">
        <v>18</v>
      </c>
      <c r="F1017" s="13" t="s">
        <v>97</v>
      </c>
    </row>
    <row r="1018" spans="1:6" x14ac:dyDescent="0.25">
      <c r="A1018" s="9" t="s">
        <v>1576</v>
      </c>
      <c r="B1018" s="10" t="s">
        <v>2040</v>
      </c>
      <c r="C1018" s="11" t="s">
        <v>2041</v>
      </c>
      <c r="D1018" s="10">
        <v>2001</v>
      </c>
      <c r="E1018" s="11" t="s">
        <v>18</v>
      </c>
      <c r="F1018" s="13" t="s">
        <v>97</v>
      </c>
    </row>
    <row r="1019" spans="1:6" x14ac:dyDescent="0.25">
      <c r="A1019" s="9" t="s">
        <v>1576</v>
      </c>
      <c r="B1019" s="10" t="s">
        <v>2042</v>
      </c>
      <c r="C1019" s="11" t="s">
        <v>2043</v>
      </c>
      <c r="D1019" s="10">
        <v>1998</v>
      </c>
      <c r="E1019" s="11" t="s">
        <v>27</v>
      </c>
      <c r="F1019" s="13" t="s">
        <v>97</v>
      </c>
    </row>
    <row r="1020" spans="1:6" x14ac:dyDescent="0.25">
      <c r="A1020" s="9" t="s">
        <v>1576</v>
      </c>
      <c r="B1020" s="10" t="s">
        <v>2044</v>
      </c>
      <c r="C1020" s="11" t="s">
        <v>2045</v>
      </c>
      <c r="D1020" s="10">
        <v>1999</v>
      </c>
      <c r="E1020" s="11" t="s">
        <v>27</v>
      </c>
      <c r="F1020" s="13" t="s">
        <v>97</v>
      </c>
    </row>
    <row r="1021" spans="1:6" x14ac:dyDescent="0.25">
      <c r="A1021" s="9" t="s">
        <v>1576</v>
      </c>
      <c r="B1021" s="10" t="s">
        <v>2048</v>
      </c>
      <c r="C1021" s="11" t="s">
        <v>2049</v>
      </c>
      <c r="D1021" s="10">
        <v>2001</v>
      </c>
      <c r="E1021" s="11" t="s">
        <v>18</v>
      </c>
      <c r="F1021" s="13" t="s">
        <v>97</v>
      </c>
    </row>
    <row r="1022" spans="1:6" x14ac:dyDescent="0.25">
      <c r="A1022" s="9" t="s">
        <v>1576</v>
      </c>
      <c r="B1022" s="10" t="s">
        <v>2050</v>
      </c>
      <c r="C1022" s="11" t="s">
        <v>2051</v>
      </c>
      <c r="D1022" s="10">
        <v>1966</v>
      </c>
      <c r="E1022" s="11" t="s">
        <v>18</v>
      </c>
      <c r="F1022" s="13" t="s">
        <v>97</v>
      </c>
    </row>
    <row r="1023" spans="1:6" x14ac:dyDescent="0.25">
      <c r="A1023" s="9" t="s">
        <v>1576</v>
      </c>
      <c r="B1023" s="10" t="s">
        <v>2052</v>
      </c>
      <c r="C1023" s="11" t="s">
        <v>2053</v>
      </c>
      <c r="D1023" s="10">
        <v>2001</v>
      </c>
      <c r="E1023" s="11" t="s">
        <v>7</v>
      </c>
      <c r="F1023" s="13" t="s">
        <v>97</v>
      </c>
    </row>
    <row r="1024" spans="1:6" x14ac:dyDescent="0.25">
      <c r="A1024" s="9" t="s">
        <v>1576</v>
      </c>
      <c r="B1024" s="10" t="s">
        <v>2054</v>
      </c>
      <c r="C1024" s="11" t="s">
        <v>2055</v>
      </c>
      <c r="D1024" s="10">
        <v>2001</v>
      </c>
      <c r="E1024" s="11" t="s">
        <v>18</v>
      </c>
      <c r="F1024" s="13" t="s">
        <v>97</v>
      </c>
    </row>
    <row r="1025" spans="1:6" x14ac:dyDescent="0.25">
      <c r="A1025" s="9" t="s">
        <v>1576</v>
      </c>
      <c r="B1025" s="10" t="s">
        <v>2056</v>
      </c>
      <c r="C1025" s="11" t="s">
        <v>2057</v>
      </c>
      <c r="D1025" s="10">
        <v>2001</v>
      </c>
      <c r="E1025" s="11" t="s">
        <v>96</v>
      </c>
      <c r="F1025" s="13" t="s">
        <v>97</v>
      </c>
    </row>
    <row r="1026" spans="1:6" x14ac:dyDescent="0.25">
      <c r="A1026" s="9" t="s">
        <v>1576</v>
      </c>
      <c r="B1026" s="10" t="s">
        <v>2058</v>
      </c>
      <c r="C1026" s="11" t="s">
        <v>2059</v>
      </c>
      <c r="D1026" s="10">
        <v>2002</v>
      </c>
      <c r="E1026" s="11" t="s">
        <v>108</v>
      </c>
      <c r="F1026" s="13" t="s">
        <v>97</v>
      </c>
    </row>
    <row r="1027" spans="1:6" x14ac:dyDescent="0.25">
      <c r="A1027" s="9" t="s">
        <v>1576</v>
      </c>
      <c r="B1027" s="10" t="s">
        <v>2062</v>
      </c>
      <c r="C1027" s="11" t="s">
        <v>2063</v>
      </c>
      <c r="D1027" s="10">
        <v>2001</v>
      </c>
      <c r="E1027" s="11" t="s">
        <v>140</v>
      </c>
      <c r="F1027" s="13" t="s">
        <v>97</v>
      </c>
    </row>
    <row r="1028" spans="1:6" x14ac:dyDescent="0.25">
      <c r="A1028" s="9" t="s">
        <v>1576</v>
      </c>
      <c r="B1028" s="10" t="s">
        <v>2064</v>
      </c>
      <c r="C1028" s="11" t="s">
        <v>2065</v>
      </c>
      <c r="D1028" s="10">
        <v>2000</v>
      </c>
      <c r="E1028" s="11" t="s">
        <v>27</v>
      </c>
      <c r="F1028" s="13" t="s">
        <v>97</v>
      </c>
    </row>
    <row r="1029" spans="1:6" x14ac:dyDescent="0.25">
      <c r="A1029" s="9" t="s">
        <v>1576</v>
      </c>
      <c r="B1029" s="10" t="s">
        <v>2066</v>
      </c>
      <c r="C1029" s="11" t="s">
        <v>2067</v>
      </c>
      <c r="D1029" s="10">
        <v>2001</v>
      </c>
      <c r="E1029" s="11" t="s">
        <v>27</v>
      </c>
      <c r="F1029" s="13" t="s">
        <v>97</v>
      </c>
    </row>
    <row r="1030" spans="1:6" x14ac:dyDescent="0.25">
      <c r="A1030" s="9" t="s">
        <v>1576</v>
      </c>
      <c r="B1030" s="10" t="s">
        <v>2068</v>
      </c>
      <c r="C1030" s="11" t="s">
        <v>2069</v>
      </c>
      <c r="D1030" s="10">
        <v>2002</v>
      </c>
      <c r="E1030" s="11" t="s">
        <v>10</v>
      </c>
      <c r="F1030" s="13" t="s">
        <v>97</v>
      </c>
    </row>
    <row r="1031" spans="1:6" x14ac:dyDescent="0.25">
      <c r="A1031" s="9" t="s">
        <v>1576</v>
      </c>
      <c r="B1031" s="10" t="s">
        <v>2070</v>
      </c>
      <c r="C1031" s="11" t="s">
        <v>2071</v>
      </c>
      <c r="D1031" s="10">
        <v>2000</v>
      </c>
      <c r="E1031" s="11" t="s">
        <v>21</v>
      </c>
      <c r="F1031" s="13" t="s">
        <v>97</v>
      </c>
    </row>
    <row r="1032" spans="1:6" x14ac:dyDescent="0.25">
      <c r="A1032" s="9" t="s">
        <v>1576</v>
      </c>
      <c r="B1032" s="10" t="s">
        <v>2072</v>
      </c>
      <c r="C1032" s="11" t="s">
        <v>2073</v>
      </c>
      <c r="D1032" s="10">
        <v>2001</v>
      </c>
      <c r="E1032" s="11" t="s">
        <v>21</v>
      </c>
      <c r="F1032" s="13" t="s">
        <v>97</v>
      </c>
    </row>
    <row r="1033" spans="1:6" x14ac:dyDescent="0.25">
      <c r="A1033" s="9" t="s">
        <v>1576</v>
      </c>
      <c r="B1033" s="10" t="s">
        <v>2074</v>
      </c>
      <c r="C1033" s="11" t="s">
        <v>2075</v>
      </c>
      <c r="D1033" s="10">
        <v>2001</v>
      </c>
      <c r="E1033" s="11" t="s">
        <v>21</v>
      </c>
      <c r="F1033" s="13" t="s">
        <v>97</v>
      </c>
    </row>
    <row r="1034" spans="1:6" x14ac:dyDescent="0.25">
      <c r="A1034" s="9" t="s">
        <v>1576</v>
      </c>
      <c r="B1034" s="10" t="s">
        <v>2076</v>
      </c>
      <c r="C1034" s="11" t="s">
        <v>2077</v>
      </c>
      <c r="D1034" s="10">
        <v>2001</v>
      </c>
      <c r="E1034" s="11" t="s">
        <v>21</v>
      </c>
      <c r="F1034" s="13" t="s">
        <v>97</v>
      </c>
    </row>
    <row r="1035" spans="1:6" x14ac:dyDescent="0.25">
      <c r="A1035" s="9" t="s">
        <v>1576</v>
      </c>
      <c r="B1035" s="10" t="s">
        <v>2082</v>
      </c>
      <c r="C1035" s="11" t="s">
        <v>2083</v>
      </c>
      <c r="D1035" s="10">
        <v>2000</v>
      </c>
      <c r="E1035" s="11" t="s">
        <v>27</v>
      </c>
      <c r="F1035" s="13" t="s">
        <v>97</v>
      </c>
    </row>
    <row r="1036" spans="1:6" x14ac:dyDescent="0.25">
      <c r="A1036" s="9" t="s">
        <v>1576</v>
      </c>
      <c r="B1036" s="10" t="s">
        <v>2084</v>
      </c>
      <c r="C1036" s="11" t="s">
        <v>2085</v>
      </c>
      <c r="D1036" s="10">
        <v>2002</v>
      </c>
      <c r="E1036" s="11" t="s">
        <v>210</v>
      </c>
      <c r="F1036" s="13" t="s">
        <v>97</v>
      </c>
    </row>
    <row r="1037" spans="1:6" x14ac:dyDescent="0.25">
      <c r="A1037" s="9" t="s">
        <v>1576</v>
      </c>
      <c r="B1037" s="10" t="s">
        <v>2086</v>
      </c>
      <c r="C1037" s="11" t="s">
        <v>2087</v>
      </c>
      <c r="D1037" s="10">
        <v>2000</v>
      </c>
      <c r="E1037" s="11" t="s">
        <v>27</v>
      </c>
      <c r="F1037" s="13" t="s">
        <v>97</v>
      </c>
    </row>
    <row r="1038" spans="1:6" x14ac:dyDescent="0.25">
      <c r="A1038" s="9" t="s">
        <v>1576</v>
      </c>
      <c r="B1038" s="10" t="s">
        <v>2088</v>
      </c>
      <c r="C1038" s="11" t="s">
        <v>2089</v>
      </c>
      <c r="D1038" s="10">
        <v>2002</v>
      </c>
      <c r="E1038" s="11" t="s">
        <v>27</v>
      </c>
      <c r="F1038" s="13" t="s">
        <v>97</v>
      </c>
    </row>
    <row r="1039" spans="1:6" x14ac:dyDescent="0.25">
      <c r="A1039" s="9" t="s">
        <v>1576</v>
      </c>
      <c r="B1039" s="10" t="s">
        <v>2090</v>
      </c>
      <c r="C1039" s="11" t="s">
        <v>2091</v>
      </c>
      <c r="D1039" s="10">
        <v>2002</v>
      </c>
      <c r="E1039" s="11" t="s">
        <v>27</v>
      </c>
      <c r="F1039" s="13" t="s">
        <v>97</v>
      </c>
    </row>
    <row r="1040" spans="1:6" x14ac:dyDescent="0.25">
      <c r="A1040" s="9" t="s">
        <v>1576</v>
      </c>
      <c r="B1040" s="10" t="s">
        <v>2092</v>
      </c>
      <c r="C1040" s="11" t="s">
        <v>2093</v>
      </c>
      <c r="D1040" s="10">
        <v>1989</v>
      </c>
      <c r="E1040" s="11" t="s">
        <v>108</v>
      </c>
      <c r="F1040" s="13" t="s">
        <v>97</v>
      </c>
    </row>
    <row r="1041" spans="1:6" x14ac:dyDescent="0.25">
      <c r="A1041" s="9" t="s">
        <v>1576</v>
      </c>
      <c r="B1041" s="10" t="s">
        <v>2094</v>
      </c>
      <c r="C1041" s="11" t="s">
        <v>2095</v>
      </c>
      <c r="D1041" s="10">
        <v>2002</v>
      </c>
      <c r="E1041" s="11" t="s">
        <v>18</v>
      </c>
      <c r="F1041" s="13" t="s">
        <v>97</v>
      </c>
    </row>
    <row r="1042" spans="1:6" x14ac:dyDescent="0.25">
      <c r="A1042" s="9" t="s">
        <v>1576</v>
      </c>
      <c r="B1042" s="10" t="s">
        <v>2096</v>
      </c>
      <c r="C1042" s="11" t="s">
        <v>2097</v>
      </c>
      <c r="D1042" s="10">
        <v>2002</v>
      </c>
      <c r="E1042" s="11" t="s">
        <v>18</v>
      </c>
      <c r="F1042" s="13" t="s">
        <v>97</v>
      </c>
    </row>
    <row r="1043" spans="1:6" x14ac:dyDescent="0.25">
      <c r="A1043" s="9" t="s">
        <v>1576</v>
      </c>
      <c r="B1043" s="10" t="s">
        <v>2098</v>
      </c>
      <c r="C1043" s="11" t="s">
        <v>2099</v>
      </c>
      <c r="D1043" s="10">
        <v>2002</v>
      </c>
      <c r="E1043" s="11" t="s">
        <v>51</v>
      </c>
      <c r="F1043" s="13" t="s">
        <v>97</v>
      </c>
    </row>
    <row r="1044" spans="1:6" x14ac:dyDescent="0.25">
      <c r="A1044" s="9" t="s">
        <v>1576</v>
      </c>
      <c r="B1044" s="10" t="s">
        <v>2100</v>
      </c>
      <c r="C1044" s="11" t="s">
        <v>2101</v>
      </c>
      <c r="D1044" s="10">
        <v>2002</v>
      </c>
      <c r="E1044" s="11" t="s">
        <v>51</v>
      </c>
      <c r="F1044" s="13" t="s">
        <v>97</v>
      </c>
    </row>
    <row r="1045" spans="1:6" x14ac:dyDescent="0.25">
      <c r="A1045" s="9" t="s">
        <v>1576</v>
      </c>
      <c r="B1045" s="10" t="s">
        <v>2102</v>
      </c>
      <c r="C1045" s="11" t="s">
        <v>2103</v>
      </c>
      <c r="D1045" s="10">
        <v>2001</v>
      </c>
      <c r="E1045" s="11" t="s">
        <v>140</v>
      </c>
      <c r="F1045" s="13" t="s">
        <v>97</v>
      </c>
    </row>
    <row r="1046" spans="1:6" x14ac:dyDescent="0.25">
      <c r="A1046" s="9" t="s">
        <v>1576</v>
      </c>
      <c r="B1046" s="10" t="s">
        <v>2104</v>
      </c>
      <c r="C1046" s="11" t="s">
        <v>2105</v>
      </c>
      <c r="D1046" s="10">
        <v>2002</v>
      </c>
      <c r="E1046" s="11" t="s">
        <v>7</v>
      </c>
      <c r="F1046" s="13" t="s">
        <v>97</v>
      </c>
    </row>
    <row r="1047" spans="1:6" x14ac:dyDescent="0.25">
      <c r="A1047" s="9" t="s">
        <v>1576</v>
      </c>
      <c r="B1047" s="10" t="s">
        <v>2106</v>
      </c>
      <c r="C1047" s="11" t="s">
        <v>2107</v>
      </c>
      <c r="D1047" s="10">
        <v>2000</v>
      </c>
      <c r="E1047" s="11" t="s">
        <v>135</v>
      </c>
      <c r="F1047" s="13" t="s">
        <v>97</v>
      </c>
    </row>
    <row r="1048" spans="1:6" x14ac:dyDescent="0.25">
      <c r="A1048" s="9" t="s">
        <v>1576</v>
      </c>
      <c r="B1048" s="10" t="s">
        <v>2110</v>
      </c>
      <c r="C1048" s="11" t="s">
        <v>2111</v>
      </c>
      <c r="D1048" s="10">
        <v>1993</v>
      </c>
      <c r="E1048" s="11" t="s">
        <v>21</v>
      </c>
      <c r="F1048" s="13" t="s">
        <v>97</v>
      </c>
    </row>
    <row r="1049" spans="1:6" x14ac:dyDescent="0.25">
      <c r="A1049" s="9" t="s">
        <v>1576</v>
      </c>
      <c r="B1049" s="10" t="s">
        <v>2112</v>
      </c>
      <c r="C1049" s="11" t="s">
        <v>2113</v>
      </c>
      <c r="D1049" s="10">
        <v>2000</v>
      </c>
      <c r="E1049" s="11" t="s">
        <v>96</v>
      </c>
      <c r="F1049" s="13" t="s">
        <v>97</v>
      </c>
    </row>
    <row r="1050" spans="1:6" x14ac:dyDescent="0.25">
      <c r="A1050" s="9" t="s">
        <v>1576</v>
      </c>
      <c r="B1050" s="10" t="s">
        <v>2116</v>
      </c>
      <c r="C1050" s="11" t="s">
        <v>2117</v>
      </c>
      <c r="D1050" s="10">
        <v>2002</v>
      </c>
      <c r="E1050" s="11" t="s">
        <v>18</v>
      </c>
      <c r="F1050" s="13" t="s">
        <v>97</v>
      </c>
    </row>
    <row r="1051" spans="1:6" x14ac:dyDescent="0.25">
      <c r="A1051" s="9" t="s">
        <v>1576</v>
      </c>
      <c r="B1051" s="10" t="s">
        <v>2126</v>
      </c>
      <c r="C1051" s="11" t="s">
        <v>2127</v>
      </c>
      <c r="D1051" s="10">
        <v>2002</v>
      </c>
      <c r="E1051" s="11" t="s">
        <v>140</v>
      </c>
      <c r="F1051" s="13" t="s">
        <v>97</v>
      </c>
    </row>
    <row r="1052" spans="1:6" x14ac:dyDescent="0.25">
      <c r="A1052" s="9" t="s">
        <v>1576</v>
      </c>
      <c r="B1052" s="10" t="s">
        <v>2152</v>
      </c>
      <c r="C1052" s="11" t="s">
        <v>2153</v>
      </c>
      <c r="D1052" s="10">
        <v>2000</v>
      </c>
      <c r="E1052" s="11" t="s">
        <v>27</v>
      </c>
      <c r="F1052" s="13" t="s">
        <v>97</v>
      </c>
    </row>
    <row r="1053" spans="1:6" x14ac:dyDescent="0.25">
      <c r="A1053" s="9" t="s">
        <v>1576</v>
      </c>
      <c r="B1053" s="10" t="s">
        <v>2154</v>
      </c>
      <c r="C1053" s="11" t="s">
        <v>2155</v>
      </c>
      <c r="D1053" s="10">
        <v>1999</v>
      </c>
      <c r="E1053" s="11" t="s">
        <v>135</v>
      </c>
      <c r="F1053" s="13" t="s">
        <v>97</v>
      </c>
    </row>
    <row r="1054" spans="1:6" x14ac:dyDescent="0.25">
      <c r="A1054" s="9" t="s">
        <v>1576</v>
      </c>
      <c r="B1054" s="10" t="s">
        <v>2156</v>
      </c>
      <c r="C1054" s="11" t="s">
        <v>1811</v>
      </c>
      <c r="D1054" s="10">
        <v>2002</v>
      </c>
      <c r="E1054" s="11" t="s">
        <v>108</v>
      </c>
      <c r="F1054" s="13" t="s">
        <v>97</v>
      </c>
    </row>
    <row r="1055" spans="1:6" x14ac:dyDescent="0.25">
      <c r="A1055" s="9" t="s">
        <v>1576</v>
      </c>
      <c r="B1055" s="10" t="s">
        <v>2157</v>
      </c>
      <c r="C1055" s="11" t="s">
        <v>2158</v>
      </c>
      <c r="D1055" s="10">
        <v>2001</v>
      </c>
      <c r="E1055" s="11" t="s">
        <v>18</v>
      </c>
      <c r="F1055" s="13" t="s">
        <v>97</v>
      </c>
    </row>
    <row r="1056" spans="1:6" x14ac:dyDescent="0.25">
      <c r="A1056" s="9" t="s">
        <v>1576</v>
      </c>
      <c r="B1056" s="10" t="s">
        <v>2161</v>
      </c>
      <c r="C1056" s="11" t="s">
        <v>2162</v>
      </c>
      <c r="D1056" s="10">
        <v>1993</v>
      </c>
      <c r="E1056" s="11" t="s">
        <v>10</v>
      </c>
      <c r="F1056" s="13" t="s">
        <v>97</v>
      </c>
    </row>
    <row r="1057" spans="1:6" x14ac:dyDescent="0.25">
      <c r="A1057" s="9" t="s">
        <v>1576</v>
      </c>
      <c r="B1057" s="10" t="s">
        <v>2167</v>
      </c>
      <c r="C1057" s="11" t="s">
        <v>2168</v>
      </c>
      <c r="D1057" s="10">
        <v>2001</v>
      </c>
      <c r="E1057" s="11" t="s">
        <v>140</v>
      </c>
      <c r="F1057" s="13" t="s">
        <v>97</v>
      </c>
    </row>
    <row r="1058" spans="1:6" x14ac:dyDescent="0.25">
      <c r="A1058" s="9" t="s">
        <v>1576</v>
      </c>
      <c r="B1058" s="10" t="s">
        <v>2169</v>
      </c>
      <c r="C1058" s="11" t="s">
        <v>2170</v>
      </c>
      <c r="D1058" s="10">
        <v>1964</v>
      </c>
      <c r="E1058" s="11" t="s">
        <v>140</v>
      </c>
      <c r="F1058" s="13" t="s">
        <v>97</v>
      </c>
    </row>
    <row r="1059" spans="1:6" x14ac:dyDescent="0.25">
      <c r="A1059" s="9" t="s">
        <v>1576</v>
      </c>
      <c r="B1059" s="10" t="s">
        <v>2171</v>
      </c>
      <c r="C1059" s="11" t="s">
        <v>2172</v>
      </c>
      <c r="D1059" s="10">
        <v>1959</v>
      </c>
      <c r="E1059" s="11" t="s">
        <v>140</v>
      </c>
      <c r="F1059" s="13" t="s">
        <v>97</v>
      </c>
    </row>
    <row r="1060" spans="1:6" x14ac:dyDescent="0.25">
      <c r="A1060" s="9" t="s">
        <v>1576</v>
      </c>
      <c r="B1060" s="10" t="s">
        <v>2173</v>
      </c>
      <c r="C1060" s="11" t="s">
        <v>2174</v>
      </c>
      <c r="D1060" s="10">
        <v>1954</v>
      </c>
      <c r="E1060" s="11" t="s">
        <v>140</v>
      </c>
      <c r="F1060" s="13" t="s">
        <v>97</v>
      </c>
    </row>
    <row r="1061" spans="1:6" x14ac:dyDescent="0.25">
      <c r="A1061" s="9" t="s">
        <v>1576</v>
      </c>
      <c r="B1061" s="10" t="s">
        <v>2175</v>
      </c>
      <c r="C1061" s="11" t="s">
        <v>2176</v>
      </c>
      <c r="D1061" s="10">
        <v>1999</v>
      </c>
      <c r="E1061" s="11" t="s">
        <v>96</v>
      </c>
      <c r="F1061" s="13" t="s">
        <v>97</v>
      </c>
    </row>
    <row r="1062" spans="1:6" x14ac:dyDescent="0.25">
      <c r="A1062" s="9" t="s">
        <v>1576</v>
      </c>
      <c r="B1062" s="10" t="s">
        <v>2183</v>
      </c>
      <c r="C1062" s="11" t="s">
        <v>2184</v>
      </c>
      <c r="D1062" s="10">
        <v>2001</v>
      </c>
      <c r="E1062" s="11" t="s">
        <v>140</v>
      </c>
      <c r="F1062" s="13" t="s">
        <v>97</v>
      </c>
    </row>
    <row r="1063" spans="1:6" x14ac:dyDescent="0.25">
      <c r="A1063" s="9" t="s">
        <v>1576</v>
      </c>
      <c r="B1063" s="10" t="s">
        <v>2185</v>
      </c>
      <c r="C1063" s="11" t="s">
        <v>2186</v>
      </c>
      <c r="D1063" s="10">
        <v>2002</v>
      </c>
      <c r="E1063" s="11" t="s">
        <v>140</v>
      </c>
      <c r="F1063" s="13" t="s">
        <v>97</v>
      </c>
    </row>
    <row r="1064" spans="1:6" x14ac:dyDescent="0.25">
      <c r="A1064" s="9" t="s">
        <v>1576</v>
      </c>
      <c r="B1064" s="10" t="s">
        <v>2202</v>
      </c>
      <c r="C1064" s="11" t="s">
        <v>2203</v>
      </c>
      <c r="D1064" s="10">
        <v>1984</v>
      </c>
      <c r="E1064" s="11" t="s">
        <v>84</v>
      </c>
      <c r="F1064" s="13" t="s">
        <v>97</v>
      </c>
    </row>
    <row r="1065" spans="1:6" x14ac:dyDescent="0.25">
      <c r="A1065" s="9" t="s">
        <v>1576</v>
      </c>
      <c r="B1065" s="10" t="s">
        <v>2204</v>
      </c>
      <c r="C1065" s="11" t="s">
        <v>2205</v>
      </c>
      <c r="D1065" s="10">
        <v>1998</v>
      </c>
      <c r="E1065" s="11" t="s">
        <v>38</v>
      </c>
      <c r="F1065" s="13" t="s">
        <v>97</v>
      </c>
    </row>
    <row r="1066" spans="1:6" x14ac:dyDescent="0.25">
      <c r="A1066" s="9" t="s">
        <v>1576</v>
      </c>
      <c r="B1066" s="10" t="s">
        <v>2206</v>
      </c>
      <c r="C1066" s="11" t="s">
        <v>2207</v>
      </c>
      <c r="D1066" s="10">
        <v>1999</v>
      </c>
      <c r="E1066" s="11" t="s">
        <v>38</v>
      </c>
      <c r="F1066" s="13" t="s">
        <v>97</v>
      </c>
    </row>
    <row r="1067" spans="1:6" x14ac:dyDescent="0.25">
      <c r="A1067" s="9" t="s">
        <v>1576</v>
      </c>
      <c r="B1067" s="10" t="s">
        <v>2208</v>
      </c>
      <c r="C1067" s="11" t="s">
        <v>2209</v>
      </c>
      <c r="D1067" s="10">
        <v>1998</v>
      </c>
      <c r="E1067" s="11" t="s">
        <v>38</v>
      </c>
      <c r="F1067" s="13" t="s">
        <v>97</v>
      </c>
    </row>
    <row r="1068" spans="1:6" x14ac:dyDescent="0.25">
      <c r="A1068" s="9" t="s">
        <v>1576</v>
      </c>
      <c r="B1068" s="10" t="s">
        <v>2210</v>
      </c>
      <c r="C1068" s="11" t="s">
        <v>2211</v>
      </c>
      <c r="D1068" s="10">
        <v>2001</v>
      </c>
      <c r="E1068" s="11" t="s">
        <v>38</v>
      </c>
      <c r="F1068" s="13" t="s">
        <v>97</v>
      </c>
    </row>
    <row r="1069" spans="1:6" x14ac:dyDescent="0.25">
      <c r="A1069" s="9" t="s">
        <v>1576</v>
      </c>
      <c r="B1069" s="10" t="s">
        <v>2212</v>
      </c>
      <c r="C1069" s="11" t="s">
        <v>2213</v>
      </c>
      <c r="D1069" s="10">
        <v>2001</v>
      </c>
      <c r="E1069" s="11" t="s">
        <v>38</v>
      </c>
      <c r="F1069" s="13" t="s">
        <v>97</v>
      </c>
    </row>
    <row r="1070" spans="1:6" x14ac:dyDescent="0.25">
      <c r="A1070" s="9" t="s">
        <v>1576</v>
      </c>
      <c r="B1070" s="10" t="s">
        <v>2214</v>
      </c>
      <c r="C1070" s="11" t="s">
        <v>2215</v>
      </c>
      <c r="D1070" s="10">
        <v>1998</v>
      </c>
      <c r="E1070" s="11" t="s">
        <v>38</v>
      </c>
      <c r="F1070" s="13" t="s">
        <v>97</v>
      </c>
    </row>
    <row r="1071" spans="1:6" x14ac:dyDescent="0.25">
      <c r="A1071" s="9" t="s">
        <v>1576</v>
      </c>
      <c r="B1071" s="10" t="s">
        <v>2216</v>
      </c>
      <c r="C1071" s="11" t="s">
        <v>2217</v>
      </c>
      <c r="D1071" s="10">
        <v>1999</v>
      </c>
      <c r="E1071" s="11" t="s">
        <v>38</v>
      </c>
      <c r="F1071" s="13" t="s">
        <v>97</v>
      </c>
    </row>
    <row r="1072" spans="1:6" ht="15.75" thickBot="1" x14ac:dyDescent="0.3">
      <c r="A1072"/>
      <c r="B1072"/>
      <c r="C1072"/>
      <c r="D1072"/>
      <c r="E1072"/>
      <c r="F1072"/>
    </row>
    <row r="1073" spans="1:6" ht="16.5" thickBot="1" x14ac:dyDescent="0.3">
      <c r="A1073" s="18" t="s">
        <v>2242</v>
      </c>
      <c r="B1073" s="19"/>
      <c r="C1073" s="20"/>
      <c r="D1073"/>
      <c r="E1073"/>
      <c r="F1073"/>
    </row>
    <row r="1075" spans="1:6" x14ac:dyDescent="0.25">
      <c r="A1075" s="6" t="s">
        <v>0</v>
      </c>
      <c r="B1075" s="7" t="s">
        <v>1</v>
      </c>
      <c r="C1075" s="8" t="s">
        <v>2</v>
      </c>
      <c r="D1075" s="7" t="s">
        <v>3</v>
      </c>
      <c r="E1075" s="8" t="s">
        <v>4</v>
      </c>
      <c r="F1075" s="12" t="s">
        <v>5</v>
      </c>
    </row>
    <row r="1076" spans="1:6" x14ac:dyDescent="0.25">
      <c r="A1076" s="9">
        <v>1</v>
      </c>
      <c r="B1076" s="10" t="s">
        <v>2243</v>
      </c>
      <c r="C1076" s="11" t="s">
        <v>2244</v>
      </c>
      <c r="D1076" s="10">
        <v>2004</v>
      </c>
      <c r="E1076" s="11" t="s">
        <v>96</v>
      </c>
      <c r="F1076" s="13" t="s">
        <v>2245</v>
      </c>
    </row>
    <row r="1077" spans="1:6" x14ac:dyDescent="0.25">
      <c r="A1077" s="9">
        <v>2</v>
      </c>
      <c r="B1077" s="10" t="s">
        <v>2246</v>
      </c>
      <c r="C1077" s="11" t="s">
        <v>2247</v>
      </c>
      <c r="D1077" s="10">
        <v>2004</v>
      </c>
      <c r="E1077" s="11" t="s">
        <v>38</v>
      </c>
      <c r="F1077" s="13" t="s">
        <v>39</v>
      </c>
    </row>
    <row r="1078" spans="1:6" x14ac:dyDescent="0.25">
      <c r="A1078" s="9">
        <v>3</v>
      </c>
      <c r="B1078" s="10" t="s">
        <v>2248</v>
      </c>
      <c r="C1078" s="11" t="s">
        <v>2249</v>
      </c>
      <c r="D1078" s="10">
        <v>2004</v>
      </c>
      <c r="E1078" s="11" t="s">
        <v>38</v>
      </c>
      <c r="F1078" s="13" t="s">
        <v>2250</v>
      </c>
    </row>
    <row r="1079" spans="1:6" x14ac:dyDescent="0.25">
      <c r="A1079" s="9">
        <v>4</v>
      </c>
      <c r="B1079" s="10" t="s">
        <v>2251</v>
      </c>
      <c r="C1079" s="11" t="s">
        <v>2252</v>
      </c>
      <c r="D1079" s="10">
        <v>2003</v>
      </c>
      <c r="E1079" s="11" t="s">
        <v>38</v>
      </c>
      <c r="F1079" s="13" t="s">
        <v>2253</v>
      </c>
    </row>
    <row r="1080" spans="1:6" x14ac:dyDescent="0.25">
      <c r="A1080" s="9">
        <v>5</v>
      </c>
      <c r="B1080" s="10" t="s">
        <v>2254</v>
      </c>
      <c r="C1080" s="11" t="s">
        <v>2255</v>
      </c>
      <c r="D1080" s="10">
        <v>2004</v>
      </c>
      <c r="E1080" s="11" t="s">
        <v>7</v>
      </c>
      <c r="F1080" s="13" t="s">
        <v>2256</v>
      </c>
    </row>
    <row r="1081" spans="1:6" x14ac:dyDescent="0.25">
      <c r="A1081" s="9">
        <v>6</v>
      </c>
      <c r="B1081" s="10" t="s">
        <v>2257</v>
      </c>
      <c r="C1081" s="11" t="s">
        <v>2258</v>
      </c>
      <c r="D1081" s="10">
        <v>2003</v>
      </c>
      <c r="E1081" s="11" t="s">
        <v>27</v>
      </c>
      <c r="F1081" s="13" t="s">
        <v>2259</v>
      </c>
    </row>
    <row r="1082" spans="1:6" x14ac:dyDescent="0.25">
      <c r="A1082" s="9">
        <v>7</v>
      </c>
      <c r="B1082" s="10" t="s">
        <v>2260</v>
      </c>
      <c r="C1082" s="11" t="s">
        <v>2261</v>
      </c>
      <c r="D1082" s="10">
        <v>2004</v>
      </c>
      <c r="E1082" s="11" t="s">
        <v>84</v>
      </c>
      <c r="F1082" s="13" t="s">
        <v>2262</v>
      </c>
    </row>
    <row r="1083" spans="1:6" x14ac:dyDescent="0.25">
      <c r="A1083" s="9">
        <v>8</v>
      </c>
      <c r="B1083" s="10" t="s">
        <v>2263</v>
      </c>
      <c r="C1083" s="11" t="s">
        <v>2264</v>
      </c>
      <c r="D1083" s="10">
        <v>2004</v>
      </c>
      <c r="E1083" s="11" t="s">
        <v>96</v>
      </c>
      <c r="F1083" s="13" t="s">
        <v>2265</v>
      </c>
    </row>
    <row r="1084" spans="1:6" x14ac:dyDescent="0.25">
      <c r="A1084" s="9">
        <v>9</v>
      </c>
      <c r="B1084" s="10" t="s">
        <v>2266</v>
      </c>
      <c r="C1084" s="11" t="s">
        <v>2267</v>
      </c>
      <c r="D1084" s="10">
        <v>2004</v>
      </c>
      <c r="E1084" s="11" t="s">
        <v>7</v>
      </c>
      <c r="F1084" s="13" t="s">
        <v>2268</v>
      </c>
    </row>
    <row r="1085" spans="1:6" x14ac:dyDescent="0.25">
      <c r="A1085" s="9">
        <v>10</v>
      </c>
      <c r="B1085" s="10" t="s">
        <v>2269</v>
      </c>
      <c r="C1085" s="11" t="s">
        <v>2270</v>
      </c>
      <c r="D1085" s="10">
        <v>2004</v>
      </c>
      <c r="E1085" s="11" t="s">
        <v>731</v>
      </c>
      <c r="F1085" s="13" t="s">
        <v>2271</v>
      </c>
    </row>
    <row r="1086" spans="1:6" x14ac:dyDescent="0.25">
      <c r="A1086" s="9">
        <v>11</v>
      </c>
      <c r="B1086" s="10" t="s">
        <v>2272</v>
      </c>
      <c r="C1086" s="11" t="s">
        <v>2273</v>
      </c>
      <c r="D1086" s="10">
        <v>2004</v>
      </c>
      <c r="E1086" s="11" t="s">
        <v>140</v>
      </c>
      <c r="F1086" s="13" t="s">
        <v>2274</v>
      </c>
    </row>
    <row r="1087" spans="1:6" x14ac:dyDescent="0.25">
      <c r="A1087" s="9">
        <v>12</v>
      </c>
      <c r="B1087" s="10" t="s">
        <v>2275</v>
      </c>
      <c r="C1087" s="11" t="s">
        <v>2276</v>
      </c>
      <c r="D1087" s="10">
        <v>2003</v>
      </c>
      <c r="E1087" s="11" t="s">
        <v>13</v>
      </c>
      <c r="F1087" s="13" t="s">
        <v>2277</v>
      </c>
    </row>
    <row r="1088" spans="1:6" x14ac:dyDescent="0.25">
      <c r="A1088" s="9">
        <v>13</v>
      </c>
      <c r="B1088" s="10" t="s">
        <v>2278</v>
      </c>
      <c r="C1088" s="11" t="s">
        <v>2279</v>
      </c>
      <c r="D1088" s="10">
        <v>2004</v>
      </c>
      <c r="E1088" s="11" t="s">
        <v>21</v>
      </c>
      <c r="F1088" s="13" t="s">
        <v>2280</v>
      </c>
    </row>
    <row r="1089" spans="1:6" x14ac:dyDescent="0.25">
      <c r="A1089" s="9" t="s">
        <v>2281</v>
      </c>
      <c r="B1089" s="10" t="s">
        <v>2282</v>
      </c>
      <c r="C1089" s="11" t="s">
        <v>2283</v>
      </c>
      <c r="D1089" s="10">
        <v>2003</v>
      </c>
      <c r="E1089" s="11" t="s">
        <v>140</v>
      </c>
      <c r="F1089" s="13" t="s">
        <v>97</v>
      </c>
    </row>
    <row r="1090" spans="1:6" x14ac:dyDescent="0.25">
      <c r="A1090" s="9" t="s">
        <v>2281</v>
      </c>
      <c r="B1090" s="10" t="s">
        <v>2284</v>
      </c>
      <c r="C1090" s="11" t="s">
        <v>2285</v>
      </c>
      <c r="D1090" s="10">
        <v>2004</v>
      </c>
      <c r="E1090" s="11" t="s">
        <v>140</v>
      </c>
      <c r="F1090" s="13" t="s">
        <v>97</v>
      </c>
    </row>
    <row r="1091" spans="1:6" x14ac:dyDescent="0.25">
      <c r="A1091" s="9" t="s">
        <v>2281</v>
      </c>
      <c r="B1091" s="10" t="s">
        <v>2286</v>
      </c>
      <c r="C1091" s="11" t="s">
        <v>2287</v>
      </c>
      <c r="D1091" s="10">
        <v>2004</v>
      </c>
      <c r="E1091" s="11" t="s">
        <v>140</v>
      </c>
      <c r="F1091" s="13" t="s">
        <v>97</v>
      </c>
    </row>
    <row r="1092" spans="1:6" x14ac:dyDescent="0.25">
      <c r="A1092" s="9" t="s">
        <v>2281</v>
      </c>
      <c r="B1092" s="10" t="s">
        <v>2288</v>
      </c>
      <c r="C1092" s="11" t="s">
        <v>2289</v>
      </c>
      <c r="D1092" s="10">
        <v>2003</v>
      </c>
      <c r="E1092" s="11" t="s">
        <v>140</v>
      </c>
      <c r="F1092" s="13" t="s">
        <v>97</v>
      </c>
    </row>
    <row r="1093" spans="1:6" x14ac:dyDescent="0.25">
      <c r="A1093" s="9" t="s">
        <v>2281</v>
      </c>
      <c r="B1093" s="10" t="s">
        <v>2290</v>
      </c>
      <c r="C1093" s="11" t="s">
        <v>2291</v>
      </c>
      <c r="D1093" s="10">
        <v>2004</v>
      </c>
      <c r="E1093" s="11" t="s">
        <v>51</v>
      </c>
      <c r="F1093" s="13" t="s">
        <v>97</v>
      </c>
    </row>
    <row r="1094" spans="1:6" x14ac:dyDescent="0.25">
      <c r="A1094" s="9" t="s">
        <v>2281</v>
      </c>
      <c r="B1094" s="10" t="s">
        <v>2292</v>
      </c>
      <c r="C1094" s="11" t="s">
        <v>2293</v>
      </c>
      <c r="D1094" s="10">
        <v>2003</v>
      </c>
      <c r="E1094" s="11" t="s">
        <v>210</v>
      </c>
      <c r="F1094" s="13" t="s">
        <v>97</v>
      </c>
    </row>
    <row r="1095" spans="1:6" x14ac:dyDescent="0.25">
      <c r="A1095" s="9" t="s">
        <v>2281</v>
      </c>
      <c r="B1095" s="10" t="s">
        <v>2294</v>
      </c>
      <c r="C1095" s="11" t="s">
        <v>2295</v>
      </c>
      <c r="D1095" s="10">
        <v>2003</v>
      </c>
      <c r="E1095" s="11" t="s">
        <v>108</v>
      </c>
      <c r="F1095" s="13" t="s">
        <v>97</v>
      </c>
    </row>
    <row r="1096" spans="1:6" x14ac:dyDescent="0.25">
      <c r="A1096" s="9" t="s">
        <v>2281</v>
      </c>
      <c r="B1096" s="10" t="s">
        <v>2296</v>
      </c>
      <c r="C1096" s="11" t="s">
        <v>2297</v>
      </c>
      <c r="D1096" s="10">
        <v>2003</v>
      </c>
      <c r="E1096" s="11" t="s">
        <v>13</v>
      </c>
      <c r="F1096" s="13" t="s">
        <v>97</v>
      </c>
    </row>
    <row r="1097" spans="1:6" x14ac:dyDescent="0.25">
      <c r="A1097" s="9" t="s">
        <v>2281</v>
      </c>
      <c r="B1097" s="10" t="s">
        <v>2298</v>
      </c>
      <c r="C1097" s="11" t="s">
        <v>2299</v>
      </c>
      <c r="D1097" s="10">
        <v>2004</v>
      </c>
      <c r="E1097" s="11" t="s">
        <v>108</v>
      </c>
      <c r="F1097" s="13" t="s">
        <v>97</v>
      </c>
    </row>
    <row r="1098" spans="1:6" x14ac:dyDescent="0.25">
      <c r="A1098" s="9" t="s">
        <v>2281</v>
      </c>
      <c r="B1098" s="10" t="s">
        <v>2300</v>
      </c>
      <c r="C1098" s="11" t="s">
        <v>2301</v>
      </c>
      <c r="D1098" s="10">
        <v>2003</v>
      </c>
      <c r="E1098" s="11" t="s">
        <v>18</v>
      </c>
      <c r="F1098" s="13" t="s">
        <v>97</v>
      </c>
    </row>
    <row r="1099" spans="1:6" x14ac:dyDescent="0.25">
      <c r="A1099" s="9" t="s">
        <v>2281</v>
      </c>
      <c r="B1099" s="10" t="s">
        <v>2302</v>
      </c>
      <c r="C1099" s="11" t="s">
        <v>2303</v>
      </c>
      <c r="D1099" s="10">
        <v>2004</v>
      </c>
      <c r="E1099" s="11" t="s">
        <v>96</v>
      </c>
      <c r="F1099" s="13" t="s">
        <v>97</v>
      </c>
    </row>
    <row r="1100" spans="1:6" x14ac:dyDescent="0.25">
      <c r="A1100" s="9" t="s">
        <v>2281</v>
      </c>
      <c r="B1100" s="10" t="s">
        <v>2304</v>
      </c>
      <c r="C1100" s="11" t="s">
        <v>2305</v>
      </c>
      <c r="D1100" s="10">
        <v>2003</v>
      </c>
      <c r="E1100" s="11" t="s">
        <v>27</v>
      </c>
      <c r="F1100" s="13" t="s">
        <v>97</v>
      </c>
    </row>
    <row r="1101" spans="1:6" x14ac:dyDescent="0.25">
      <c r="A1101" s="9" t="s">
        <v>2281</v>
      </c>
      <c r="B1101" s="10" t="s">
        <v>2306</v>
      </c>
      <c r="C1101" s="11" t="s">
        <v>2307</v>
      </c>
      <c r="D1101" s="10">
        <v>2004</v>
      </c>
      <c r="E1101" s="11" t="s">
        <v>140</v>
      </c>
      <c r="F1101" s="13" t="s">
        <v>97</v>
      </c>
    </row>
    <row r="1102" spans="1:6" x14ac:dyDescent="0.25">
      <c r="A1102" s="9" t="s">
        <v>2281</v>
      </c>
      <c r="B1102" s="10" t="s">
        <v>2308</v>
      </c>
      <c r="C1102" s="11" t="s">
        <v>2309</v>
      </c>
      <c r="D1102" s="10">
        <v>2003</v>
      </c>
      <c r="E1102" s="11" t="s">
        <v>27</v>
      </c>
      <c r="F1102" s="13" t="s">
        <v>97</v>
      </c>
    </row>
    <row r="1103" spans="1:6" x14ac:dyDescent="0.25">
      <c r="A1103" s="9" t="s">
        <v>2281</v>
      </c>
      <c r="B1103" s="10" t="s">
        <v>2310</v>
      </c>
      <c r="C1103" s="11" t="s">
        <v>2311</v>
      </c>
      <c r="D1103" s="10">
        <v>2003</v>
      </c>
      <c r="E1103" s="11" t="s">
        <v>10</v>
      </c>
      <c r="F1103" s="13" t="s">
        <v>97</v>
      </c>
    </row>
    <row r="1104" spans="1:6" x14ac:dyDescent="0.25">
      <c r="A1104" s="9" t="s">
        <v>2281</v>
      </c>
      <c r="B1104" s="10" t="s">
        <v>2312</v>
      </c>
      <c r="C1104" s="11" t="s">
        <v>2313</v>
      </c>
      <c r="D1104" s="10">
        <v>2004</v>
      </c>
      <c r="E1104" s="11" t="s">
        <v>27</v>
      </c>
      <c r="F1104" s="13" t="s">
        <v>97</v>
      </c>
    </row>
    <row r="1105" spans="1:6" x14ac:dyDescent="0.25">
      <c r="A1105" s="9" t="s">
        <v>2281</v>
      </c>
      <c r="B1105" s="10" t="s">
        <v>2314</v>
      </c>
      <c r="C1105" s="11" t="s">
        <v>2315</v>
      </c>
      <c r="D1105" s="10">
        <v>2003</v>
      </c>
      <c r="E1105" s="11" t="s">
        <v>21</v>
      </c>
      <c r="F1105" s="13" t="s">
        <v>97</v>
      </c>
    </row>
    <row r="1106" spans="1:6" x14ac:dyDescent="0.25">
      <c r="A1106" s="9" t="s">
        <v>2281</v>
      </c>
      <c r="B1106" s="10" t="s">
        <v>2316</v>
      </c>
      <c r="C1106" s="11" t="s">
        <v>2317</v>
      </c>
      <c r="D1106" s="10">
        <v>2004</v>
      </c>
      <c r="E1106" s="11" t="s">
        <v>10</v>
      </c>
      <c r="F1106" s="13" t="s">
        <v>97</v>
      </c>
    </row>
    <row r="1107" spans="1:6" x14ac:dyDescent="0.25">
      <c r="A1107" s="9" t="s">
        <v>2281</v>
      </c>
      <c r="B1107" s="10" t="s">
        <v>2318</v>
      </c>
      <c r="C1107" s="11" t="s">
        <v>2319</v>
      </c>
      <c r="D1107" s="10">
        <v>2003</v>
      </c>
      <c r="E1107" s="11" t="s">
        <v>96</v>
      </c>
      <c r="F1107" s="13" t="s">
        <v>97</v>
      </c>
    </row>
    <row r="1108" spans="1:6" x14ac:dyDescent="0.25">
      <c r="A1108" s="9" t="s">
        <v>2281</v>
      </c>
      <c r="B1108" s="10" t="s">
        <v>2320</v>
      </c>
      <c r="C1108" s="11" t="s">
        <v>2321</v>
      </c>
      <c r="D1108" s="10">
        <v>2003</v>
      </c>
      <c r="E1108" s="11" t="s">
        <v>18</v>
      </c>
      <c r="F1108" s="13" t="s">
        <v>97</v>
      </c>
    </row>
    <row r="1109" spans="1:6" x14ac:dyDescent="0.25">
      <c r="A1109" s="9" t="s">
        <v>2281</v>
      </c>
      <c r="B1109" s="10" t="s">
        <v>2322</v>
      </c>
      <c r="C1109" s="11" t="s">
        <v>2323</v>
      </c>
      <c r="D1109" s="10">
        <v>2003</v>
      </c>
      <c r="E1109" s="11" t="s">
        <v>7</v>
      </c>
      <c r="F1109" s="13" t="s">
        <v>97</v>
      </c>
    </row>
    <row r="1110" spans="1:6" x14ac:dyDescent="0.25">
      <c r="A1110" s="9" t="s">
        <v>2281</v>
      </c>
      <c r="B1110" s="10" t="s">
        <v>2324</v>
      </c>
      <c r="C1110" s="11" t="s">
        <v>2325</v>
      </c>
      <c r="D1110" s="10">
        <v>2003</v>
      </c>
      <c r="E1110" s="11" t="s">
        <v>7</v>
      </c>
      <c r="F1110" s="13" t="s">
        <v>97</v>
      </c>
    </row>
    <row r="1111" spans="1:6" x14ac:dyDescent="0.25">
      <c r="A1111" s="9" t="s">
        <v>2281</v>
      </c>
      <c r="B1111" s="10" t="s">
        <v>2326</v>
      </c>
      <c r="C1111" s="11" t="s">
        <v>2327</v>
      </c>
      <c r="D1111" s="10">
        <v>2003</v>
      </c>
      <c r="E1111" s="11" t="s">
        <v>7</v>
      </c>
      <c r="F1111" s="13" t="s">
        <v>97</v>
      </c>
    </row>
    <row r="1112" spans="1:6" x14ac:dyDescent="0.25">
      <c r="A1112" s="9" t="s">
        <v>2281</v>
      </c>
      <c r="B1112" s="10" t="s">
        <v>2328</v>
      </c>
      <c r="C1112" s="11" t="s">
        <v>2329</v>
      </c>
      <c r="D1112" s="10">
        <v>2003</v>
      </c>
      <c r="E1112" s="11" t="s">
        <v>7</v>
      </c>
      <c r="F1112" s="13" t="s">
        <v>97</v>
      </c>
    </row>
    <row r="1113" spans="1:6" x14ac:dyDescent="0.25">
      <c r="A1113" s="9" t="s">
        <v>2281</v>
      </c>
      <c r="B1113" s="10" t="s">
        <v>2330</v>
      </c>
      <c r="C1113" s="11" t="s">
        <v>2331</v>
      </c>
      <c r="D1113" s="10">
        <v>2003</v>
      </c>
      <c r="E1113" s="11" t="s">
        <v>18</v>
      </c>
      <c r="F1113" s="13" t="s">
        <v>97</v>
      </c>
    </row>
    <row r="1114" spans="1:6" x14ac:dyDescent="0.25">
      <c r="A1114" s="9" t="s">
        <v>2281</v>
      </c>
      <c r="B1114" s="10" t="s">
        <v>2332</v>
      </c>
      <c r="C1114" s="11" t="s">
        <v>2333</v>
      </c>
      <c r="D1114" s="10">
        <v>2003</v>
      </c>
      <c r="E1114" s="11" t="s">
        <v>18</v>
      </c>
      <c r="F1114" s="13" t="s">
        <v>97</v>
      </c>
    </row>
    <row r="1115" spans="1:6" x14ac:dyDescent="0.25">
      <c r="A1115" s="9" t="s">
        <v>2281</v>
      </c>
      <c r="B1115" s="10" t="s">
        <v>2334</v>
      </c>
      <c r="C1115" s="11" t="s">
        <v>2335</v>
      </c>
      <c r="D1115" s="10">
        <v>2004</v>
      </c>
      <c r="E1115" s="11" t="s">
        <v>7</v>
      </c>
      <c r="F1115" s="13" t="s">
        <v>97</v>
      </c>
    </row>
    <row r="1116" spans="1:6" x14ac:dyDescent="0.25">
      <c r="A1116" s="9" t="s">
        <v>2281</v>
      </c>
      <c r="B1116" s="10" t="s">
        <v>2336</v>
      </c>
      <c r="C1116" s="11" t="s">
        <v>2337</v>
      </c>
      <c r="D1116" s="10">
        <v>2004</v>
      </c>
      <c r="E1116" s="11" t="s">
        <v>51</v>
      </c>
      <c r="F1116" s="13" t="s">
        <v>97</v>
      </c>
    </row>
    <row r="1117" spans="1:6" x14ac:dyDescent="0.25">
      <c r="A1117" s="9" t="s">
        <v>2281</v>
      </c>
      <c r="B1117" s="10" t="s">
        <v>2350</v>
      </c>
      <c r="C1117" s="11" t="s">
        <v>2351</v>
      </c>
      <c r="D1117" s="10">
        <v>2004</v>
      </c>
      <c r="E1117" s="11" t="s">
        <v>27</v>
      </c>
      <c r="F1117" s="13" t="s">
        <v>97</v>
      </c>
    </row>
    <row r="1118" spans="1:6" x14ac:dyDescent="0.25">
      <c r="A1118" s="9" t="s">
        <v>2281</v>
      </c>
      <c r="B1118" s="10" t="s">
        <v>2352</v>
      </c>
      <c r="C1118" s="11" t="s">
        <v>2353</v>
      </c>
      <c r="D1118" s="10">
        <v>2003</v>
      </c>
      <c r="E1118" s="11" t="s">
        <v>18</v>
      </c>
      <c r="F1118" s="13" t="s">
        <v>97</v>
      </c>
    </row>
    <row r="1119" spans="1:6" x14ac:dyDescent="0.25">
      <c r="A1119" s="9" t="s">
        <v>2281</v>
      </c>
      <c r="B1119" s="10" t="s">
        <v>2354</v>
      </c>
      <c r="C1119" s="11" t="s">
        <v>2355</v>
      </c>
      <c r="D1119" s="10">
        <v>2003</v>
      </c>
      <c r="E1119" s="11" t="s">
        <v>18</v>
      </c>
      <c r="F1119" s="13" t="s">
        <v>97</v>
      </c>
    </row>
    <row r="1120" spans="1:6" x14ac:dyDescent="0.25">
      <c r="A1120" s="9" t="s">
        <v>2281</v>
      </c>
      <c r="B1120" s="10" t="s">
        <v>2358</v>
      </c>
      <c r="C1120" s="11" t="s">
        <v>2359</v>
      </c>
      <c r="D1120" s="10">
        <v>2003</v>
      </c>
      <c r="E1120" s="11" t="s">
        <v>108</v>
      </c>
      <c r="F1120" s="13" t="s">
        <v>97</v>
      </c>
    </row>
    <row r="1121" spans="1:6" x14ac:dyDescent="0.25">
      <c r="A1121" s="9" t="s">
        <v>2281</v>
      </c>
      <c r="B1121" s="10" t="s">
        <v>2360</v>
      </c>
      <c r="C1121" s="11" t="s">
        <v>2361</v>
      </c>
      <c r="D1121" s="10">
        <v>2004</v>
      </c>
      <c r="E1121" s="11" t="s">
        <v>108</v>
      </c>
      <c r="F1121" s="13" t="s">
        <v>97</v>
      </c>
    </row>
    <row r="1122" spans="1:6" x14ac:dyDescent="0.25">
      <c r="A1122" s="9" t="s">
        <v>2281</v>
      </c>
      <c r="B1122" s="10" t="s">
        <v>2362</v>
      </c>
      <c r="C1122" s="11" t="s">
        <v>2363</v>
      </c>
      <c r="D1122" s="10">
        <v>2004</v>
      </c>
      <c r="E1122" s="11" t="s">
        <v>108</v>
      </c>
      <c r="F1122" s="13" t="s">
        <v>97</v>
      </c>
    </row>
    <row r="1123" spans="1:6" x14ac:dyDescent="0.25">
      <c r="A1123" s="9" t="s">
        <v>2281</v>
      </c>
      <c r="B1123" s="10" t="s">
        <v>2364</v>
      </c>
      <c r="C1123" s="11" t="s">
        <v>2365</v>
      </c>
      <c r="D1123" s="10">
        <v>2003</v>
      </c>
      <c r="E1123" s="11" t="s">
        <v>7</v>
      </c>
      <c r="F1123" s="13" t="s">
        <v>97</v>
      </c>
    </row>
    <row r="1124" spans="1:6" x14ac:dyDescent="0.25">
      <c r="A1124" s="9" t="s">
        <v>2281</v>
      </c>
      <c r="B1124" s="10" t="s">
        <v>2366</v>
      </c>
      <c r="C1124" s="11" t="s">
        <v>2367</v>
      </c>
      <c r="D1124" s="10">
        <v>2004</v>
      </c>
      <c r="E1124" s="11" t="s">
        <v>140</v>
      </c>
      <c r="F1124" s="13" t="s">
        <v>97</v>
      </c>
    </row>
    <row r="1125" spans="1:6" x14ac:dyDescent="0.25">
      <c r="A1125" s="9" t="s">
        <v>2281</v>
      </c>
      <c r="B1125" s="10" t="s">
        <v>2368</v>
      </c>
      <c r="C1125" s="11" t="s">
        <v>2369</v>
      </c>
      <c r="D1125" s="10">
        <v>2003</v>
      </c>
      <c r="E1125" s="11" t="s">
        <v>140</v>
      </c>
      <c r="F1125" s="13" t="s">
        <v>97</v>
      </c>
    </row>
    <row r="1126" spans="1:6" x14ac:dyDescent="0.25">
      <c r="A1126" s="9" t="s">
        <v>2281</v>
      </c>
      <c r="B1126" s="10" t="s">
        <v>2370</v>
      </c>
      <c r="C1126" s="11" t="s">
        <v>2371</v>
      </c>
      <c r="D1126" s="10">
        <v>2003</v>
      </c>
      <c r="E1126" s="11" t="s">
        <v>135</v>
      </c>
      <c r="F1126" s="13" t="s">
        <v>97</v>
      </c>
    </row>
    <row r="1127" spans="1:6" x14ac:dyDescent="0.25">
      <c r="A1127" s="9" t="s">
        <v>2281</v>
      </c>
      <c r="B1127" s="10" t="s">
        <v>2372</v>
      </c>
      <c r="C1127" s="11" t="s">
        <v>2373</v>
      </c>
      <c r="D1127" s="10">
        <v>2003</v>
      </c>
      <c r="E1127" s="11" t="s">
        <v>135</v>
      </c>
      <c r="F1127" s="13" t="s">
        <v>97</v>
      </c>
    </row>
    <row r="1128" spans="1:6" x14ac:dyDescent="0.25">
      <c r="A1128" s="9" t="s">
        <v>2281</v>
      </c>
      <c r="B1128" s="10" t="s">
        <v>2374</v>
      </c>
      <c r="C1128" s="11" t="s">
        <v>2375</v>
      </c>
      <c r="D1128" s="10">
        <v>2003</v>
      </c>
      <c r="E1128" s="11" t="s">
        <v>18</v>
      </c>
      <c r="F1128" s="13" t="s">
        <v>97</v>
      </c>
    </row>
    <row r="1129" spans="1:6" x14ac:dyDescent="0.25">
      <c r="A1129" s="9" t="s">
        <v>2281</v>
      </c>
      <c r="B1129" s="10" t="s">
        <v>2376</v>
      </c>
      <c r="C1129" s="11" t="s">
        <v>2377</v>
      </c>
      <c r="D1129" s="10">
        <v>2004</v>
      </c>
      <c r="E1129" s="11" t="s">
        <v>96</v>
      </c>
      <c r="F1129" s="13" t="s">
        <v>97</v>
      </c>
    </row>
    <row r="1130" spans="1:6" x14ac:dyDescent="0.25">
      <c r="A1130" s="9" t="s">
        <v>2281</v>
      </c>
      <c r="B1130" s="10" t="s">
        <v>2378</v>
      </c>
      <c r="C1130" s="11" t="s">
        <v>2379</v>
      </c>
      <c r="D1130" s="10">
        <v>2003</v>
      </c>
      <c r="E1130" s="11" t="s">
        <v>10</v>
      </c>
      <c r="F1130" s="13" t="s">
        <v>97</v>
      </c>
    </row>
    <row r="1131" spans="1:6" x14ac:dyDescent="0.25">
      <c r="A1131" s="9" t="s">
        <v>2281</v>
      </c>
      <c r="B1131" s="10" t="s">
        <v>2380</v>
      </c>
      <c r="C1131" s="11" t="s">
        <v>2381</v>
      </c>
      <c r="D1131" s="10">
        <v>2004</v>
      </c>
      <c r="E1131" s="11" t="s">
        <v>51</v>
      </c>
      <c r="F1131" s="13" t="s">
        <v>97</v>
      </c>
    </row>
    <row r="1132" spans="1:6" x14ac:dyDescent="0.25">
      <c r="A1132" s="9" t="s">
        <v>2281</v>
      </c>
      <c r="B1132" s="10" t="s">
        <v>2382</v>
      </c>
      <c r="C1132" s="11" t="s">
        <v>2383</v>
      </c>
      <c r="D1132" s="10">
        <v>2004</v>
      </c>
      <c r="E1132" s="11" t="s">
        <v>96</v>
      </c>
      <c r="F1132" s="13" t="s">
        <v>97</v>
      </c>
    </row>
    <row r="1133" spans="1:6" x14ac:dyDescent="0.25">
      <c r="A1133" s="9" t="s">
        <v>2281</v>
      </c>
      <c r="B1133" s="10" t="s">
        <v>2384</v>
      </c>
      <c r="C1133" s="11" t="s">
        <v>2385</v>
      </c>
      <c r="D1133" s="10">
        <v>2004</v>
      </c>
      <c r="E1133" s="11" t="s">
        <v>7</v>
      </c>
      <c r="F1133" s="13" t="s">
        <v>97</v>
      </c>
    </row>
    <row r="1134" spans="1:6" x14ac:dyDescent="0.25">
      <c r="A1134" s="9" t="s">
        <v>2281</v>
      </c>
      <c r="B1134" s="10" t="s">
        <v>2386</v>
      </c>
      <c r="C1134" s="11" t="s">
        <v>2387</v>
      </c>
      <c r="D1134" s="10">
        <v>2004</v>
      </c>
      <c r="E1134" s="11" t="s">
        <v>7</v>
      </c>
      <c r="F1134" s="13" t="s">
        <v>97</v>
      </c>
    </row>
    <row r="1135" spans="1:6" x14ac:dyDescent="0.25">
      <c r="A1135" s="9" t="s">
        <v>2281</v>
      </c>
      <c r="B1135" s="10" t="s">
        <v>2388</v>
      </c>
      <c r="C1135" s="11" t="s">
        <v>2389</v>
      </c>
      <c r="D1135" s="10">
        <v>2003</v>
      </c>
      <c r="E1135" s="11" t="s">
        <v>108</v>
      </c>
      <c r="F1135" s="13" t="s">
        <v>97</v>
      </c>
    </row>
    <row r="1136" spans="1:6" x14ac:dyDescent="0.25">
      <c r="A1136" s="9" t="s">
        <v>2281</v>
      </c>
      <c r="B1136" s="10" t="s">
        <v>2390</v>
      </c>
      <c r="C1136" s="11" t="s">
        <v>2391</v>
      </c>
      <c r="D1136" s="10">
        <v>2004</v>
      </c>
      <c r="E1136" s="11" t="s">
        <v>10</v>
      </c>
      <c r="F1136" s="13" t="s">
        <v>97</v>
      </c>
    </row>
    <row r="1137" spans="1:6" x14ac:dyDescent="0.25">
      <c r="A1137" s="9" t="s">
        <v>2281</v>
      </c>
      <c r="B1137" s="10" t="s">
        <v>2392</v>
      </c>
      <c r="C1137" s="11" t="s">
        <v>2393</v>
      </c>
      <c r="D1137" s="10">
        <v>2004</v>
      </c>
      <c r="E1137" s="11" t="s">
        <v>27</v>
      </c>
      <c r="F1137" s="13" t="s">
        <v>97</v>
      </c>
    </row>
    <row r="1138" spans="1:6" x14ac:dyDescent="0.25">
      <c r="A1138" s="9" t="s">
        <v>2281</v>
      </c>
      <c r="B1138" s="10" t="s">
        <v>2394</v>
      </c>
      <c r="C1138" s="11" t="s">
        <v>2395</v>
      </c>
      <c r="D1138" s="10">
        <v>2004</v>
      </c>
      <c r="E1138" s="11" t="s">
        <v>21</v>
      </c>
      <c r="F1138" s="13" t="s">
        <v>97</v>
      </c>
    </row>
    <row r="1139" spans="1:6" x14ac:dyDescent="0.25">
      <c r="A1139" s="9" t="s">
        <v>2281</v>
      </c>
      <c r="B1139" s="10" t="s">
        <v>2402</v>
      </c>
      <c r="C1139" s="11" t="s">
        <v>2403</v>
      </c>
      <c r="D1139" s="10">
        <v>2003</v>
      </c>
      <c r="E1139" s="11" t="s">
        <v>10</v>
      </c>
      <c r="F1139" s="13" t="s">
        <v>97</v>
      </c>
    </row>
    <row r="1140" spans="1:6" x14ac:dyDescent="0.25">
      <c r="A1140" s="9" t="s">
        <v>2281</v>
      </c>
      <c r="B1140" s="10" t="s">
        <v>2404</v>
      </c>
      <c r="C1140" s="11" t="s">
        <v>2405</v>
      </c>
      <c r="D1140" s="10">
        <v>2004</v>
      </c>
      <c r="E1140" s="11" t="s">
        <v>96</v>
      </c>
      <c r="F1140" s="13" t="s">
        <v>97</v>
      </c>
    </row>
    <row r="1141" spans="1:6" x14ac:dyDescent="0.25">
      <c r="A1141" s="9" t="s">
        <v>2281</v>
      </c>
      <c r="B1141" s="10" t="s">
        <v>2406</v>
      </c>
      <c r="C1141" s="11" t="s">
        <v>2407</v>
      </c>
      <c r="D1141" s="10">
        <v>2004</v>
      </c>
      <c r="E1141" s="11" t="s">
        <v>21</v>
      </c>
      <c r="F1141" s="13" t="s">
        <v>97</v>
      </c>
    </row>
    <row r="1142" spans="1:6" x14ac:dyDescent="0.25">
      <c r="A1142" s="9" t="s">
        <v>2281</v>
      </c>
      <c r="B1142" s="10" t="s">
        <v>2408</v>
      </c>
      <c r="C1142" s="11" t="s">
        <v>2409</v>
      </c>
      <c r="D1142" s="10">
        <v>2004</v>
      </c>
      <c r="E1142" s="11" t="s">
        <v>108</v>
      </c>
      <c r="F1142" s="13" t="s">
        <v>97</v>
      </c>
    </row>
    <row r="1143" spans="1:6" x14ac:dyDescent="0.25">
      <c r="A1143" s="9" t="s">
        <v>2281</v>
      </c>
      <c r="B1143" s="10" t="s">
        <v>2412</v>
      </c>
      <c r="C1143" s="11" t="s">
        <v>2413</v>
      </c>
      <c r="D1143" s="10">
        <v>2003</v>
      </c>
      <c r="E1143" s="11" t="s">
        <v>13</v>
      </c>
      <c r="F1143" s="13" t="s">
        <v>97</v>
      </c>
    </row>
    <row r="1144" spans="1:6" x14ac:dyDescent="0.25">
      <c r="A1144" s="9" t="s">
        <v>2281</v>
      </c>
      <c r="B1144" s="10" t="s">
        <v>2414</v>
      </c>
      <c r="C1144" s="11" t="s">
        <v>2415</v>
      </c>
      <c r="D1144" s="10">
        <v>2004</v>
      </c>
      <c r="E1144" s="11" t="s">
        <v>10</v>
      </c>
      <c r="F1144" s="13" t="s">
        <v>97</v>
      </c>
    </row>
    <row r="1145" spans="1:6" x14ac:dyDescent="0.25">
      <c r="A1145" s="9" t="s">
        <v>2281</v>
      </c>
      <c r="B1145" s="10" t="s">
        <v>2416</v>
      </c>
      <c r="C1145" s="11" t="s">
        <v>2417</v>
      </c>
      <c r="D1145" s="10">
        <v>2003</v>
      </c>
      <c r="E1145" s="11" t="s">
        <v>21</v>
      </c>
      <c r="F1145" s="13" t="s">
        <v>97</v>
      </c>
    </row>
    <row r="1146" spans="1:6" x14ac:dyDescent="0.25">
      <c r="A1146" s="9" t="s">
        <v>2281</v>
      </c>
      <c r="B1146" s="10" t="s">
        <v>2418</v>
      </c>
      <c r="C1146" s="11" t="s">
        <v>2419</v>
      </c>
      <c r="D1146" s="10">
        <v>2004</v>
      </c>
      <c r="E1146" s="11" t="s">
        <v>84</v>
      </c>
      <c r="F1146" s="13" t="s">
        <v>97</v>
      </c>
    </row>
    <row r="1147" spans="1:6" x14ac:dyDescent="0.25">
      <c r="A1147" s="9" t="s">
        <v>2281</v>
      </c>
      <c r="B1147" s="10" t="s">
        <v>2420</v>
      </c>
      <c r="C1147" s="11" t="s">
        <v>2421</v>
      </c>
      <c r="D1147" s="10">
        <v>2004</v>
      </c>
      <c r="E1147" s="11" t="s">
        <v>84</v>
      </c>
      <c r="F1147" s="13" t="s">
        <v>97</v>
      </c>
    </row>
    <row r="1148" spans="1:6" x14ac:dyDescent="0.25">
      <c r="A1148" s="9" t="s">
        <v>2281</v>
      </c>
      <c r="B1148" s="10" t="s">
        <v>2422</v>
      </c>
      <c r="C1148" s="11" t="s">
        <v>2423</v>
      </c>
      <c r="D1148" s="10">
        <v>2004</v>
      </c>
      <c r="E1148" s="11" t="s">
        <v>38</v>
      </c>
      <c r="F1148" s="13" t="s">
        <v>97</v>
      </c>
    </row>
    <row r="1149" spans="1:6" x14ac:dyDescent="0.25">
      <c r="A1149" s="9" t="s">
        <v>2281</v>
      </c>
      <c r="B1149" s="10" t="s">
        <v>2424</v>
      </c>
      <c r="C1149" s="11" t="s">
        <v>2425</v>
      </c>
      <c r="D1149" s="10">
        <v>2004</v>
      </c>
      <c r="E1149" s="11" t="s">
        <v>38</v>
      </c>
      <c r="F1149" s="13" t="s">
        <v>97</v>
      </c>
    </row>
    <row r="1150" spans="1:6" x14ac:dyDescent="0.25">
      <c r="A1150" s="9" t="s">
        <v>2281</v>
      </c>
      <c r="B1150" s="10" t="s">
        <v>2426</v>
      </c>
      <c r="C1150" s="11" t="s">
        <v>2427</v>
      </c>
      <c r="D1150" s="10">
        <v>2004</v>
      </c>
      <c r="E1150" s="11" t="s">
        <v>38</v>
      </c>
      <c r="F1150" s="13" t="s">
        <v>97</v>
      </c>
    </row>
    <row r="1151" spans="1:6" x14ac:dyDescent="0.25">
      <c r="A1151" s="9" t="s">
        <v>2281</v>
      </c>
      <c r="B1151" s="10" t="s">
        <v>2428</v>
      </c>
      <c r="C1151" s="11" t="s">
        <v>2429</v>
      </c>
      <c r="D1151" s="10">
        <v>2004</v>
      </c>
      <c r="E1151" s="11" t="s">
        <v>38</v>
      </c>
      <c r="F1151" s="13" t="s">
        <v>97</v>
      </c>
    </row>
    <row r="1152" spans="1:6" x14ac:dyDescent="0.25">
      <c r="A1152" s="9" t="s">
        <v>2281</v>
      </c>
      <c r="B1152" s="10" t="s">
        <v>2430</v>
      </c>
      <c r="C1152" s="11" t="s">
        <v>2431</v>
      </c>
      <c r="D1152" s="10">
        <v>2004</v>
      </c>
      <c r="E1152" s="11" t="s">
        <v>13</v>
      </c>
      <c r="F1152" s="13" t="s">
        <v>97</v>
      </c>
    </row>
    <row r="1153" spans="1:6" ht="15.75" thickBot="1" x14ac:dyDescent="0.3">
      <c r="A1153"/>
      <c r="B1153"/>
      <c r="C1153"/>
      <c r="D1153"/>
      <c r="E1153"/>
      <c r="F1153"/>
    </row>
    <row r="1154" spans="1:6" ht="16.5" thickBot="1" x14ac:dyDescent="0.3">
      <c r="A1154" s="18" t="s">
        <v>2450</v>
      </c>
      <c r="B1154" s="19"/>
      <c r="C1154" s="20"/>
      <c r="D1154"/>
      <c r="E1154"/>
      <c r="F1154"/>
    </row>
    <row r="1156" spans="1:6" x14ac:dyDescent="0.25">
      <c r="A1156" s="6" t="s">
        <v>0</v>
      </c>
      <c r="B1156" s="7" t="s">
        <v>1</v>
      </c>
      <c r="C1156" s="8" t="s">
        <v>2</v>
      </c>
      <c r="D1156" s="7" t="s">
        <v>3</v>
      </c>
      <c r="E1156" s="8" t="s">
        <v>4</v>
      </c>
      <c r="F1156" s="12" t="s">
        <v>5</v>
      </c>
    </row>
    <row r="1157" spans="1:6" x14ac:dyDescent="0.25">
      <c r="A1157" s="9">
        <v>1</v>
      </c>
      <c r="B1157" s="10" t="s">
        <v>2451</v>
      </c>
      <c r="C1157" s="11" t="s">
        <v>2452</v>
      </c>
      <c r="D1157" s="10">
        <v>2006</v>
      </c>
      <c r="E1157" s="11" t="s">
        <v>7</v>
      </c>
      <c r="F1157" s="13" t="s">
        <v>2453</v>
      </c>
    </row>
    <row r="1158" spans="1:6" x14ac:dyDescent="0.25">
      <c r="A1158" s="9">
        <v>2</v>
      </c>
      <c r="B1158" s="10" t="s">
        <v>2454</v>
      </c>
      <c r="C1158" s="11" t="s">
        <v>2455</v>
      </c>
      <c r="D1158" s="10">
        <v>2006</v>
      </c>
      <c r="E1158" s="11" t="s">
        <v>96</v>
      </c>
      <c r="F1158" s="13" t="s">
        <v>2456</v>
      </c>
    </row>
    <row r="1159" spans="1:6" x14ac:dyDescent="0.25">
      <c r="A1159" s="9">
        <v>3</v>
      </c>
      <c r="B1159" s="10" t="s">
        <v>2457</v>
      </c>
      <c r="C1159" s="11" t="s">
        <v>2458</v>
      </c>
      <c r="D1159" s="10">
        <v>2006</v>
      </c>
      <c r="E1159" s="11" t="s">
        <v>27</v>
      </c>
      <c r="F1159" s="13" t="s">
        <v>2459</v>
      </c>
    </row>
    <row r="1160" spans="1:6" x14ac:dyDescent="0.25">
      <c r="A1160" s="9">
        <v>4</v>
      </c>
      <c r="B1160" s="10" t="s">
        <v>2460</v>
      </c>
      <c r="C1160" s="11" t="s">
        <v>2461</v>
      </c>
      <c r="D1160" s="10">
        <v>2006</v>
      </c>
      <c r="E1160" s="11" t="s">
        <v>13</v>
      </c>
      <c r="F1160" s="13" t="s">
        <v>2462</v>
      </c>
    </row>
    <row r="1161" spans="1:6" x14ac:dyDescent="0.25">
      <c r="A1161" s="9">
        <v>5</v>
      </c>
      <c r="B1161" s="10" t="s">
        <v>2463</v>
      </c>
      <c r="C1161" s="11" t="s">
        <v>2464</v>
      </c>
      <c r="D1161" s="10">
        <v>2005</v>
      </c>
      <c r="E1161" s="11" t="s">
        <v>27</v>
      </c>
      <c r="F1161" s="13" t="s">
        <v>2465</v>
      </c>
    </row>
    <row r="1162" spans="1:6" x14ac:dyDescent="0.25">
      <c r="A1162" s="9">
        <v>6</v>
      </c>
      <c r="B1162" s="10" t="s">
        <v>2466</v>
      </c>
      <c r="C1162" s="11" t="s">
        <v>2467</v>
      </c>
      <c r="D1162" s="10">
        <v>2005</v>
      </c>
      <c r="E1162" s="11" t="s">
        <v>27</v>
      </c>
      <c r="F1162" s="13" t="s">
        <v>2468</v>
      </c>
    </row>
    <row r="1163" spans="1:6" x14ac:dyDescent="0.25">
      <c r="A1163" s="9">
        <v>7</v>
      </c>
      <c r="B1163" s="10" t="s">
        <v>2469</v>
      </c>
      <c r="C1163" s="11" t="s">
        <v>2470</v>
      </c>
      <c r="D1163" s="10">
        <v>2006</v>
      </c>
      <c r="E1163" s="11" t="s">
        <v>21</v>
      </c>
      <c r="F1163" s="13" t="s">
        <v>2471</v>
      </c>
    </row>
    <row r="1164" spans="1:6" x14ac:dyDescent="0.25">
      <c r="A1164" s="9">
        <v>8</v>
      </c>
      <c r="B1164" s="10" t="s">
        <v>2472</v>
      </c>
      <c r="C1164" s="11" t="s">
        <v>2473</v>
      </c>
      <c r="D1164" s="10">
        <v>2006</v>
      </c>
      <c r="E1164" s="11" t="s">
        <v>10</v>
      </c>
      <c r="F1164" s="13" t="s">
        <v>2474</v>
      </c>
    </row>
    <row r="1165" spans="1:6" x14ac:dyDescent="0.25">
      <c r="A1165" s="9">
        <v>9</v>
      </c>
      <c r="B1165" s="10" t="s">
        <v>2475</v>
      </c>
      <c r="C1165" s="11" t="s">
        <v>2476</v>
      </c>
      <c r="D1165" s="10">
        <v>2005</v>
      </c>
      <c r="E1165" s="11" t="s">
        <v>38</v>
      </c>
      <c r="F1165" s="13" t="s">
        <v>2477</v>
      </c>
    </row>
    <row r="1166" spans="1:6" x14ac:dyDescent="0.25">
      <c r="A1166" s="9">
        <v>10</v>
      </c>
      <c r="B1166" s="10" t="s">
        <v>2478</v>
      </c>
      <c r="C1166" s="11" t="s">
        <v>2479</v>
      </c>
      <c r="D1166" s="10">
        <v>2006</v>
      </c>
      <c r="E1166" s="11" t="s">
        <v>731</v>
      </c>
      <c r="F1166" s="13" t="s">
        <v>2480</v>
      </c>
    </row>
    <row r="1167" spans="1:6" x14ac:dyDescent="0.25">
      <c r="A1167" s="9">
        <v>11</v>
      </c>
      <c r="B1167" s="10" t="s">
        <v>2481</v>
      </c>
      <c r="C1167" s="11" t="s">
        <v>2482</v>
      </c>
      <c r="D1167" s="10">
        <v>2005</v>
      </c>
      <c r="E1167" s="11" t="s">
        <v>27</v>
      </c>
      <c r="F1167" s="13" t="s">
        <v>2483</v>
      </c>
    </row>
    <row r="1168" spans="1:6" x14ac:dyDescent="0.25">
      <c r="A1168" s="9">
        <v>12</v>
      </c>
      <c r="B1168" s="10" t="s">
        <v>2484</v>
      </c>
      <c r="C1168" s="11" t="s">
        <v>2485</v>
      </c>
      <c r="D1168" s="10">
        <v>2006</v>
      </c>
      <c r="E1168" s="11" t="s">
        <v>27</v>
      </c>
      <c r="F1168" s="13" t="s">
        <v>2486</v>
      </c>
    </row>
    <row r="1169" spans="1:6" x14ac:dyDescent="0.25">
      <c r="A1169" s="9">
        <v>13</v>
      </c>
      <c r="B1169" s="10" t="s">
        <v>2487</v>
      </c>
      <c r="C1169" s="11" t="s">
        <v>2488</v>
      </c>
      <c r="D1169" s="10">
        <v>2005</v>
      </c>
      <c r="E1169" s="11" t="s">
        <v>108</v>
      </c>
      <c r="F1169" s="13" t="s">
        <v>2489</v>
      </c>
    </row>
    <row r="1170" spans="1:6" x14ac:dyDescent="0.25">
      <c r="A1170" s="9">
        <v>14</v>
      </c>
      <c r="B1170" s="10" t="s">
        <v>2490</v>
      </c>
      <c r="C1170" s="11" t="s">
        <v>2491</v>
      </c>
      <c r="D1170" s="10">
        <v>2005</v>
      </c>
      <c r="E1170" s="11" t="s">
        <v>27</v>
      </c>
      <c r="F1170" s="13" t="s">
        <v>2492</v>
      </c>
    </row>
    <row r="1171" spans="1:6" x14ac:dyDescent="0.25">
      <c r="A1171" s="9">
        <v>15</v>
      </c>
      <c r="B1171" s="10" t="s">
        <v>2493</v>
      </c>
      <c r="C1171" s="11" t="s">
        <v>2494</v>
      </c>
      <c r="D1171" s="10">
        <v>2005</v>
      </c>
      <c r="E1171" s="11" t="s">
        <v>84</v>
      </c>
      <c r="F1171" s="13" t="s">
        <v>2495</v>
      </c>
    </row>
    <row r="1172" spans="1:6" x14ac:dyDescent="0.25">
      <c r="A1172" s="9">
        <v>16</v>
      </c>
      <c r="B1172" s="10" t="s">
        <v>2496</v>
      </c>
      <c r="C1172" s="11" t="s">
        <v>2497</v>
      </c>
      <c r="D1172" s="10">
        <v>2005</v>
      </c>
      <c r="E1172" s="11" t="s">
        <v>27</v>
      </c>
      <c r="F1172" s="13" t="s">
        <v>2498</v>
      </c>
    </row>
    <row r="1173" spans="1:6" x14ac:dyDescent="0.25">
      <c r="A1173" s="9">
        <v>17</v>
      </c>
      <c r="B1173" s="10" t="s">
        <v>2499</v>
      </c>
      <c r="C1173" s="11" t="s">
        <v>2500</v>
      </c>
      <c r="D1173" s="10">
        <v>2005</v>
      </c>
      <c r="E1173" s="11" t="s">
        <v>108</v>
      </c>
      <c r="F1173" s="13" t="s">
        <v>2501</v>
      </c>
    </row>
    <row r="1174" spans="1:6" x14ac:dyDescent="0.25">
      <c r="A1174" s="9">
        <v>18</v>
      </c>
      <c r="B1174" s="10" t="s">
        <v>2502</v>
      </c>
      <c r="C1174" s="11" t="s">
        <v>2503</v>
      </c>
      <c r="D1174" s="10">
        <v>2005</v>
      </c>
      <c r="E1174" s="11" t="s">
        <v>38</v>
      </c>
      <c r="F1174" s="13" t="s">
        <v>2504</v>
      </c>
    </row>
    <row r="1175" spans="1:6" x14ac:dyDescent="0.25">
      <c r="A1175" s="9">
        <v>19</v>
      </c>
      <c r="B1175" s="10" t="s">
        <v>2505</v>
      </c>
      <c r="C1175" s="11" t="s">
        <v>2506</v>
      </c>
      <c r="D1175" s="10">
        <v>2005</v>
      </c>
      <c r="E1175" s="11" t="s">
        <v>51</v>
      </c>
      <c r="F1175" s="13" t="s">
        <v>2507</v>
      </c>
    </row>
    <row r="1176" spans="1:6" x14ac:dyDescent="0.25">
      <c r="A1176" s="9" t="s">
        <v>2508</v>
      </c>
      <c r="B1176" s="10" t="s">
        <v>2511</v>
      </c>
      <c r="C1176" s="11" t="s">
        <v>2512</v>
      </c>
      <c r="D1176" s="10">
        <v>2005</v>
      </c>
      <c r="E1176" s="11" t="s">
        <v>108</v>
      </c>
      <c r="F1176" s="13" t="s">
        <v>97</v>
      </c>
    </row>
    <row r="1177" spans="1:6" x14ac:dyDescent="0.25">
      <c r="A1177" s="9" t="s">
        <v>2508</v>
      </c>
      <c r="B1177" s="10" t="s">
        <v>2513</v>
      </c>
      <c r="C1177" s="11" t="s">
        <v>2514</v>
      </c>
      <c r="D1177" s="10">
        <v>2005</v>
      </c>
      <c r="E1177" s="11" t="s">
        <v>27</v>
      </c>
      <c r="F1177" s="13" t="s">
        <v>97</v>
      </c>
    </row>
    <row r="1178" spans="1:6" x14ac:dyDescent="0.25">
      <c r="A1178" s="9" t="s">
        <v>2508</v>
      </c>
      <c r="B1178" s="10" t="s">
        <v>2515</v>
      </c>
      <c r="C1178" s="11" t="s">
        <v>2516</v>
      </c>
      <c r="D1178" s="10">
        <v>2005</v>
      </c>
      <c r="E1178" s="11" t="s">
        <v>10</v>
      </c>
      <c r="F1178" s="13" t="s">
        <v>97</v>
      </c>
    </row>
    <row r="1179" spans="1:6" x14ac:dyDescent="0.25">
      <c r="A1179" s="9" t="s">
        <v>2508</v>
      </c>
      <c r="B1179" s="10" t="s">
        <v>2517</v>
      </c>
      <c r="C1179" s="11" t="s">
        <v>2518</v>
      </c>
      <c r="D1179" s="10">
        <v>2005</v>
      </c>
      <c r="E1179" s="11" t="s">
        <v>135</v>
      </c>
      <c r="F1179" s="13" t="s">
        <v>97</v>
      </c>
    </row>
    <row r="1180" spans="1:6" x14ac:dyDescent="0.25">
      <c r="A1180" s="9" t="s">
        <v>2508</v>
      </c>
      <c r="B1180" s="10" t="s">
        <v>2519</v>
      </c>
      <c r="C1180" s="11" t="s">
        <v>2520</v>
      </c>
      <c r="D1180" s="10">
        <v>2005</v>
      </c>
      <c r="E1180" s="11" t="s">
        <v>108</v>
      </c>
      <c r="F1180" s="13" t="s">
        <v>97</v>
      </c>
    </row>
    <row r="1181" spans="1:6" x14ac:dyDescent="0.25">
      <c r="A1181" s="9" t="s">
        <v>2508</v>
      </c>
      <c r="B1181" s="10" t="s">
        <v>2521</v>
      </c>
      <c r="C1181" s="11" t="s">
        <v>2522</v>
      </c>
      <c r="D1181" s="10">
        <v>2006</v>
      </c>
      <c r="E1181" s="11" t="s">
        <v>96</v>
      </c>
      <c r="F1181" s="13" t="s">
        <v>97</v>
      </c>
    </row>
    <row r="1182" spans="1:6" x14ac:dyDescent="0.25">
      <c r="A1182" s="9" t="s">
        <v>2508</v>
      </c>
      <c r="B1182" s="10" t="s">
        <v>2523</v>
      </c>
      <c r="C1182" s="11" t="s">
        <v>2524</v>
      </c>
      <c r="D1182" s="10">
        <v>2005</v>
      </c>
      <c r="E1182" s="11" t="s">
        <v>135</v>
      </c>
      <c r="F1182" s="13" t="s">
        <v>97</v>
      </c>
    </row>
    <row r="1183" spans="1:6" x14ac:dyDescent="0.25">
      <c r="A1183" s="9" t="s">
        <v>2508</v>
      </c>
      <c r="B1183" s="10" t="s">
        <v>2525</v>
      </c>
      <c r="C1183" s="11" t="s">
        <v>2526</v>
      </c>
      <c r="D1183" s="10">
        <v>2006</v>
      </c>
      <c r="E1183" s="11" t="s">
        <v>135</v>
      </c>
      <c r="F1183" s="13" t="s">
        <v>97</v>
      </c>
    </row>
    <row r="1184" spans="1:6" x14ac:dyDescent="0.25">
      <c r="A1184" s="9" t="s">
        <v>2508</v>
      </c>
      <c r="B1184" s="10" t="s">
        <v>2527</v>
      </c>
      <c r="C1184" s="11" t="s">
        <v>2528</v>
      </c>
      <c r="D1184" s="10">
        <v>2005</v>
      </c>
      <c r="E1184" s="11" t="s">
        <v>27</v>
      </c>
      <c r="F1184" s="13" t="s">
        <v>97</v>
      </c>
    </row>
    <row r="1185" spans="1:6" x14ac:dyDescent="0.25">
      <c r="A1185" s="9" t="s">
        <v>2508</v>
      </c>
      <c r="B1185" s="10" t="s">
        <v>2529</v>
      </c>
      <c r="C1185" s="11" t="s">
        <v>2530</v>
      </c>
      <c r="D1185" s="10">
        <v>2005</v>
      </c>
      <c r="E1185" s="11" t="s">
        <v>7</v>
      </c>
      <c r="F1185" s="13" t="s">
        <v>97</v>
      </c>
    </row>
    <row r="1186" spans="1:6" x14ac:dyDescent="0.25">
      <c r="A1186" s="9" t="s">
        <v>2508</v>
      </c>
      <c r="B1186" s="10" t="s">
        <v>2531</v>
      </c>
      <c r="C1186" s="11" t="s">
        <v>2532</v>
      </c>
      <c r="D1186" s="10">
        <v>2005</v>
      </c>
      <c r="E1186" s="11" t="s">
        <v>140</v>
      </c>
      <c r="F1186" s="13" t="s">
        <v>97</v>
      </c>
    </row>
    <row r="1187" spans="1:6" x14ac:dyDescent="0.25">
      <c r="A1187" s="9" t="s">
        <v>2508</v>
      </c>
      <c r="B1187" s="10" t="s">
        <v>2533</v>
      </c>
      <c r="C1187" s="11" t="s">
        <v>2534</v>
      </c>
      <c r="D1187" s="10">
        <v>2005</v>
      </c>
      <c r="E1187" s="11" t="s">
        <v>27</v>
      </c>
      <c r="F1187" s="13" t="s">
        <v>97</v>
      </c>
    </row>
    <row r="1188" spans="1:6" x14ac:dyDescent="0.25">
      <c r="A1188" s="9" t="s">
        <v>2508</v>
      </c>
      <c r="B1188" s="10" t="s">
        <v>2535</v>
      </c>
      <c r="C1188" s="11" t="s">
        <v>2536</v>
      </c>
      <c r="D1188" s="10">
        <v>2006</v>
      </c>
      <c r="E1188" s="11" t="s">
        <v>108</v>
      </c>
      <c r="F1188" s="13" t="s">
        <v>97</v>
      </c>
    </row>
    <row r="1189" spans="1:6" x14ac:dyDescent="0.25">
      <c r="A1189" s="9" t="s">
        <v>2508</v>
      </c>
      <c r="B1189" s="10" t="s">
        <v>2537</v>
      </c>
      <c r="C1189" s="11" t="s">
        <v>2538</v>
      </c>
      <c r="D1189" s="10">
        <v>2005</v>
      </c>
      <c r="E1189" s="11" t="s">
        <v>18</v>
      </c>
      <c r="F1189" s="13" t="s">
        <v>97</v>
      </c>
    </row>
    <row r="1190" spans="1:6" x14ac:dyDescent="0.25">
      <c r="A1190" s="9" t="s">
        <v>2508</v>
      </c>
      <c r="B1190" s="10" t="s">
        <v>2539</v>
      </c>
      <c r="C1190" s="11" t="s">
        <v>2540</v>
      </c>
      <c r="D1190" s="10">
        <v>2005</v>
      </c>
      <c r="E1190" s="11" t="s">
        <v>18</v>
      </c>
      <c r="F1190" s="13" t="s">
        <v>97</v>
      </c>
    </row>
    <row r="1191" spans="1:6" x14ac:dyDescent="0.25">
      <c r="A1191" s="9" t="s">
        <v>2508</v>
      </c>
      <c r="B1191" s="10" t="s">
        <v>2541</v>
      </c>
      <c r="C1191" s="11" t="s">
        <v>2542</v>
      </c>
      <c r="D1191" s="10">
        <v>2005</v>
      </c>
      <c r="E1191" s="11" t="s">
        <v>18</v>
      </c>
      <c r="F1191" s="13" t="s">
        <v>97</v>
      </c>
    </row>
    <row r="1192" spans="1:6" x14ac:dyDescent="0.25">
      <c r="A1192" s="9" t="s">
        <v>2508</v>
      </c>
      <c r="B1192" s="10" t="s">
        <v>2549</v>
      </c>
      <c r="C1192" s="11" t="s">
        <v>2550</v>
      </c>
      <c r="D1192" s="10">
        <v>2006</v>
      </c>
      <c r="E1192" s="11" t="s">
        <v>18</v>
      </c>
      <c r="F1192" s="13" t="s">
        <v>97</v>
      </c>
    </row>
    <row r="1193" spans="1:6" x14ac:dyDescent="0.25">
      <c r="A1193" s="9" t="s">
        <v>2508</v>
      </c>
      <c r="B1193" s="10" t="s">
        <v>2551</v>
      </c>
      <c r="C1193" s="11" t="s">
        <v>2552</v>
      </c>
      <c r="D1193" s="10">
        <v>2006</v>
      </c>
      <c r="E1193" s="11" t="s">
        <v>10</v>
      </c>
      <c r="F1193" s="13" t="s">
        <v>97</v>
      </c>
    </row>
    <row r="1194" spans="1:6" x14ac:dyDescent="0.25">
      <c r="A1194" s="9" t="s">
        <v>2508</v>
      </c>
      <c r="B1194" s="10" t="s">
        <v>2553</v>
      </c>
      <c r="C1194" s="11" t="s">
        <v>2554</v>
      </c>
      <c r="D1194" s="10">
        <v>2006</v>
      </c>
      <c r="E1194" s="11" t="s">
        <v>10</v>
      </c>
      <c r="F1194" s="13" t="s">
        <v>97</v>
      </c>
    </row>
    <row r="1195" spans="1:6" x14ac:dyDescent="0.25">
      <c r="A1195" s="9" t="s">
        <v>2508</v>
      </c>
      <c r="B1195" s="10" t="s">
        <v>2555</v>
      </c>
      <c r="C1195" s="11" t="s">
        <v>2556</v>
      </c>
      <c r="D1195" s="10">
        <v>2006</v>
      </c>
      <c r="E1195" s="11" t="s">
        <v>108</v>
      </c>
      <c r="F1195" s="13" t="s">
        <v>97</v>
      </c>
    </row>
    <row r="1196" spans="1:6" x14ac:dyDescent="0.25">
      <c r="A1196" s="9" t="s">
        <v>2508</v>
      </c>
      <c r="B1196" s="10" t="s">
        <v>2557</v>
      </c>
      <c r="C1196" s="11" t="s">
        <v>2558</v>
      </c>
      <c r="D1196" s="10">
        <v>2006</v>
      </c>
      <c r="E1196" s="11" t="s">
        <v>108</v>
      </c>
      <c r="F1196" s="13" t="s">
        <v>97</v>
      </c>
    </row>
    <row r="1197" spans="1:6" x14ac:dyDescent="0.25">
      <c r="A1197" s="9" t="s">
        <v>2508</v>
      </c>
      <c r="B1197" s="10" t="s">
        <v>2559</v>
      </c>
      <c r="C1197" s="11" t="s">
        <v>2560</v>
      </c>
      <c r="D1197" s="10">
        <v>2005</v>
      </c>
      <c r="E1197" s="11" t="s">
        <v>135</v>
      </c>
      <c r="F1197" s="13" t="s">
        <v>97</v>
      </c>
    </row>
    <row r="1198" spans="1:6" x14ac:dyDescent="0.25">
      <c r="A1198" s="9" t="s">
        <v>2508</v>
      </c>
      <c r="B1198" s="10" t="s">
        <v>2561</v>
      </c>
      <c r="C1198" s="11" t="s">
        <v>2562</v>
      </c>
      <c r="D1198" s="10">
        <v>2005</v>
      </c>
      <c r="E1198" s="11" t="s">
        <v>210</v>
      </c>
      <c r="F1198" s="13" t="s">
        <v>97</v>
      </c>
    </row>
    <row r="1199" spans="1:6" x14ac:dyDescent="0.25">
      <c r="A1199" s="9" t="s">
        <v>2508</v>
      </c>
      <c r="B1199" s="10" t="s">
        <v>2563</v>
      </c>
      <c r="C1199" s="11" t="s">
        <v>2564</v>
      </c>
      <c r="D1199" s="10">
        <v>2005</v>
      </c>
      <c r="E1199" s="11" t="s">
        <v>10</v>
      </c>
      <c r="F1199" s="13" t="s">
        <v>97</v>
      </c>
    </row>
    <row r="1200" spans="1:6" x14ac:dyDescent="0.25">
      <c r="A1200" s="9" t="s">
        <v>2508</v>
      </c>
      <c r="B1200" s="10" t="s">
        <v>2565</v>
      </c>
      <c r="C1200" s="11" t="s">
        <v>2566</v>
      </c>
      <c r="D1200" s="10">
        <v>2006</v>
      </c>
      <c r="E1200" s="11" t="s">
        <v>96</v>
      </c>
      <c r="F1200" s="13" t="s">
        <v>97</v>
      </c>
    </row>
    <row r="1201" spans="1:6" x14ac:dyDescent="0.25">
      <c r="A1201" s="9" t="s">
        <v>2508</v>
      </c>
      <c r="B1201" s="10" t="s">
        <v>2571</v>
      </c>
      <c r="C1201" s="11" t="s">
        <v>2572</v>
      </c>
      <c r="D1201" s="10">
        <v>2005</v>
      </c>
      <c r="E1201" s="11" t="s">
        <v>13</v>
      </c>
      <c r="F1201" s="13" t="s">
        <v>97</v>
      </c>
    </row>
    <row r="1202" spans="1:6" x14ac:dyDescent="0.25">
      <c r="A1202" s="9" t="s">
        <v>2508</v>
      </c>
      <c r="B1202" s="10" t="s">
        <v>2573</v>
      </c>
      <c r="C1202" s="11" t="s">
        <v>2574</v>
      </c>
      <c r="D1202" s="10">
        <v>2005</v>
      </c>
      <c r="E1202" s="11" t="s">
        <v>210</v>
      </c>
      <c r="F1202" s="13" t="s">
        <v>97</v>
      </c>
    </row>
    <row r="1203" spans="1:6" x14ac:dyDescent="0.25">
      <c r="A1203" s="9" t="s">
        <v>2508</v>
      </c>
      <c r="B1203" s="10" t="s">
        <v>2575</v>
      </c>
      <c r="C1203" s="11" t="s">
        <v>2576</v>
      </c>
      <c r="D1203" s="10">
        <v>2005</v>
      </c>
      <c r="E1203" s="11" t="s">
        <v>27</v>
      </c>
      <c r="F1203" s="13" t="s">
        <v>97</v>
      </c>
    </row>
    <row r="1204" spans="1:6" x14ac:dyDescent="0.25">
      <c r="A1204" s="9" t="s">
        <v>2508</v>
      </c>
      <c r="B1204" s="10" t="s">
        <v>2577</v>
      </c>
      <c r="C1204" s="11" t="s">
        <v>2578</v>
      </c>
      <c r="D1204" s="10">
        <v>2005</v>
      </c>
      <c r="E1204" s="11" t="s">
        <v>731</v>
      </c>
      <c r="F1204" s="13" t="s">
        <v>97</v>
      </c>
    </row>
    <row r="1205" spans="1:6" x14ac:dyDescent="0.25">
      <c r="A1205" s="9" t="s">
        <v>2508</v>
      </c>
      <c r="B1205" s="10" t="s">
        <v>2581</v>
      </c>
      <c r="C1205" s="11" t="s">
        <v>2582</v>
      </c>
      <c r="D1205" s="10">
        <v>2006</v>
      </c>
      <c r="E1205" s="11" t="s">
        <v>13</v>
      </c>
      <c r="F1205" s="13" t="s">
        <v>97</v>
      </c>
    </row>
    <row r="1206" spans="1:6" x14ac:dyDescent="0.25">
      <c r="A1206" s="9" t="s">
        <v>2508</v>
      </c>
      <c r="B1206" s="10" t="s">
        <v>2583</v>
      </c>
      <c r="C1206" s="11" t="s">
        <v>2584</v>
      </c>
      <c r="D1206" s="10">
        <v>2006</v>
      </c>
      <c r="E1206" s="11" t="s">
        <v>84</v>
      </c>
      <c r="F1206" s="13" t="s">
        <v>97</v>
      </c>
    </row>
    <row r="1207" spans="1:6" x14ac:dyDescent="0.25">
      <c r="A1207" s="9" t="s">
        <v>2508</v>
      </c>
      <c r="B1207" s="10" t="s">
        <v>2587</v>
      </c>
      <c r="C1207" s="11" t="s">
        <v>2588</v>
      </c>
      <c r="D1207" s="10">
        <v>2005</v>
      </c>
      <c r="E1207" s="11" t="s">
        <v>38</v>
      </c>
      <c r="F1207" s="13" t="s">
        <v>97</v>
      </c>
    </row>
    <row r="1208" spans="1:6" x14ac:dyDescent="0.25">
      <c r="A1208" s="9" t="s">
        <v>2508</v>
      </c>
      <c r="B1208" s="10" t="s">
        <v>2589</v>
      </c>
      <c r="C1208" s="11" t="s">
        <v>2590</v>
      </c>
      <c r="D1208" s="10">
        <v>2005</v>
      </c>
      <c r="E1208" s="11" t="s">
        <v>38</v>
      </c>
      <c r="F1208" s="13" t="s">
        <v>97</v>
      </c>
    </row>
    <row r="1209" spans="1:6" x14ac:dyDescent="0.25">
      <c r="A1209" s="9" t="s">
        <v>2508</v>
      </c>
      <c r="B1209" s="10" t="s">
        <v>2591</v>
      </c>
      <c r="C1209" s="11" t="s">
        <v>2592</v>
      </c>
      <c r="D1209" s="10">
        <v>2005</v>
      </c>
      <c r="E1209" s="11" t="s">
        <v>135</v>
      </c>
      <c r="F1209" s="13" t="s">
        <v>97</v>
      </c>
    </row>
    <row r="1210" spans="1:6" x14ac:dyDescent="0.25">
      <c r="A1210" s="9" t="s">
        <v>2508</v>
      </c>
      <c r="B1210" s="10" t="s">
        <v>2593</v>
      </c>
      <c r="C1210" s="11" t="s">
        <v>2594</v>
      </c>
      <c r="D1210" s="10">
        <v>2005</v>
      </c>
      <c r="E1210" s="11" t="s">
        <v>13</v>
      </c>
      <c r="F1210" s="13" t="s">
        <v>97</v>
      </c>
    </row>
    <row r="1211" spans="1:6" x14ac:dyDescent="0.25">
      <c r="A1211" s="9" t="s">
        <v>2508</v>
      </c>
      <c r="B1211" s="10" t="s">
        <v>2607</v>
      </c>
      <c r="C1211" s="11" t="s">
        <v>2608</v>
      </c>
      <c r="D1211" s="10">
        <v>2006</v>
      </c>
      <c r="E1211" s="11" t="s">
        <v>51</v>
      </c>
      <c r="F1211" s="13" t="s">
        <v>97</v>
      </c>
    </row>
    <row r="1212" spans="1:6" x14ac:dyDescent="0.25">
      <c r="A1212" s="9" t="s">
        <v>2508</v>
      </c>
      <c r="B1212" s="10" t="s">
        <v>2609</v>
      </c>
      <c r="C1212" s="11" t="s">
        <v>2610</v>
      </c>
      <c r="D1212" s="10">
        <v>2005</v>
      </c>
      <c r="E1212" s="11" t="s">
        <v>51</v>
      </c>
      <c r="F1212" s="13" t="s">
        <v>97</v>
      </c>
    </row>
    <row r="1213" spans="1:6" x14ac:dyDescent="0.25">
      <c r="A1213" s="9" t="s">
        <v>2508</v>
      </c>
      <c r="B1213" s="10" t="s">
        <v>2613</v>
      </c>
      <c r="C1213" s="11" t="s">
        <v>2614</v>
      </c>
      <c r="D1213" s="10">
        <v>2005</v>
      </c>
      <c r="E1213" s="11" t="s">
        <v>21</v>
      </c>
      <c r="F1213" s="13" t="s">
        <v>97</v>
      </c>
    </row>
    <row r="1214" spans="1:6" x14ac:dyDescent="0.25">
      <c r="A1214" s="9" t="s">
        <v>2508</v>
      </c>
      <c r="B1214" s="10" t="s">
        <v>2617</v>
      </c>
      <c r="C1214" s="11" t="s">
        <v>2618</v>
      </c>
      <c r="D1214" s="10">
        <v>2005</v>
      </c>
      <c r="E1214" s="11" t="s">
        <v>27</v>
      </c>
      <c r="F1214" s="13" t="s">
        <v>97</v>
      </c>
    </row>
    <row r="1215" spans="1:6" ht="15.75" thickBot="1" x14ac:dyDescent="0.3">
      <c r="A1215"/>
      <c r="B1215"/>
      <c r="C1215"/>
      <c r="D1215"/>
      <c r="E1215"/>
      <c r="F1215"/>
    </row>
    <row r="1216" spans="1:6" ht="16.5" thickBot="1" x14ac:dyDescent="0.3">
      <c r="A1216" s="18" t="s">
        <v>2619</v>
      </c>
      <c r="B1216" s="19"/>
      <c r="C1216" s="20"/>
      <c r="D1216"/>
      <c r="E1216"/>
      <c r="F1216"/>
    </row>
    <row r="1218" spans="1:6" x14ac:dyDescent="0.25">
      <c r="A1218" s="6" t="s">
        <v>0</v>
      </c>
      <c r="B1218" s="7" t="s">
        <v>1</v>
      </c>
      <c r="C1218" s="8" t="s">
        <v>2</v>
      </c>
      <c r="D1218" s="7" t="s">
        <v>3</v>
      </c>
      <c r="E1218" s="8" t="s">
        <v>4</v>
      </c>
      <c r="F1218" s="12" t="s">
        <v>5</v>
      </c>
    </row>
    <row r="1219" spans="1:6" x14ac:dyDescent="0.25">
      <c r="A1219" s="9">
        <v>1</v>
      </c>
      <c r="B1219" s="10" t="s">
        <v>2620</v>
      </c>
      <c r="C1219" s="11" t="s">
        <v>2621</v>
      </c>
      <c r="D1219" s="10">
        <v>2007</v>
      </c>
      <c r="E1219" s="11" t="s">
        <v>140</v>
      </c>
      <c r="F1219" s="13" t="s">
        <v>2622</v>
      </c>
    </row>
    <row r="1220" spans="1:6" x14ac:dyDescent="0.25">
      <c r="A1220" s="9">
        <v>2</v>
      </c>
      <c r="B1220" s="10" t="s">
        <v>2623</v>
      </c>
      <c r="C1220" s="11" t="s">
        <v>2624</v>
      </c>
      <c r="D1220" s="10">
        <v>2007</v>
      </c>
      <c r="E1220" s="11" t="s">
        <v>27</v>
      </c>
      <c r="F1220" s="13" t="s">
        <v>2625</v>
      </c>
    </row>
    <row r="1221" spans="1:6" x14ac:dyDescent="0.25">
      <c r="A1221" s="9">
        <v>3</v>
      </c>
      <c r="B1221" s="10" t="s">
        <v>2626</v>
      </c>
      <c r="C1221" s="11" t="s">
        <v>2627</v>
      </c>
      <c r="D1221" s="10">
        <v>2007</v>
      </c>
      <c r="E1221" s="11" t="s">
        <v>87</v>
      </c>
      <c r="F1221" s="13" t="s">
        <v>2628</v>
      </c>
    </row>
    <row r="1222" spans="1:6" x14ac:dyDescent="0.25">
      <c r="A1222" s="9">
        <v>4</v>
      </c>
      <c r="B1222" s="10" t="s">
        <v>2629</v>
      </c>
      <c r="C1222" s="11" t="s">
        <v>2630</v>
      </c>
      <c r="D1222" s="10">
        <v>2007</v>
      </c>
      <c r="E1222" s="11" t="s">
        <v>84</v>
      </c>
      <c r="F1222" s="13" t="s">
        <v>2631</v>
      </c>
    </row>
    <row r="1223" spans="1:6" x14ac:dyDescent="0.25">
      <c r="A1223" s="9">
        <v>5</v>
      </c>
      <c r="B1223" s="10" t="s">
        <v>2632</v>
      </c>
      <c r="C1223" s="11" t="s">
        <v>2633</v>
      </c>
      <c r="D1223" s="10">
        <v>2007</v>
      </c>
      <c r="E1223" s="11" t="s">
        <v>13</v>
      </c>
      <c r="F1223" s="13" t="s">
        <v>2634</v>
      </c>
    </row>
    <row r="1224" spans="1:6" x14ac:dyDescent="0.25">
      <c r="A1224" s="9">
        <v>6</v>
      </c>
      <c r="B1224" s="10" t="s">
        <v>2635</v>
      </c>
      <c r="C1224" s="11" t="s">
        <v>2636</v>
      </c>
      <c r="D1224" s="10">
        <v>2007</v>
      </c>
      <c r="E1224" s="11" t="s">
        <v>13</v>
      </c>
      <c r="F1224" s="13" t="s">
        <v>2637</v>
      </c>
    </row>
    <row r="1225" spans="1:6" x14ac:dyDescent="0.25">
      <c r="A1225" s="9">
        <v>7</v>
      </c>
      <c r="B1225" s="10" t="s">
        <v>2638</v>
      </c>
      <c r="C1225" s="11" t="s">
        <v>2639</v>
      </c>
      <c r="D1225" s="10">
        <v>2007</v>
      </c>
      <c r="E1225" s="11" t="s">
        <v>10</v>
      </c>
      <c r="F1225" s="13" t="s">
        <v>2640</v>
      </c>
    </row>
    <row r="1226" spans="1:6" x14ac:dyDescent="0.25">
      <c r="A1226" s="9">
        <v>8</v>
      </c>
      <c r="B1226" s="10" t="s">
        <v>2641</v>
      </c>
      <c r="C1226" s="11" t="s">
        <v>2642</v>
      </c>
      <c r="D1226" s="10">
        <v>2007</v>
      </c>
      <c r="E1226" s="11" t="s">
        <v>87</v>
      </c>
      <c r="F1226" s="13" t="s">
        <v>2643</v>
      </c>
    </row>
    <row r="1227" spans="1:6" x14ac:dyDescent="0.25">
      <c r="A1227" s="9">
        <v>9</v>
      </c>
      <c r="B1227" s="10" t="s">
        <v>2644</v>
      </c>
      <c r="C1227" s="11" t="s">
        <v>2645</v>
      </c>
      <c r="D1227" s="10">
        <v>2008</v>
      </c>
      <c r="E1227" s="11" t="s">
        <v>38</v>
      </c>
      <c r="F1227" s="13" t="s">
        <v>2646</v>
      </c>
    </row>
    <row r="1228" spans="1:6" x14ac:dyDescent="0.25">
      <c r="A1228" s="9">
        <v>10</v>
      </c>
      <c r="B1228" s="10" t="s">
        <v>2647</v>
      </c>
      <c r="C1228" s="11" t="s">
        <v>2648</v>
      </c>
      <c r="D1228" s="10">
        <v>2007</v>
      </c>
      <c r="E1228" s="11" t="s">
        <v>210</v>
      </c>
      <c r="F1228" s="13" t="s">
        <v>2649</v>
      </c>
    </row>
    <row r="1229" spans="1:6" x14ac:dyDescent="0.25">
      <c r="A1229" s="9">
        <v>11</v>
      </c>
      <c r="B1229" s="10" t="s">
        <v>2650</v>
      </c>
      <c r="C1229" s="11" t="s">
        <v>2651</v>
      </c>
      <c r="D1229" s="10">
        <v>2007</v>
      </c>
      <c r="E1229" s="11" t="s">
        <v>13</v>
      </c>
      <c r="F1229" s="13" t="s">
        <v>2652</v>
      </c>
    </row>
    <row r="1230" spans="1:6" x14ac:dyDescent="0.25">
      <c r="A1230" s="9">
        <v>12</v>
      </c>
      <c r="B1230" s="10" t="s">
        <v>2653</v>
      </c>
      <c r="C1230" s="11" t="s">
        <v>2654</v>
      </c>
      <c r="D1230" s="10">
        <v>2007</v>
      </c>
      <c r="E1230" s="11" t="s">
        <v>731</v>
      </c>
      <c r="F1230" s="13" t="s">
        <v>2655</v>
      </c>
    </row>
    <row r="1231" spans="1:6" x14ac:dyDescent="0.25">
      <c r="A1231" s="9">
        <v>13</v>
      </c>
      <c r="B1231" s="10" t="s">
        <v>2656</v>
      </c>
      <c r="C1231" s="11" t="s">
        <v>2657</v>
      </c>
      <c r="D1231" s="10">
        <v>2008</v>
      </c>
      <c r="E1231" s="11" t="s">
        <v>27</v>
      </c>
      <c r="F1231" s="13" t="s">
        <v>2658</v>
      </c>
    </row>
    <row r="1232" spans="1:6" x14ac:dyDescent="0.25">
      <c r="A1232" s="9">
        <v>14</v>
      </c>
      <c r="B1232" s="10" t="s">
        <v>2659</v>
      </c>
      <c r="C1232" s="11" t="s">
        <v>2660</v>
      </c>
      <c r="D1232" s="10">
        <v>2007</v>
      </c>
      <c r="E1232" s="11" t="s">
        <v>13</v>
      </c>
      <c r="F1232" s="13" t="s">
        <v>2661</v>
      </c>
    </row>
    <row r="1233" spans="1:6" x14ac:dyDescent="0.25">
      <c r="A1233" s="9">
        <v>15</v>
      </c>
      <c r="B1233" s="10" t="s">
        <v>2662</v>
      </c>
      <c r="C1233" s="11" t="s">
        <v>2663</v>
      </c>
      <c r="D1233" s="10">
        <v>2008</v>
      </c>
      <c r="E1233" s="11" t="s">
        <v>96</v>
      </c>
      <c r="F1233" s="13" t="s">
        <v>2664</v>
      </c>
    </row>
    <row r="1234" spans="1:6" x14ac:dyDescent="0.25">
      <c r="A1234" s="9">
        <v>16</v>
      </c>
      <c r="B1234" s="10" t="s">
        <v>2665</v>
      </c>
      <c r="C1234" s="11" t="s">
        <v>2666</v>
      </c>
      <c r="D1234" s="10">
        <v>2008</v>
      </c>
      <c r="E1234" s="11" t="s">
        <v>7</v>
      </c>
      <c r="F1234" s="13" t="s">
        <v>2667</v>
      </c>
    </row>
    <row r="1235" spans="1:6" x14ac:dyDescent="0.25">
      <c r="A1235" s="9">
        <v>17</v>
      </c>
      <c r="B1235" s="10" t="s">
        <v>2668</v>
      </c>
      <c r="C1235" s="11" t="s">
        <v>2669</v>
      </c>
      <c r="D1235" s="10">
        <v>2007</v>
      </c>
      <c r="E1235" s="11" t="s">
        <v>13</v>
      </c>
      <c r="F1235" s="13" t="s">
        <v>2670</v>
      </c>
    </row>
    <row r="1236" spans="1:6" x14ac:dyDescent="0.25">
      <c r="A1236" s="9">
        <v>18</v>
      </c>
      <c r="B1236" s="10" t="s">
        <v>2671</v>
      </c>
      <c r="C1236" s="11" t="s">
        <v>2672</v>
      </c>
      <c r="D1236" s="10">
        <v>2008</v>
      </c>
      <c r="E1236" s="11" t="s">
        <v>10</v>
      </c>
      <c r="F1236" s="13" t="s">
        <v>2673</v>
      </c>
    </row>
    <row r="1237" spans="1:6" x14ac:dyDescent="0.25">
      <c r="A1237" s="9">
        <v>19</v>
      </c>
      <c r="B1237" s="10" t="s">
        <v>2674</v>
      </c>
      <c r="C1237" s="11" t="s">
        <v>2675</v>
      </c>
      <c r="D1237" s="10">
        <v>2007</v>
      </c>
      <c r="E1237" s="11" t="s">
        <v>38</v>
      </c>
      <c r="F1237" s="13" t="s">
        <v>2676</v>
      </c>
    </row>
    <row r="1238" spans="1:6" x14ac:dyDescent="0.25">
      <c r="A1238" s="9">
        <v>20</v>
      </c>
      <c r="B1238" s="10" t="s">
        <v>2677</v>
      </c>
      <c r="C1238" s="11" t="s">
        <v>2678</v>
      </c>
      <c r="D1238" s="10">
        <v>2007</v>
      </c>
      <c r="E1238" s="11" t="s">
        <v>7</v>
      </c>
      <c r="F1238" s="13" t="s">
        <v>2679</v>
      </c>
    </row>
    <row r="1239" spans="1:6" x14ac:dyDescent="0.25">
      <c r="A1239" s="9">
        <v>21</v>
      </c>
      <c r="B1239" s="10" t="s">
        <v>2680</v>
      </c>
      <c r="C1239" s="11" t="s">
        <v>2681</v>
      </c>
      <c r="D1239" s="10">
        <v>2008</v>
      </c>
      <c r="E1239" s="11" t="s">
        <v>27</v>
      </c>
      <c r="F1239" s="13" t="s">
        <v>2682</v>
      </c>
    </row>
    <row r="1240" spans="1:6" x14ac:dyDescent="0.25">
      <c r="A1240" s="9">
        <v>22</v>
      </c>
      <c r="B1240" s="10" t="s">
        <v>2683</v>
      </c>
      <c r="C1240" s="11" t="s">
        <v>2684</v>
      </c>
      <c r="D1240" s="10">
        <v>2008</v>
      </c>
      <c r="E1240" s="11" t="s">
        <v>27</v>
      </c>
      <c r="F1240" s="13" t="s">
        <v>2685</v>
      </c>
    </row>
    <row r="1241" spans="1:6" x14ac:dyDescent="0.25">
      <c r="A1241" s="9">
        <v>23</v>
      </c>
      <c r="B1241" s="10" t="s">
        <v>2686</v>
      </c>
      <c r="C1241" s="11" t="s">
        <v>2687</v>
      </c>
      <c r="D1241" s="10">
        <v>2008</v>
      </c>
      <c r="E1241" s="11" t="s">
        <v>140</v>
      </c>
      <c r="F1241" s="13" t="s">
        <v>2688</v>
      </c>
    </row>
    <row r="1242" spans="1:6" x14ac:dyDescent="0.25">
      <c r="A1242" s="9">
        <v>24</v>
      </c>
      <c r="B1242" s="10" t="s">
        <v>2689</v>
      </c>
      <c r="C1242" s="11" t="s">
        <v>2690</v>
      </c>
      <c r="D1242" s="10">
        <v>2008</v>
      </c>
      <c r="E1242" s="11" t="s">
        <v>140</v>
      </c>
      <c r="F1242" s="13" t="s">
        <v>2691</v>
      </c>
    </row>
    <row r="1243" spans="1:6" x14ac:dyDescent="0.25">
      <c r="A1243" s="9">
        <v>25</v>
      </c>
      <c r="B1243" s="10" t="s">
        <v>2692</v>
      </c>
      <c r="C1243" s="11" t="s">
        <v>2693</v>
      </c>
      <c r="D1243" s="10">
        <v>2008</v>
      </c>
      <c r="E1243" s="11" t="s">
        <v>13</v>
      </c>
      <c r="F1243" s="13" t="s">
        <v>2694</v>
      </c>
    </row>
    <row r="1244" spans="1:6" x14ac:dyDescent="0.25">
      <c r="A1244" s="9">
        <v>26</v>
      </c>
      <c r="B1244" s="10" t="s">
        <v>2695</v>
      </c>
      <c r="C1244" s="11" t="s">
        <v>2696</v>
      </c>
      <c r="D1244" s="10">
        <v>2008</v>
      </c>
      <c r="E1244" s="11" t="s">
        <v>96</v>
      </c>
      <c r="F1244" s="13" t="s">
        <v>2697</v>
      </c>
    </row>
    <row r="1245" spans="1:6" x14ac:dyDescent="0.25">
      <c r="A1245" s="9">
        <v>27</v>
      </c>
      <c r="B1245" s="10" t="s">
        <v>2698</v>
      </c>
      <c r="C1245" s="11" t="s">
        <v>2699</v>
      </c>
      <c r="D1245" s="10">
        <v>2008</v>
      </c>
      <c r="E1245" s="11" t="s">
        <v>731</v>
      </c>
      <c r="F1245" s="13" t="s">
        <v>2700</v>
      </c>
    </row>
    <row r="1246" spans="1:6" x14ac:dyDescent="0.25">
      <c r="A1246" s="9">
        <v>28</v>
      </c>
      <c r="B1246" s="10" t="s">
        <v>2701</v>
      </c>
      <c r="C1246" s="11" t="s">
        <v>2702</v>
      </c>
      <c r="D1246" s="10">
        <v>2008</v>
      </c>
      <c r="E1246" s="11" t="s">
        <v>38</v>
      </c>
      <c r="F1246" s="13" t="s">
        <v>2703</v>
      </c>
    </row>
    <row r="1247" spans="1:6" x14ac:dyDescent="0.25">
      <c r="A1247" s="9">
        <v>29</v>
      </c>
      <c r="B1247" s="10" t="s">
        <v>2704</v>
      </c>
      <c r="C1247" s="11" t="s">
        <v>2705</v>
      </c>
      <c r="D1247" s="10">
        <v>2008</v>
      </c>
      <c r="E1247" s="11" t="s">
        <v>210</v>
      </c>
      <c r="F1247" s="13" t="s">
        <v>2706</v>
      </c>
    </row>
    <row r="1248" spans="1:6" x14ac:dyDescent="0.25">
      <c r="A1248" s="9">
        <v>30</v>
      </c>
      <c r="B1248" s="10" t="s">
        <v>2707</v>
      </c>
      <c r="C1248" s="11" t="s">
        <v>2708</v>
      </c>
      <c r="D1248" s="10">
        <v>2008</v>
      </c>
      <c r="E1248" s="11" t="s">
        <v>135</v>
      </c>
      <c r="F1248" s="13" t="s">
        <v>2709</v>
      </c>
    </row>
    <row r="1249" spans="1:6" x14ac:dyDescent="0.25">
      <c r="A1249" s="9">
        <v>31</v>
      </c>
      <c r="B1249" s="10" t="s">
        <v>2710</v>
      </c>
      <c r="C1249" s="11" t="s">
        <v>2711</v>
      </c>
      <c r="D1249" s="10">
        <v>2008</v>
      </c>
      <c r="E1249" s="11" t="s">
        <v>13</v>
      </c>
      <c r="F1249" s="13" t="s">
        <v>2712</v>
      </c>
    </row>
    <row r="1250" spans="1:6" x14ac:dyDescent="0.25">
      <c r="A1250" s="9">
        <v>32</v>
      </c>
      <c r="B1250" s="10" t="s">
        <v>2713</v>
      </c>
      <c r="C1250" s="11" t="s">
        <v>2714</v>
      </c>
      <c r="D1250" s="10">
        <v>2007</v>
      </c>
      <c r="E1250" s="11" t="s">
        <v>731</v>
      </c>
      <c r="F1250" s="13" t="s">
        <v>2715</v>
      </c>
    </row>
    <row r="1251" spans="1:6" x14ac:dyDescent="0.25">
      <c r="A1251" s="9">
        <v>33</v>
      </c>
      <c r="B1251" s="10" t="s">
        <v>2716</v>
      </c>
      <c r="C1251" s="11" t="s">
        <v>2717</v>
      </c>
      <c r="D1251" s="10">
        <v>2007</v>
      </c>
      <c r="E1251" s="11" t="s">
        <v>27</v>
      </c>
      <c r="F1251" s="13" t="s">
        <v>2718</v>
      </c>
    </row>
    <row r="1252" spans="1:6" x14ac:dyDescent="0.25">
      <c r="A1252" s="9">
        <v>34</v>
      </c>
      <c r="B1252" s="10" t="s">
        <v>2719</v>
      </c>
      <c r="C1252" s="11" t="s">
        <v>2720</v>
      </c>
      <c r="D1252" s="10">
        <v>2008</v>
      </c>
      <c r="E1252" s="11" t="s">
        <v>21</v>
      </c>
      <c r="F1252" s="13" t="s">
        <v>2721</v>
      </c>
    </row>
    <row r="1253" spans="1:6" x14ac:dyDescent="0.25">
      <c r="A1253" s="9">
        <v>35</v>
      </c>
      <c r="B1253" s="10" t="s">
        <v>2722</v>
      </c>
      <c r="C1253" s="11" t="s">
        <v>2723</v>
      </c>
      <c r="D1253" s="10">
        <v>2007</v>
      </c>
      <c r="E1253" s="11" t="s">
        <v>13</v>
      </c>
      <c r="F1253" s="13" t="s">
        <v>2724</v>
      </c>
    </row>
    <row r="1254" spans="1:6" x14ac:dyDescent="0.25">
      <c r="A1254" s="9">
        <v>36</v>
      </c>
      <c r="B1254" s="10" t="s">
        <v>2725</v>
      </c>
      <c r="C1254" s="11" t="s">
        <v>2726</v>
      </c>
      <c r="D1254" s="10">
        <v>2008</v>
      </c>
      <c r="E1254" s="11" t="s">
        <v>7</v>
      </c>
      <c r="F1254" s="13" t="s">
        <v>2727</v>
      </c>
    </row>
    <row r="1255" spans="1:6" x14ac:dyDescent="0.25">
      <c r="A1255" s="9" t="s">
        <v>2728</v>
      </c>
      <c r="B1255" s="10" t="s">
        <v>2729</v>
      </c>
      <c r="C1255" s="11" t="s">
        <v>2730</v>
      </c>
      <c r="D1255" s="10">
        <v>2007</v>
      </c>
      <c r="E1255" s="11" t="s">
        <v>140</v>
      </c>
      <c r="F1255" s="13" t="s">
        <v>97</v>
      </c>
    </row>
    <row r="1256" spans="1:6" x14ac:dyDescent="0.25">
      <c r="A1256" s="9" t="s">
        <v>2728</v>
      </c>
      <c r="B1256" s="10" t="s">
        <v>2731</v>
      </c>
      <c r="C1256" s="11" t="s">
        <v>2732</v>
      </c>
      <c r="D1256" s="10">
        <v>2008</v>
      </c>
      <c r="E1256" s="11" t="s">
        <v>140</v>
      </c>
      <c r="F1256" s="13" t="s">
        <v>97</v>
      </c>
    </row>
    <row r="1257" spans="1:6" x14ac:dyDescent="0.25">
      <c r="A1257" s="9" t="s">
        <v>2728</v>
      </c>
      <c r="B1257" s="10" t="s">
        <v>2733</v>
      </c>
      <c r="C1257" s="11" t="s">
        <v>2734</v>
      </c>
      <c r="D1257" s="10">
        <v>2007</v>
      </c>
      <c r="E1257" s="11" t="s">
        <v>51</v>
      </c>
      <c r="F1257" s="13" t="s">
        <v>97</v>
      </c>
    </row>
    <row r="1258" spans="1:6" x14ac:dyDescent="0.25">
      <c r="A1258" s="9" t="s">
        <v>2728</v>
      </c>
      <c r="B1258" s="10" t="s">
        <v>2741</v>
      </c>
      <c r="C1258" s="11" t="s">
        <v>2742</v>
      </c>
      <c r="D1258" s="10">
        <v>2007</v>
      </c>
      <c r="E1258" s="11" t="s">
        <v>108</v>
      </c>
      <c r="F1258" s="13" t="s">
        <v>97</v>
      </c>
    </row>
    <row r="1259" spans="1:6" x14ac:dyDescent="0.25">
      <c r="A1259" s="9" t="s">
        <v>2728</v>
      </c>
      <c r="B1259" s="10" t="s">
        <v>2743</v>
      </c>
      <c r="C1259" s="11" t="s">
        <v>2744</v>
      </c>
      <c r="D1259" s="10">
        <v>2007</v>
      </c>
      <c r="E1259" s="11" t="s">
        <v>210</v>
      </c>
      <c r="F1259" s="13" t="s">
        <v>97</v>
      </c>
    </row>
    <row r="1260" spans="1:6" x14ac:dyDescent="0.25">
      <c r="A1260" s="9" t="s">
        <v>2728</v>
      </c>
      <c r="B1260" s="10" t="s">
        <v>2745</v>
      </c>
      <c r="C1260" s="11" t="s">
        <v>2746</v>
      </c>
      <c r="D1260" s="10">
        <v>2007</v>
      </c>
      <c r="E1260" s="11" t="s">
        <v>140</v>
      </c>
      <c r="F1260" s="13" t="s">
        <v>97</v>
      </c>
    </row>
    <row r="1261" spans="1:6" x14ac:dyDescent="0.25">
      <c r="A1261" s="9" t="s">
        <v>2728</v>
      </c>
      <c r="B1261" s="10" t="s">
        <v>2747</v>
      </c>
      <c r="C1261" s="11" t="s">
        <v>2748</v>
      </c>
      <c r="D1261" s="10">
        <v>2007</v>
      </c>
      <c r="E1261" s="11" t="s">
        <v>13</v>
      </c>
      <c r="F1261" s="13" t="s">
        <v>97</v>
      </c>
    </row>
    <row r="1262" spans="1:6" x14ac:dyDescent="0.25">
      <c r="A1262" s="9" t="s">
        <v>2728</v>
      </c>
      <c r="B1262" s="10" t="s">
        <v>2749</v>
      </c>
      <c r="C1262" s="11" t="s">
        <v>2750</v>
      </c>
      <c r="D1262" s="10">
        <v>2007</v>
      </c>
      <c r="E1262" s="11" t="s">
        <v>10</v>
      </c>
      <c r="F1262" s="13" t="s">
        <v>97</v>
      </c>
    </row>
    <row r="1263" spans="1:6" x14ac:dyDescent="0.25">
      <c r="A1263" s="9" t="s">
        <v>2728</v>
      </c>
      <c r="B1263" s="10" t="s">
        <v>2751</v>
      </c>
      <c r="C1263" s="11" t="s">
        <v>2752</v>
      </c>
      <c r="D1263" s="10">
        <v>2007</v>
      </c>
      <c r="E1263" s="11" t="s">
        <v>21</v>
      </c>
      <c r="F1263" s="13" t="s">
        <v>97</v>
      </c>
    </row>
    <row r="1264" spans="1:6" x14ac:dyDescent="0.25">
      <c r="A1264" s="9" t="s">
        <v>2728</v>
      </c>
      <c r="B1264" s="10" t="s">
        <v>2753</v>
      </c>
      <c r="C1264" s="11" t="s">
        <v>2754</v>
      </c>
      <c r="D1264" s="10">
        <v>2007</v>
      </c>
      <c r="E1264" s="11" t="s">
        <v>7</v>
      </c>
      <c r="F1264" s="13" t="s">
        <v>97</v>
      </c>
    </row>
    <row r="1265" spans="1:6" x14ac:dyDescent="0.25">
      <c r="A1265" s="9" t="s">
        <v>2728</v>
      </c>
      <c r="B1265" s="10" t="s">
        <v>2755</v>
      </c>
      <c r="C1265" s="11" t="s">
        <v>2756</v>
      </c>
      <c r="D1265" s="10">
        <v>2007</v>
      </c>
      <c r="E1265" s="11" t="s">
        <v>10</v>
      </c>
      <c r="F1265" s="13" t="s">
        <v>97</v>
      </c>
    </row>
    <row r="1266" spans="1:6" x14ac:dyDescent="0.25">
      <c r="A1266" s="9" t="s">
        <v>2728</v>
      </c>
      <c r="B1266" s="10" t="s">
        <v>2757</v>
      </c>
      <c r="C1266" s="11" t="s">
        <v>2758</v>
      </c>
      <c r="D1266" s="10">
        <v>2008</v>
      </c>
      <c r="E1266" s="11" t="s">
        <v>38</v>
      </c>
      <c r="F1266" s="13" t="s">
        <v>97</v>
      </c>
    </row>
    <row r="1267" spans="1:6" x14ac:dyDescent="0.25">
      <c r="A1267" s="9" t="s">
        <v>2728</v>
      </c>
      <c r="B1267" s="10" t="s">
        <v>2759</v>
      </c>
      <c r="C1267" s="11" t="s">
        <v>2760</v>
      </c>
      <c r="D1267" s="10">
        <v>2008</v>
      </c>
      <c r="E1267" s="11" t="s">
        <v>38</v>
      </c>
      <c r="F1267" s="13" t="s">
        <v>97</v>
      </c>
    </row>
    <row r="1268" spans="1:6" x14ac:dyDescent="0.25">
      <c r="A1268" s="9" t="s">
        <v>2728</v>
      </c>
      <c r="B1268" s="10" t="s">
        <v>2761</v>
      </c>
      <c r="C1268" s="11" t="s">
        <v>2762</v>
      </c>
      <c r="D1268" s="10">
        <v>2008</v>
      </c>
      <c r="E1268" s="11" t="s">
        <v>38</v>
      </c>
      <c r="F1268" s="13" t="s">
        <v>97</v>
      </c>
    </row>
    <row r="1269" spans="1:6" x14ac:dyDescent="0.25">
      <c r="A1269" s="9" t="s">
        <v>2728</v>
      </c>
      <c r="B1269" s="10" t="s">
        <v>2763</v>
      </c>
      <c r="C1269" s="11" t="s">
        <v>2764</v>
      </c>
      <c r="D1269" s="10">
        <v>2008</v>
      </c>
      <c r="E1269" s="11" t="s">
        <v>38</v>
      </c>
      <c r="F1269" s="13" t="s">
        <v>97</v>
      </c>
    </row>
    <row r="1270" spans="1:6" x14ac:dyDescent="0.25">
      <c r="A1270" s="9" t="s">
        <v>2728</v>
      </c>
      <c r="B1270" s="10" t="s">
        <v>2765</v>
      </c>
      <c r="C1270" s="11" t="s">
        <v>2766</v>
      </c>
      <c r="D1270" s="10">
        <v>2007</v>
      </c>
      <c r="E1270" s="11" t="s">
        <v>51</v>
      </c>
      <c r="F1270" s="13" t="s">
        <v>97</v>
      </c>
    </row>
    <row r="1271" spans="1:6" x14ac:dyDescent="0.25">
      <c r="A1271" s="9" t="s">
        <v>2728</v>
      </c>
      <c r="B1271" s="10" t="s">
        <v>2767</v>
      </c>
      <c r="C1271" s="11" t="s">
        <v>2768</v>
      </c>
      <c r="D1271" s="10">
        <v>2008</v>
      </c>
      <c r="E1271" s="11" t="s">
        <v>108</v>
      </c>
      <c r="F1271" s="13" t="s">
        <v>97</v>
      </c>
    </row>
    <row r="1272" spans="1:6" x14ac:dyDescent="0.25">
      <c r="A1272" s="9" t="s">
        <v>2728</v>
      </c>
      <c r="B1272" s="10" t="s">
        <v>2769</v>
      </c>
      <c r="C1272" s="11" t="s">
        <v>2770</v>
      </c>
      <c r="D1272" s="10">
        <v>2007</v>
      </c>
      <c r="E1272" s="11" t="s">
        <v>84</v>
      </c>
      <c r="F1272" s="13" t="s">
        <v>97</v>
      </c>
    </row>
    <row r="1273" spans="1:6" x14ac:dyDescent="0.25">
      <c r="A1273" s="9" t="s">
        <v>2728</v>
      </c>
      <c r="B1273" s="10" t="s">
        <v>2779</v>
      </c>
      <c r="C1273" s="11" t="s">
        <v>2780</v>
      </c>
      <c r="D1273" s="10">
        <v>2007</v>
      </c>
      <c r="E1273" s="11" t="s">
        <v>87</v>
      </c>
      <c r="F1273" s="13" t="s">
        <v>97</v>
      </c>
    </row>
    <row r="1274" spans="1:6" x14ac:dyDescent="0.25">
      <c r="A1274" s="9" t="s">
        <v>2728</v>
      </c>
      <c r="B1274" s="10" t="s">
        <v>2781</v>
      </c>
      <c r="C1274" s="11" t="s">
        <v>2782</v>
      </c>
      <c r="D1274" s="10">
        <v>2007</v>
      </c>
      <c r="E1274" s="11" t="s">
        <v>27</v>
      </c>
      <c r="F1274" s="13" t="s">
        <v>97</v>
      </c>
    </row>
    <row r="1275" spans="1:6" x14ac:dyDescent="0.25">
      <c r="A1275" s="9" t="s">
        <v>2728</v>
      </c>
      <c r="B1275" s="10" t="s">
        <v>2803</v>
      </c>
      <c r="C1275" s="11" t="s">
        <v>2804</v>
      </c>
      <c r="D1275" s="10">
        <v>2008</v>
      </c>
      <c r="E1275" s="11" t="s">
        <v>51</v>
      </c>
      <c r="F1275" s="13" t="s">
        <v>97</v>
      </c>
    </row>
    <row r="1276" spans="1:6" x14ac:dyDescent="0.25">
      <c r="A1276" s="9" t="s">
        <v>2728</v>
      </c>
      <c r="B1276" s="10" t="s">
        <v>2805</v>
      </c>
      <c r="C1276" s="11" t="s">
        <v>2806</v>
      </c>
      <c r="D1276" s="10">
        <v>2008</v>
      </c>
      <c r="E1276" s="11" t="s">
        <v>51</v>
      </c>
      <c r="F1276" s="13" t="s">
        <v>97</v>
      </c>
    </row>
    <row r="1277" spans="1:6" x14ac:dyDescent="0.25">
      <c r="A1277" s="9" t="s">
        <v>2728</v>
      </c>
      <c r="B1277" s="10" t="s">
        <v>2807</v>
      </c>
      <c r="C1277" s="11" t="s">
        <v>2808</v>
      </c>
      <c r="D1277" s="10">
        <v>2007</v>
      </c>
      <c r="E1277" s="11" t="s">
        <v>135</v>
      </c>
      <c r="F1277" s="13" t="s">
        <v>97</v>
      </c>
    </row>
    <row r="1278" spans="1:6" x14ac:dyDescent="0.25">
      <c r="A1278" s="9" t="s">
        <v>2728</v>
      </c>
      <c r="B1278" s="10" t="s">
        <v>2809</v>
      </c>
      <c r="C1278" s="11" t="s">
        <v>2810</v>
      </c>
      <c r="D1278" s="10">
        <v>2007</v>
      </c>
      <c r="E1278" s="11" t="s">
        <v>27</v>
      </c>
      <c r="F1278" s="13" t="s">
        <v>97</v>
      </c>
    </row>
    <row r="1279" spans="1:6" x14ac:dyDescent="0.25">
      <c r="A1279" s="9" t="s">
        <v>2728</v>
      </c>
      <c r="B1279" s="10" t="s">
        <v>2811</v>
      </c>
      <c r="C1279" s="11" t="s">
        <v>2812</v>
      </c>
      <c r="D1279" s="10">
        <v>2008</v>
      </c>
      <c r="E1279" s="11" t="s">
        <v>51</v>
      </c>
      <c r="F1279" s="13" t="s">
        <v>97</v>
      </c>
    </row>
    <row r="1280" spans="1:6" x14ac:dyDescent="0.25">
      <c r="A1280" s="9" t="s">
        <v>2728</v>
      </c>
      <c r="B1280" s="10" t="s">
        <v>2813</v>
      </c>
      <c r="C1280" s="11" t="s">
        <v>2814</v>
      </c>
      <c r="D1280" s="10">
        <v>2008</v>
      </c>
      <c r="E1280" s="11" t="s">
        <v>21</v>
      </c>
      <c r="F1280" s="13" t="s">
        <v>97</v>
      </c>
    </row>
    <row r="1281" spans="1:6" x14ac:dyDescent="0.25">
      <c r="A1281" s="9" t="s">
        <v>2728</v>
      </c>
      <c r="B1281" s="10" t="s">
        <v>2815</v>
      </c>
      <c r="C1281" s="11" t="s">
        <v>2816</v>
      </c>
      <c r="D1281" s="10">
        <v>2008</v>
      </c>
      <c r="E1281" s="11" t="s">
        <v>96</v>
      </c>
      <c r="F1281" s="13" t="s">
        <v>97</v>
      </c>
    </row>
    <row r="1282" spans="1:6" x14ac:dyDescent="0.25">
      <c r="A1282" s="9" t="s">
        <v>2728</v>
      </c>
      <c r="B1282" s="10" t="s">
        <v>2817</v>
      </c>
      <c r="C1282" s="11" t="s">
        <v>2818</v>
      </c>
      <c r="D1282" s="10">
        <v>2008</v>
      </c>
      <c r="E1282" s="11" t="s">
        <v>24</v>
      </c>
      <c r="F1282" s="13" t="s">
        <v>97</v>
      </c>
    </row>
    <row r="1283" spans="1:6" x14ac:dyDescent="0.25">
      <c r="A1283" s="9" t="s">
        <v>2728</v>
      </c>
      <c r="B1283" s="10" t="s">
        <v>2819</v>
      </c>
      <c r="C1283" s="11" t="s">
        <v>2820</v>
      </c>
      <c r="D1283" s="10">
        <v>2008</v>
      </c>
      <c r="E1283" s="11" t="s">
        <v>96</v>
      </c>
      <c r="F1283" s="13" t="s">
        <v>97</v>
      </c>
    </row>
    <row r="1284" spans="1:6" ht="15.75" thickBot="1" x14ac:dyDescent="0.3">
      <c r="A1284"/>
      <c r="B1284"/>
      <c r="C1284"/>
      <c r="D1284"/>
      <c r="E1284"/>
      <c r="F1284"/>
    </row>
    <row r="1285" spans="1:6" ht="16.5" thickBot="1" x14ac:dyDescent="0.3">
      <c r="A1285" s="18" t="s">
        <v>2821</v>
      </c>
      <c r="B1285" s="19"/>
      <c r="C1285" s="20"/>
      <c r="D1285"/>
      <c r="E1285"/>
      <c r="F1285"/>
    </row>
    <row r="1287" spans="1:6" x14ac:dyDescent="0.25">
      <c r="A1287" s="6" t="s">
        <v>0</v>
      </c>
      <c r="B1287" s="7" t="s">
        <v>1</v>
      </c>
      <c r="C1287" s="8" t="s">
        <v>2</v>
      </c>
      <c r="D1287" s="7" t="s">
        <v>3</v>
      </c>
      <c r="E1287" s="8" t="s">
        <v>4</v>
      </c>
      <c r="F1287" s="12" t="s">
        <v>5</v>
      </c>
    </row>
    <row r="1288" spans="1:6" x14ac:dyDescent="0.25">
      <c r="A1288" s="9">
        <v>1</v>
      </c>
      <c r="B1288" s="10" t="s">
        <v>2822</v>
      </c>
      <c r="C1288" s="11" t="s">
        <v>2823</v>
      </c>
      <c r="D1288" s="10">
        <v>2009</v>
      </c>
      <c r="E1288" s="11" t="s">
        <v>27</v>
      </c>
      <c r="F1288" s="13" t="s">
        <v>2824</v>
      </c>
    </row>
    <row r="1289" spans="1:6" x14ac:dyDescent="0.25">
      <c r="A1289" s="9">
        <v>2</v>
      </c>
      <c r="B1289" s="10" t="s">
        <v>2825</v>
      </c>
      <c r="C1289" s="11" t="s">
        <v>2826</v>
      </c>
      <c r="D1289" s="10">
        <v>2009</v>
      </c>
      <c r="E1289" s="11" t="s">
        <v>10</v>
      </c>
      <c r="F1289" s="13" t="s">
        <v>2827</v>
      </c>
    </row>
    <row r="1290" spans="1:6" x14ac:dyDescent="0.25">
      <c r="A1290" s="9">
        <v>3</v>
      </c>
      <c r="B1290" s="10" t="s">
        <v>2828</v>
      </c>
      <c r="C1290" s="11" t="s">
        <v>2829</v>
      </c>
      <c r="D1290" s="10">
        <v>2009</v>
      </c>
      <c r="E1290" s="11" t="s">
        <v>84</v>
      </c>
      <c r="F1290" s="13" t="s">
        <v>2830</v>
      </c>
    </row>
    <row r="1291" spans="1:6" x14ac:dyDescent="0.25">
      <c r="A1291" s="9">
        <v>4</v>
      </c>
      <c r="B1291" s="10" t="s">
        <v>2831</v>
      </c>
      <c r="C1291" s="11" t="s">
        <v>2832</v>
      </c>
      <c r="D1291" s="10">
        <v>2009</v>
      </c>
      <c r="E1291" s="11" t="s">
        <v>27</v>
      </c>
      <c r="F1291" s="13" t="s">
        <v>2833</v>
      </c>
    </row>
    <row r="1292" spans="1:6" x14ac:dyDescent="0.25">
      <c r="A1292" s="9">
        <v>5</v>
      </c>
      <c r="B1292" s="10" t="s">
        <v>2834</v>
      </c>
      <c r="C1292" s="11" t="s">
        <v>2835</v>
      </c>
      <c r="D1292" s="10">
        <v>2009</v>
      </c>
      <c r="E1292" s="11" t="s">
        <v>7</v>
      </c>
      <c r="F1292" s="13" t="s">
        <v>2836</v>
      </c>
    </row>
    <row r="1293" spans="1:6" x14ac:dyDescent="0.25">
      <c r="A1293" s="9">
        <v>6</v>
      </c>
      <c r="B1293" s="10" t="s">
        <v>2837</v>
      </c>
      <c r="C1293" s="11" t="s">
        <v>2838</v>
      </c>
      <c r="D1293" s="10">
        <v>2009</v>
      </c>
      <c r="E1293" s="11" t="s">
        <v>27</v>
      </c>
      <c r="F1293" s="13" t="s">
        <v>2839</v>
      </c>
    </row>
    <row r="1294" spans="1:6" x14ac:dyDescent="0.25">
      <c r="A1294" s="9">
        <v>7</v>
      </c>
      <c r="B1294" s="10" t="s">
        <v>2840</v>
      </c>
      <c r="C1294" s="11" t="s">
        <v>2841</v>
      </c>
      <c r="D1294" s="10">
        <v>2009</v>
      </c>
      <c r="E1294" s="11" t="s">
        <v>27</v>
      </c>
      <c r="F1294" s="13" t="s">
        <v>2842</v>
      </c>
    </row>
    <row r="1295" spans="1:6" x14ac:dyDescent="0.25">
      <c r="A1295" s="9">
        <v>8</v>
      </c>
      <c r="B1295" s="10" t="s">
        <v>2843</v>
      </c>
      <c r="C1295" s="11" t="s">
        <v>2844</v>
      </c>
      <c r="D1295" s="10">
        <v>2009</v>
      </c>
      <c r="E1295" s="11" t="s">
        <v>7</v>
      </c>
      <c r="F1295" s="13" t="s">
        <v>2845</v>
      </c>
    </row>
    <row r="1296" spans="1:6" x14ac:dyDescent="0.25">
      <c r="A1296" s="9">
        <v>9</v>
      </c>
      <c r="B1296" s="10" t="s">
        <v>2846</v>
      </c>
      <c r="C1296" s="11" t="s">
        <v>2847</v>
      </c>
      <c r="D1296" s="10">
        <v>2009</v>
      </c>
      <c r="E1296" s="11" t="s">
        <v>27</v>
      </c>
      <c r="F1296" s="13" t="s">
        <v>2848</v>
      </c>
    </row>
    <row r="1297" spans="1:6" x14ac:dyDescent="0.25">
      <c r="A1297" s="9">
        <v>10</v>
      </c>
      <c r="B1297" s="10" t="s">
        <v>2849</v>
      </c>
      <c r="C1297" s="11" t="s">
        <v>2850</v>
      </c>
      <c r="D1297" s="10">
        <v>2009</v>
      </c>
      <c r="E1297" s="11" t="s">
        <v>7</v>
      </c>
      <c r="F1297" s="13" t="s">
        <v>2851</v>
      </c>
    </row>
    <row r="1298" spans="1:6" x14ac:dyDescent="0.25">
      <c r="A1298" s="9">
        <v>11</v>
      </c>
      <c r="B1298" s="10" t="s">
        <v>2852</v>
      </c>
      <c r="C1298" s="11" t="s">
        <v>2853</v>
      </c>
      <c r="D1298" s="10">
        <v>2009</v>
      </c>
      <c r="E1298" s="11" t="s">
        <v>18</v>
      </c>
      <c r="F1298" s="13" t="s">
        <v>2854</v>
      </c>
    </row>
    <row r="1299" spans="1:6" x14ac:dyDescent="0.25">
      <c r="A1299" s="9">
        <v>12</v>
      </c>
      <c r="B1299" s="10" t="s">
        <v>2855</v>
      </c>
      <c r="C1299" s="11" t="s">
        <v>2856</v>
      </c>
      <c r="D1299" s="10">
        <v>2010</v>
      </c>
      <c r="E1299" s="11" t="s">
        <v>7</v>
      </c>
      <c r="F1299" s="13" t="s">
        <v>2857</v>
      </c>
    </row>
    <row r="1300" spans="1:6" x14ac:dyDescent="0.25">
      <c r="A1300" s="9">
        <v>13</v>
      </c>
      <c r="B1300" s="10" t="s">
        <v>2858</v>
      </c>
      <c r="C1300" s="11" t="s">
        <v>2859</v>
      </c>
      <c r="D1300" s="10">
        <v>2010</v>
      </c>
      <c r="E1300" s="11" t="s">
        <v>10</v>
      </c>
      <c r="F1300" s="13" t="s">
        <v>2860</v>
      </c>
    </row>
    <row r="1301" spans="1:6" x14ac:dyDescent="0.25">
      <c r="A1301" s="9">
        <v>14</v>
      </c>
      <c r="B1301" s="10" t="s">
        <v>2861</v>
      </c>
      <c r="C1301" s="11" t="s">
        <v>2862</v>
      </c>
      <c r="D1301" s="10">
        <v>2009</v>
      </c>
      <c r="E1301" s="11" t="s">
        <v>210</v>
      </c>
      <c r="F1301" s="13" t="s">
        <v>2863</v>
      </c>
    </row>
    <row r="1302" spans="1:6" x14ac:dyDescent="0.25">
      <c r="A1302" s="9">
        <v>15</v>
      </c>
      <c r="B1302" s="10" t="s">
        <v>2864</v>
      </c>
      <c r="C1302" s="11" t="s">
        <v>2865</v>
      </c>
      <c r="D1302" s="10">
        <v>2010</v>
      </c>
      <c r="E1302" s="11" t="s">
        <v>10</v>
      </c>
      <c r="F1302" s="13" t="s">
        <v>2866</v>
      </c>
    </row>
    <row r="1303" spans="1:6" x14ac:dyDescent="0.25">
      <c r="A1303" s="9">
        <v>16</v>
      </c>
      <c r="B1303" s="10" t="s">
        <v>2867</v>
      </c>
      <c r="C1303" s="11" t="s">
        <v>2868</v>
      </c>
      <c r="D1303" s="10">
        <v>2010</v>
      </c>
      <c r="E1303" s="11" t="s">
        <v>7</v>
      </c>
      <c r="F1303" s="13" t="s">
        <v>2869</v>
      </c>
    </row>
    <row r="1304" spans="1:6" x14ac:dyDescent="0.25">
      <c r="A1304" s="9">
        <v>17</v>
      </c>
      <c r="B1304" s="10" t="s">
        <v>2870</v>
      </c>
      <c r="C1304" s="11" t="s">
        <v>2871</v>
      </c>
      <c r="D1304" s="10">
        <v>2009</v>
      </c>
      <c r="E1304" s="11" t="s">
        <v>108</v>
      </c>
      <c r="F1304" s="13" t="s">
        <v>2872</v>
      </c>
    </row>
    <row r="1305" spans="1:6" x14ac:dyDescent="0.25">
      <c r="A1305" s="9">
        <v>18</v>
      </c>
      <c r="B1305" s="10" t="s">
        <v>2873</v>
      </c>
      <c r="C1305" s="11" t="s">
        <v>2874</v>
      </c>
      <c r="D1305" s="10">
        <v>2009</v>
      </c>
      <c r="E1305" s="11" t="s">
        <v>27</v>
      </c>
      <c r="F1305" s="13" t="s">
        <v>2875</v>
      </c>
    </row>
    <row r="1306" spans="1:6" x14ac:dyDescent="0.25">
      <c r="A1306" s="9">
        <v>19</v>
      </c>
      <c r="B1306" s="10" t="s">
        <v>2876</v>
      </c>
      <c r="C1306" s="17" t="s">
        <v>3095</v>
      </c>
      <c r="D1306" s="10">
        <v>2010</v>
      </c>
      <c r="E1306" s="11" t="s">
        <v>38</v>
      </c>
      <c r="F1306" s="13" t="s">
        <v>2878</v>
      </c>
    </row>
    <row r="1307" spans="1:6" x14ac:dyDescent="0.25">
      <c r="A1307" s="9">
        <v>20</v>
      </c>
      <c r="B1307" s="10" t="s">
        <v>2879</v>
      </c>
      <c r="C1307" s="11" t="s">
        <v>2880</v>
      </c>
      <c r="D1307" s="10">
        <v>2010</v>
      </c>
      <c r="E1307" s="11" t="s">
        <v>51</v>
      </c>
      <c r="F1307" s="13" t="s">
        <v>2881</v>
      </c>
    </row>
    <row r="1308" spans="1:6" x14ac:dyDescent="0.25">
      <c r="A1308" s="9">
        <v>21</v>
      </c>
      <c r="B1308" s="10" t="s">
        <v>2882</v>
      </c>
      <c r="C1308" s="11" t="s">
        <v>2883</v>
      </c>
      <c r="D1308" s="10">
        <v>2009</v>
      </c>
      <c r="E1308" s="11" t="s">
        <v>96</v>
      </c>
      <c r="F1308" s="13" t="s">
        <v>2884</v>
      </c>
    </row>
    <row r="1309" spans="1:6" x14ac:dyDescent="0.25">
      <c r="A1309" s="9">
        <v>22</v>
      </c>
      <c r="B1309" s="10" t="s">
        <v>2885</v>
      </c>
      <c r="C1309" s="11" t="s">
        <v>2886</v>
      </c>
      <c r="D1309" s="10">
        <v>2009</v>
      </c>
      <c r="E1309" s="11" t="s">
        <v>731</v>
      </c>
      <c r="F1309" s="13" t="s">
        <v>2887</v>
      </c>
    </row>
    <row r="1310" spans="1:6" x14ac:dyDescent="0.25">
      <c r="A1310" s="9">
        <v>23</v>
      </c>
      <c r="B1310" s="10" t="s">
        <v>2888</v>
      </c>
      <c r="C1310" s="11" t="s">
        <v>2889</v>
      </c>
      <c r="D1310" s="10">
        <v>2009</v>
      </c>
      <c r="E1310" s="11" t="s">
        <v>51</v>
      </c>
      <c r="F1310" s="13" t="s">
        <v>2890</v>
      </c>
    </row>
    <row r="1311" spans="1:6" x14ac:dyDescent="0.25">
      <c r="A1311" s="9">
        <v>24</v>
      </c>
      <c r="B1311" s="10" t="s">
        <v>2891</v>
      </c>
      <c r="C1311" s="11" t="s">
        <v>2892</v>
      </c>
      <c r="D1311" s="10">
        <v>2010</v>
      </c>
      <c r="E1311" s="11" t="s">
        <v>27</v>
      </c>
      <c r="F1311" s="13" t="s">
        <v>2893</v>
      </c>
    </row>
    <row r="1312" spans="1:6" x14ac:dyDescent="0.25">
      <c r="A1312" s="9">
        <v>25</v>
      </c>
      <c r="B1312" s="10" t="s">
        <v>2894</v>
      </c>
      <c r="C1312" s="11" t="s">
        <v>2895</v>
      </c>
      <c r="D1312" s="10">
        <v>2010</v>
      </c>
      <c r="E1312" s="11" t="s">
        <v>96</v>
      </c>
      <c r="F1312" s="13" t="s">
        <v>2896</v>
      </c>
    </row>
    <row r="1313" spans="1:6" x14ac:dyDescent="0.25">
      <c r="A1313" s="9">
        <v>26</v>
      </c>
      <c r="B1313" s="10" t="s">
        <v>2897</v>
      </c>
      <c r="C1313" s="11" t="s">
        <v>2898</v>
      </c>
      <c r="D1313" s="10">
        <v>2009</v>
      </c>
      <c r="E1313" s="11" t="s">
        <v>18</v>
      </c>
      <c r="F1313" s="13" t="s">
        <v>2899</v>
      </c>
    </row>
    <row r="1314" spans="1:6" x14ac:dyDescent="0.25">
      <c r="A1314" s="9">
        <v>27</v>
      </c>
      <c r="B1314" s="10" t="s">
        <v>2900</v>
      </c>
      <c r="C1314" s="11" t="s">
        <v>2901</v>
      </c>
      <c r="D1314" s="10">
        <v>2009</v>
      </c>
      <c r="E1314" s="11" t="s">
        <v>27</v>
      </c>
      <c r="F1314" s="13" t="s">
        <v>2902</v>
      </c>
    </row>
    <row r="1315" spans="1:6" x14ac:dyDescent="0.25">
      <c r="A1315" s="9">
        <v>28</v>
      </c>
      <c r="B1315" s="10" t="s">
        <v>2903</v>
      </c>
      <c r="C1315" s="11" t="s">
        <v>2904</v>
      </c>
      <c r="D1315" s="10">
        <v>2010</v>
      </c>
      <c r="E1315" s="11" t="s">
        <v>27</v>
      </c>
      <c r="F1315" s="13" t="s">
        <v>2905</v>
      </c>
    </row>
    <row r="1316" spans="1:6" x14ac:dyDescent="0.25">
      <c r="A1316" s="9" t="s">
        <v>2906</v>
      </c>
      <c r="B1316" s="10" t="s">
        <v>2907</v>
      </c>
      <c r="C1316" s="11" t="s">
        <v>2908</v>
      </c>
      <c r="D1316" s="10">
        <v>2009</v>
      </c>
      <c r="E1316" s="11" t="s">
        <v>140</v>
      </c>
      <c r="F1316" s="13" t="s">
        <v>97</v>
      </c>
    </row>
    <row r="1317" spans="1:6" x14ac:dyDescent="0.25">
      <c r="A1317" s="9" t="s">
        <v>2906</v>
      </c>
      <c r="B1317" s="10" t="s">
        <v>2909</v>
      </c>
      <c r="C1317" s="11" t="s">
        <v>2910</v>
      </c>
      <c r="D1317" s="10">
        <v>2009</v>
      </c>
      <c r="E1317" s="11" t="s">
        <v>210</v>
      </c>
      <c r="F1317" s="13" t="s">
        <v>97</v>
      </c>
    </row>
    <row r="1318" spans="1:6" x14ac:dyDescent="0.25">
      <c r="A1318" s="9" t="s">
        <v>2906</v>
      </c>
      <c r="B1318" s="10" t="s">
        <v>2911</v>
      </c>
      <c r="C1318" s="11" t="s">
        <v>2912</v>
      </c>
      <c r="D1318" s="10">
        <v>2009</v>
      </c>
      <c r="E1318" s="11" t="s">
        <v>135</v>
      </c>
      <c r="F1318" s="13" t="s">
        <v>97</v>
      </c>
    </row>
    <row r="1319" spans="1:6" x14ac:dyDescent="0.25">
      <c r="A1319" s="9" t="s">
        <v>2906</v>
      </c>
      <c r="B1319" s="10" t="s">
        <v>2915</v>
      </c>
      <c r="C1319" s="11" t="s">
        <v>2916</v>
      </c>
      <c r="D1319" s="10">
        <v>2009</v>
      </c>
      <c r="E1319" s="11" t="s">
        <v>135</v>
      </c>
      <c r="F1319" s="13" t="s">
        <v>97</v>
      </c>
    </row>
    <row r="1320" spans="1:6" x14ac:dyDescent="0.25">
      <c r="A1320" s="9" t="s">
        <v>2906</v>
      </c>
      <c r="B1320" s="10" t="s">
        <v>2917</v>
      </c>
      <c r="C1320" s="11" t="s">
        <v>2918</v>
      </c>
      <c r="D1320" s="10">
        <v>2009</v>
      </c>
      <c r="E1320" s="11" t="s">
        <v>10</v>
      </c>
      <c r="F1320" s="13" t="s">
        <v>97</v>
      </c>
    </row>
    <row r="1321" spans="1:6" x14ac:dyDescent="0.25">
      <c r="A1321" s="9" t="s">
        <v>2906</v>
      </c>
      <c r="B1321" s="10" t="s">
        <v>2919</v>
      </c>
      <c r="C1321" s="11" t="s">
        <v>2920</v>
      </c>
      <c r="D1321" s="10">
        <v>2009</v>
      </c>
      <c r="E1321" s="11" t="s">
        <v>10</v>
      </c>
      <c r="F1321" s="13" t="s">
        <v>97</v>
      </c>
    </row>
    <row r="1322" spans="1:6" x14ac:dyDescent="0.25">
      <c r="A1322" s="9" t="s">
        <v>2906</v>
      </c>
      <c r="B1322" s="10" t="s">
        <v>2921</v>
      </c>
      <c r="C1322" s="11" t="s">
        <v>2922</v>
      </c>
      <c r="D1322" s="10">
        <v>2009</v>
      </c>
      <c r="E1322" s="11" t="s">
        <v>84</v>
      </c>
      <c r="F1322" s="13" t="s">
        <v>97</v>
      </c>
    </row>
    <row r="1323" spans="1:6" x14ac:dyDescent="0.25">
      <c r="A1323" s="9" t="s">
        <v>2906</v>
      </c>
      <c r="B1323" s="10" t="s">
        <v>2923</v>
      </c>
      <c r="C1323" s="11" t="s">
        <v>2924</v>
      </c>
      <c r="D1323" s="10">
        <v>2009</v>
      </c>
      <c r="E1323" s="11" t="s">
        <v>10</v>
      </c>
      <c r="F1323" s="13" t="s">
        <v>97</v>
      </c>
    </row>
    <row r="1324" spans="1:6" x14ac:dyDescent="0.25">
      <c r="A1324" s="9" t="s">
        <v>2906</v>
      </c>
      <c r="B1324" s="10" t="s">
        <v>2933</v>
      </c>
      <c r="C1324" s="11" t="s">
        <v>2934</v>
      </c>
      <c r="D1324" s="10">
        <v>2009</v>
      </c>
      <c r="E1324" s="11" t="s">
        <v>38</v>
      </c>
      <c r="F1324" s="13" t="s">
        <v>97</v>
      </c>
    </row>
    <row r="1325" spans="1:6" x14ac:dyDescent="0.25">
      <c r="A1325" s="9" t="s">
        <v>2906</v>
      </c>
      <c r="B1325" s="10" t="s">
        <v>2937</v>
      </c>
      <c r="C1325" s="11" t="s">
        <v>2938</v>
      </c>
      <c r="D1325" s="10">
        <v>2010</v>
      </c>
      <c r="E1325" s="11" t="s">
        <v>10</v>
      </c>
      <c r="F1325" s="13" t="s">
        <v>97</v>
      </c>
    </row>
    <row r="1326" spans="1:6" x14ac:dyDescent="0.25">
      <c r="A1326" s="9" t="s">
        <v>2906</v>
      </c>
      <c r="B1326" s="10" t="s">
        <v>2939</v>
      </c>
      <c r="C1326" s="11" t="s">
        <v>2940</v>
      </c>
      <c r="D1326" s="10">
        <v>2009</v>
      </c>
      <c r="E1326" s="11" t="s">
        <v>38</v>
      </c>
      <c r="F1326" s="13" t="s">
        <v>97</v>
      </c>
    </row>
    <row r="1327" spans="1:6" x14ac:dyDescent="0.25">
      <c r="A1327" s="9" t="s">
        <v>2906</v>
      </c>
      <c r="B1327" s="10" t="s">
        <v>2941</v>
      </c>
      <c r="C1327" s="11" t="s">
        <v>2942</v>
      </c>
      <c r="D1327" s="10">
        <v>2010</v>
      </c>
      <c r="E1327" s="11" t="s">
        <v>87</v>
      </c>
      <c r="F1327" s="13" t="s">
        <v>97</v>
      </c>
    </row>
    <row r="1328" spans="1:6" x14ac:dyDescent="0.25">
      <c r="A1328" s="9" t="s">
        <v>2906</v>
      </c>
      <c r="B1328" s="10" t="s">
        <v>2943</v>
      </c>
      <c r="C1328" s="11" t="s">
        <v>2944</v>
      </c>
      <c r="D1328" s="10">
        <v>2010</v>
      </c>
      <c r="E1328" s="11" t="s">
        <v>21</v>
      </c>
      <c r="F1328" s="13" t="s">
        <v>97</v>
      </c>
    </row>
    <row r="1329" spans="1:6" x14ac:dyDescent="0.25">
      <c r="A1329" s="9" t="s">
        <v>2906</v>
      </c>
      <c r="B1329" s="10" t="s">
        <v>2945</v>
      </c>
      <c r="C1329" s="11" t="s">
        <v>2946</v>
      </c>
      <c r="D1329" s="10">
        <v>2009</v>
      </c>
      <c r="E1329" s="11" t="s">
        <v>18</v>
      </c>
      <c r="F1329" s="13" t="s">
        <v>97</v>
      </c>
    </row>
    <row r="1330" spans="1:6" x14ac:dyDescent="0.25">
      <c r="A1330" s="9" t="s">
        <v>2906</v>
      </c>
      <c r="B1330" s="10" t="s">
        <v>2947</v>
      </c>
      <c r="C1330" s="11" t="s">
        <v>2948</v>
      </c>
      <c r="D1330" s="10">
        <v>2010</v>
      </c>
      <c r="E1330" s="11" t="s">
        <v>51</v>
      </c>
      <c r="F1330" s="13" t="s">
        <v>97</v>
      </c>
    </row>
    <row r="1331" spans="1:6" x14ac:dyDescent="0.25">
      <c r="A1331" s="9" t="s">
        <v>2906</v>
      </c>
      <c r="B1331" s="10" t="s">
        <v>2949</v>
      </c>
      <c r="C1331" s="11" t="s">
        <v>2950</v>
      </c>
      <c r="D1331" s="10">
        <v>2010</v>
      </c>
      <c r="E1331" s="11" t="s">
        <v>7</v>
      </c>
      <c r="F1331" s="13" t="s">
        <v>97</v>
      </c>
    </row>
    <row r="1332" spans="1:6" x14ac:dyDescent="0.25">
      <c r="A1332" s="9" t="s">
        <v>2906</v>
      </c>
      <c r="B1332" s="10" t="s">
        <v>2951</v>
      </c>
      <c r="C1332" s="11" t="s">
        <v>2952</v>
      </c>
      <c r="D1332" s="10">
        <v>2010</v>
      </c>
      <c r="E1332" s="11" t="s">
        <v>27</v>
      </c>
      <c r="F1332" s="13" t="s">
        <v>97</v>
      </c>
    </row>
    <row r="1333" spans="1:6" x14ac:dyDescent="0.25">
      <c r="A1333" s="9" t="s">
        <v>2906</v>
      </c>
      <c r="B1333" s="10" t="s">
        <v>2953</v>
      </c>
      <c r="C1333" s="11" t="s">
        <v>2954</v>
      </c>
      <c r="D1333" s="10">
        <v>2010</v>
      </c>
      <c r="E1333" s="11" t="s">
        <v>21</v>
      </c>
      <c r="F1333" s="13" t="s">
        <v>97</v>
      </c>
    </row>
    <row r="1334" spans="1:6" x14ac:dyDescent="0.25">
      <c r="A1334" s="9" t="s">
        <v>2906</v>
      </c>
      <c r="B1334" s="10" t="s">
        <v>2955</v>
      </c>
      <c r="C1334" s="11" t="s">
        <v>2956</v>
      </c>
      <c r="D1334" s="10">
        <v>2010</v>
      </c>
      <c r="E1334" s="11" t="s">
        <v>108</v>
      </c>
      <c r="F1334" s="13" t="s">
        <v>97</v>
      </c>
    </row>
    <row r="1335" spans="1:6" x14ac:dyDescent="0.25">
      <c r="A1335" s="9" t="s">
        <v>2906</v>
      </c>
      <c r="B1335" s="10" t="s">
        <v>2957</v>
      </c>
      <c r="C1335" s="11" t="s">
        <v>2958</v>
      </c>
      <c r="D1335" s="10">
        <v>2010</v>
      </c>
      <c r="E1335" s="11" t="s">
        <v>96</v>
      </c>
      <c r="F1335" s="13" t="s">
        <v>97</v>
      </c>
    </row>
    <row r="1336" spans="1:6" x14ac:dyDescent="0.25">
      <c r="A1336" s="9" t="s">
        <v>2906</v>
      </c>
      <c r="B1336" s="10" t="s">
        <v>2963</v>
      </c>
      <c r="C1336" s="11" t="s">
        <v>2964</v>
      </c>
      <c r="D1336" s="10">
        <v>2010</v>
      </c>
      <c r="E1336" s="11" t="s">
        <v>210</v>
      </c>
      <c r="F1336" s="13" t="s">
        <v>97</v>
      </c>
    </row>
    <row r="1337" spans="1:6" x14ac:dyDescent="0.25">
      <c r="A1337" s="9" t="s">
        <v>2906</v>
      </c>
      <c r="B1337" s="10" t="s">
        <v>2967</v>
      </c>
      <c r="C1337" s="11" t="s">
        <v>2968</v>
      </c>
      <c r="D1337" s="10">
        <v>2010</v>
      </c>
      <c r="E1337" s="11" t="s">
        <v>24</v>
      </c>
      <c r="F1337" s="13" t="s">
        <v>97</v>
      </c>
    </row>
    <row r="1338" spans="1:6" x14ac:dyDescent="0.25">
      <c r="A1338" s="9" t="s">
        <v>2906</v>
      </c>
      <c r="B1338" s="10" t="s">
        <v>2969</v>
      </c>
      <c r="C1338" s="11" t="s">
        <v>2970</v>
      </c>
      <c r="D1338" s="10">
        <v>2010</v>
      </c>
      <c r="E1338" s="11" t="s">
        <v>21</v>
      </c>
      <c r="F1338" s="13" t="s">
        <v>97</v>
      </c>
    </row>
    <row r="1339" spans="1:6" x14ac:dyDescent="0.25">
      <c r="A1339" s="9" t="s">
        <v>2906</v>
      </c>
      <c r="B1339" s="10" t="s">
        <v>2971</v>
      </c>
      <c r="C1339" s="11" t="s">
        <v>2972</v>
      </c>
      <c r="D1339" s="10">
        <v>2010</v>
      </c>
      <c r="E1339" s="11" t="s">
        <v>96</v>
      </c>
      <c r="F1339" s="13" t="s">
        <v>97</v>
      </c>
    </row>
    <row r="1340" spans="1:6" x14ac:dyDescent="0.25">
      <c r="A1340" s="9" t="s">
        <v>2906</v>
      </c>
      <c r="B1340" s="10" t="s">
        <v>2973</v>
      </c>
      <c r="C1340" s="11" t="s">
        <v>2974</v>
      </c>
      <c r="D1340" s="10">
        <v>2010</v>
      </c>
      <c r="E1340" s="11" t="s">
        <v>51</v>
      </c>
      <c r="F1340" s="13" t="s">
        <v>97</v>
      </c>
    </row>
    <row r="1341" spans="1:6" x14ac:dyDescent="0.25">
      <c r="A1341" s="9" t="s">
        <v>2906</v>
      </c>
      <c r="B1341" s="10" t="s">
        <v>2975</v>
      </c>
      <c r="C1341" s="11" t="s">
        <v>2976</v>
      </c>
      <c r="D1341" s="10">
        <v>2010</v>
      </c>
      <c r="E1341" s="11" t="s">
        <v>38</v>
      </c>
      <c r="F1341" s="13" t="s">
        <v>97</v>
      </c>
    </row>
    <row r="1342" spans="1:6" x14ac:dyDescent="0.25">
      <c r="A1342" s="9" t="s">
        <v>2906</v>
      </c>
      <c r="B1342" s="10" t="s">
        <v>2977</v>
      </c>
      <c r="C1342" s="11" t="s">
        <v>2978</v>
      </c>
      <c r="D1342" s="10">
        <v>2009</v>
      </c>
      <c r="E1342" s="11" t="s">
        <v>210</v>
      </c>
      <c r="F1342" s="13" t="s">
        <v>97</v>
      </c>
    </row>
    <row r="1343" spans="1:6" x14ac:dyDescent="0.25">
      <c r="A1343" s="9" t="s">
        <v>2906</v>
      </c>
      <c r="B1343" s="10" t="s">
        <v>2979</v>
      </c>
      <c r="C1343" s="11" t="s">
        <v>2980</v>
      </c>
      <c r="D1343" s="10">
        <v>2010</v>
      </c>
      <c r="E1343" s="11" t="s">
        <v>731</v>
      </c>
      <c r="F1343" s="13" t="s">
        <v>97</v>
      </c>
    </row>
    <row r="1344" spans="1:6" x14ac:dyDescent="0.25">
      <c r="A1344" s="9" t="s">
        <v>2906</v>
      </c>
      <c r="B1344" s="10" t="s">
        <v>2981</v>
      </c>
      <c r="C1344" s="11" t="s">
        <v>2982</v>
      </c>
      <c r="D1344" s="10">
        <v>2009</v>
      </c>
      <c r="E1344" s="11" t="s">
        <v>38</v>
      </c>
      <c r="F1344" s="13" t="s">
        <v>97</v>
      </c>
    </row>
    <row r="1345" spans="1:6" ht="15.75" thickBot="1" x14ac:dyDescent="0.3">
      <c r="A1345"/>
      <c r="B1345"/>
      <c r="C1345"/>
      <c r="D1345"/>
      <c r="E1345"/>
      <c r="F1345"/>
    </row>
    <row r="1346" spans="1:6" ht="16.5" thickBot="1" x14ac:dyDescent="0.3">
      <c r="A1346" s="18" t="s">
        <v>2983</v>
      </c>
      <c r="B1346" s="19"/>
      <c r="C1346" s="20"/>
      <c r="D1346"/>
      <c r="E1346"/>
      <c r="F1346"/>
    </row>
    <row r="1348" spans="1:6" x14ac:dyDescent="0.25">
      <c r="A1348" s="6" t="s">
        <v>0</v>
      </c>
      <c r="B1348" s="7" t="s">
        <v>1</v>
      </c>
      <c r="C1348" s="8" t="s">
        <v>2</v>
      </c>
      <c r="D1348" s="7" t="s">
        <v>3</v>
      </c>
      <c r="E1348" s="8" t="s">
        <v>4</v>
      </c>
      <c r="F1348" s="12" t="s">
        <v>5</v>
      </c>
    </row>
    <row r="1349" spans="1:6" x14ac:dyDescent="0.25">
      <c r="A1349" s="9">
        <v>1</v>
      </c>
      <c r="B1349" s="10" t="s">
        <v>2984</v>
      </c>
      <c r="C1349" s="11" t="s">
        <v>2985</v>
      </c>
      <c r="D1349" s="10">
        <v>2011</v>
      </c>
      <c r="E1349" s="11" t="s">
        <v>27</v>
      </c>
      <c r="F1349" s="13" t="s">
        <v>2986</v>
      </c>
    </row>
    <row r="1350" spans="1:6" x14ac:dyDescent="0.25">
      <c r="A1350" s="9">
        <v>2</v>
      </c>
      <c r="B1350" s="10" t="s">
        <v>2987</v>
      </c>
      <c r="C1350" s="11" t="s">
        <v>2988</v>
      </c>
      <c r="D1350" s="10">
        <v>2011</v>
      </c>
      <c r="E1350" s="11" t="s">
        <v>51</v>
      </c>
      <c r="F1350" s="13" t="s">
        <v>2989</v>
      </c>
    </row>
    <row r="1351" spans="1:6" x14ac:dyDescent="0.25">
      <c r="A1351" s="9">
        <v>3</v>
      </c>
      <c r="B1351" s="10" t="s">
        <v>2990</v>
      </c>
      <c r="C1351" s="11" t="s">
        <v>2991</v>
      </c>
      <c r="D1351" s="10">
        <v>2011</v>
      </c>
      <c r="E1351" s="11" t="s">
        <v>7</v>
      </c>
      <c r="F1351" s="13" t="s">
        <v>2992</v>
      </c>
    </row>
    <row r="1352" spans="1:6" x14ac:dyDescent="0.25">
      <c r="A1352" s="9" t="s">
        <v>2993</v>
      </c>
      <c r="B1352" s="10" t="s">
        <v>2994</v>
      </c>
      <c r="C1352" s="11" t="s">
        <v>2995</v>
      </c>
      <c r="D1352" s="10">
        <v>2011</v>
      </c>
      <c r="E1352" s="11" t="s">
        <v>7</v>
      </c>
      <c r="F1352" s="13" t="s">
        <v>97</v>
      </c>
    </row>
    <row r="1353" spans="1:6" x14ac:dyDescent="0.25">
      <c r="A1353" s="9" t="s">
        <v>2993</v>
      </c>
      <c r="B1353" s="10" t="s">
        <v>2996</v>
      </c>
      <c r="C1353" s="11" t="s">
        <v>2997</v>
      </c>
      <c r="D1353" s="10">
        <v>2011</v>
      </c>
      <c r="E1353" s="11" t="s">
        <v>21</v>
      </c>
      <c r="F1353" s="13" t="s">
        <v>97</v>
      </c>
    </row>
    <row r="1354" spans="1:6" x14ac:dyDescent="0.25">
      <c r="A1354" s="9" t="s">
        <v>2993</v>
      </c>
      <c r="B1354" s="10" t="s">
        <v>2998</v>
      </c>
      <c r="C1354" s="11" t="s">
        <v>2999</v>
      </c>
      <c r="D1354" s="10">
        <v>2012</v>
      </c>
      <c r="E1354" s="11" t="s">
        <v>108</v>
      </c>
      <c r="F1354" s="13" t="s">
        <v>97</v>
      </c>
    </row>
    <row r="1355" spans="1:6" x14ac:dyDescent="0.25">
      <c r="A1355" s="9" t="s">
        <v>2993</v>
      </c>
      <c r="B1355" s="10" t="s">
        <v>3000</v>
      </c>
      <c r="C1355" s="11" t="s">
        <v>3001</v>
      </c>
      <c r="D1355" s="10">
        <v>2012</v>
      </c>
      <c r="E1355" s="11" t="s">
        <v>96</v>
      </c>
      <c r="F1355" s="13" t="s">
        <v>97</v>
      </c>
    </row>
    <row r="1356" spans="1:6" x14ac:dyDescent="0.25">
      <c r="A1356" s="9" t="s">
        <v>2993</v>
      </c>
      <c r="B1356" s="10" t="s">
        <v>3002</v>
      </c>
      <c r="C1356" s="11" t="s">
        <v>3003</v>
      </c>
      <c r="D1356" s="10">
        <v>2012</v>
      </c>
      <c r="E1356" s="11" t="s">
        <v>140</v>
      </c>
      <c r="F1356" s="13" t="s">
        <v>97</v>
      </c>
    </row>
    <row r="1357" spans="1:6" x14ac:dyDescent="0.25">
      <c r="A1357" s="9" t="s">
        <v>2993</v>
      </c>
      <c r="B1357" s="10" t="s">
        <v>3004</v>
      </c>
      <c r="C1357" s="11" t="s">
        <v>3005</v>
      </c>
      <c r="D1357" s="10">
        <v>2012</v>
      </c>
      <c r="E1357" s="11" t="s">
        <v>140</v>
      </c>
      <c r="F1357" s="13" t="s">
        <v>97</v>
      </c>
    </row>
    <row r="1358" spans="1:6" x14ac:dyDescent="0.25">
      <c r="A1358" s="9" t="s">
        <v>2993</v>
      </c>
      <c r="B1358" s="10" t="s">
        <v>3006</v>
      </c>
      <c r="C1358" s="11" t="s">
        <v>3007</v>
      </c>
      <c r="D1358" s="10">
        <v>2012</v>
      </c>
      <c r="E1358" s="11" t="s">
        <v>7</v>
      </c>
      <c r="F1358" s="13" t="s">
        <v>97</v>
      </c>
    </row>
    <row r="1359" spans="1:6" x14ac:dyDescent="0.25">
      <c r="A1359" s="9" t="s">
        <v>2993</v>
      </c>
      <c r="B1359" s="10" t="s">
        <v>3008</v>
      </c>
      <c r="C1359" s="11" t="s">
        <v>3009</v>
      </c>
      <c r="D1359" s="10">
        <v>2012</v>
      </c>
      <c r="E1359" s="11" t="s">
        <v>18</v>
      </c>
      <c r="F1359" s="13" t="s">
        <v>97</v>
      </c>
    </row>
    <row r="1360" spans="1:6" x14ac:dyDescent="0.25">
      <c r="A1360" s="9" t="s">
        <v>2993</v>
      </c>
      <c r="B1360" s="10" t="s">
        <v>3010</v>
      </c>
      <c r="C1360" s="11" t="s">
        <v>3011</v>
      </c>
      <c r="D1360" s="10">
        <v>2013</v>
      </c>
      <c r="E1360" s="11" t="s">
        <v>18</v>
      </c>
      <c r="F1360" s="13" t="s">
        <v>97</v>
      </c>
    </row>
    <row r="1361" spans="1:6" x14ac:dyDescent="0.25">
      <c r="A1361" s="9" t="s">
        <v>2993</v>
      </c>
      <c r="B1361" s="10" t="s">
        <v>3012</v>
      </c>
      <c r="C1361" s="11" t="s">
        <v>3013</v>
      </c>
      <c r="D1361" s="10">
        <v>2013</v>
      </c>
      <c r="E1361" s="11" t="s">
        <v>18</v>
      </c>
      <c r="F1361" s="13" t="s">
        <v>97</v>
      </c>
    </row>
    <row r="1362" spans="1:6" x14ac:dyDescent="0.25">
      <c r="A1362" s="9" t="s">
        <v>2993</v>
      </c>
      <c r="B1362" s="10" t="s">
        <v>3014</v>
      </c>
      <c r="C1362" s="11" t="s">
        <v>3015</v>
      </c>
      <c r="D1362" s="10">
        <v>2011</v>
      </c>
      <c r="E1362" s="11" t="s">
        <v>18</v>
      </c>
      <c r="F1362" s="13" t="s">
        <v>97</v>
      </c>
    </row>
    <row r="1363" spans="1:6" x14ac:dyDescent="0.25">
      <c r="A1363" s="9" t="s">
        <v>2993</v>
      </c>
      <c r="B1363" s="10" t="s">
        <v>3018</v>
      </c>
      <c r="C1363" s="11" t="s">
        <v>3019</v>
      </c>
      <c r="D1363" s="10">
        <v>2012</v>
      </c>
      <c r="E1363" s="11" t="s">
        <v>108</v>
      </c>
      <c r="F1363" s="13" t="s">
        <v>97</v>
      </c>
    </row>
    <row r="1364" spans="1:6" x14ac:dyDescent="0.25">
      <c r="A1364" s="9" t="s">
        <v>2993</v>
      </c>
      <c r="B1364" s="10" t="s">
        <v>3020</v>
      </c>
      <c r="C1364" s="11" t="s">
        <v>3021</v>
      </c>
      <c r="D1364" s="10">
        <v>2012</v>
      </c>
      <c r="E1364" s="11" t="s">
        <v>140</v>
      </c>
      <c r="F1364" s="13" t="s">
        <v>97</v>
      </c>
    </row>
    <row r="1365" spans="1:6" x14ac:dyDescent="0.25">
      <c r="A1365" s="9" t="s">
        <v>2993</v>
      </c>
      <c r="B1365" s="10" t="s">
        <v>3022</v>
      </c>
      <c r="C1365" s="11" t="s">
        <v>3023</v>
      </c>
      <c r="D1365" s="10">
        <v>2011</v>
      </c>
      <c r="E1365" s="11" t="s">
        <v>84</v>
      </c>
      <c r="F1365" s="13" t="s">
        <v>97</v>
      </c>
    </row>
    <row r="1366" spans="1:6" x14ac:dyDescent="0.25">
      <c r="A1366" s="9" t="s">
        <v>2993</v>
      </c>
      <c r="B1366" s="10" t="s">
        <v>3024</v>
      </c>
      <c r="C1366" s="11" t="s">
        <v>3025</v>
      </c>
      <c r="D1366" s="10">
        <v>2012</v>
      </c>
      <c r="E1366" s="11" t="s">
        <v>38</v>
      </c>
      <c r="F1366" s="13" t="s">
        <v>97</v>
      </c>
    </row>
    <row r="1367" spans="1:6" x14ac:dyDescent="0.25">
      <c r="A1367" s="9" t="s">
        <v>2993</v>
      </c>
      <c r="B1367" s="10" t="s">
        <v>3026</v>
      </c>
      <c r="C1367" s="11" t="s">
        <v>3027</v>
      </c>
      <c r="D1367" s="10">
        <v>2011</v>
      </c>
      <c r="E1367" s="11" t="s">
        <v>51</v>
      </c>
      <c r="F1367" s="13" t="s">
        <v>97</v>
      </c>
    </row>
    <row r="1368" spans="1:6" x14ac:dyDescent="0.25">
      <c r="A1368" s="9" t="s">
        <v>2993</v>
      </c>
      <c r="B1368" s="10" t="s">
        <v>3028</v>
      </c>
      <c r="C1368" s="11" t="s">
        <v>3029</v>
      </c>
      <c r="D1368" s="10">
        <v>2012</v>
      </c>
      <c r="E1368" s="11" t="s">
        <v>51</v>
      </c>
      <c r="F1368" s="13" t="s">
        <v>97</v>
      </c>
    </row>
    <row r="1369" spans="1:6" x14ac:dyDescent="0.25">
      <c r="A1369" s="9" t="s">
        <v>2993</v>
      </c>
      <c r="B1369" s="10" t="s">
        <v>3030</v>
      </c>
      <c r="C1369" s="11" t="s">
        <v>3031</v>
      </c>
      <c r="D1369" s="10">
        <v>2011</v>
      </c>
      <c r="E1369" s="11" t="s">
        <v>38</v>
      </c>
      <c r="F1369" s="13" t="s">
        <v>97</v>
      </c>
    </row>
    <row r="1370" spans="1:6" x14ac:dyDescent="0.25">
      <c r="A1370" s="9" t="s">
        <v>2993</v>
      </c>
      <c r="B1370" s="10" t="s">
        <v>3032</v>
      </c>
      <c r="C1370" s="11" t="s">
        <v>3033</v>
      </c>
      <c r="D1370" s="10">
        <v>2012</v>
      </c>
      <c r="E1370" s="11" t="s">
        <v>87</v>
      </c>
      <c r="F1370" s="13" t="s">
        <v>97</v>
      </c>
    </row>
    <row r="1371" spans="1:6" x14ac:dyDescent="0.25">
      <c r="A1371" s="9" t="s">
        <v>2993</v>
      </c>
      <c r="B1371" s="10" t="s">
        <v>3034</v>
      </c>
      <c r="C1371" s="11" t="s">
        <v>3035</v>
      </c>
      <c r="D1371" s="10">
        <v>2011</v>
      </c>
      <c r="E1371" s="11" t="s">
        <v>210</v>
      </c>
      <c r="F1371" s="13" t="s">
        <v>97</v>
      </c>
    </row>
    <row r="1372" spans="1:6" x14ac:dyDescent="0.25">
      <c r="A1372" s="9" t="s">
        <v>2993</v>
      </c>
      <c r="B1372" s="10" t="s">
        <v>3036</v>
      </c>
      <c r="C1372" s="11" t="s">
        <v>3037</v>
      </c>
      <c r="D1372" s="10">
        <v>2012</v>
      </c>
      <c r="E1372" s="11" t="s">
        <v>7</v>
      </c>
      <c r="F1372" s="13" t="s">
        <v>97</v>
      </c>
    </row>
    <row r="1373" spans="1:6" x14ac:dyDescent="0.25">
      <c r="A1373" s="9" t="s">
        <v>2993</v>
      </c>
      <c r="B1373" s="10" t="s">
        <v>3038</v>
      </c>
      <c r="C1373" s="11" t="s">
        <v>3039</v>
      </c>
      <c r="D1373" s="10">
        <v>2011</v>
      </c>
      <c r="E1373" s="11" t="s">
        <v>135</v>
      </c>
      <c r="F1373" s="13" t="s">
        <v>97</v>
      </c>
    </row>
    <row r="1374" spans="1:6" x14ac:dyDescent="0.25">
      <c r="A1374" s="9" t="s">
        <v>2993</v>
      </c>
      <c r="B1374" s="10" t="s">
        <v>3040</v>
      </c>
      <c r="C1374" s="11" t="s">
        <v>3041</v>
      </c>
      <c r="D1374" s="10">
        <v>2013</v>
      </c>
      <c r="E1374" s="11" t="s">
        <v>96</v>
      </c>
      <c r="F1374" s="13" t="s">
        <v>97</v>
      </c>
    </row>
    <row r="1375" spans="1:6" x14ac:dyDescent="0.25">
      <c r="A1375" s="9" t="s">
        <v>2993</v>
      </c>
      <c r="B1375" s="10" t="s">
        <v>3042</v>
      </c>
      <c r="C1375" s="11" t="s">
        <v>3043</v>
      </c>
      <c r="D1375" s="10">
        <v>2012</v>
      </c>
      <c r="E1375" s="11" t="s">
        <v>38</v>
      </c>
      <c r="F1375" s="13" t="s">
        <v>97</v>
      </c>
    </row>
    <row r="1376" spans="1:6" x14ac:dyDescent="0.25">
      <c r="A1376" s="9" t="s">
        <v>2993</v>
      </c>
      <c r="B1376" s="10" t="s">
        <v>3044</v>
      </c>
      <c r="C1376" s="11" t="s">
        <v>3045</v>
      </c>
      <c r="D1376" s="10">
        <v>2012</v>
      </c>
      <c r="E1376" s="11" t="s">
        <v>38</v>
      </c>
      <c r="F1376" s="13" t="s">
        <v>97</v>
      </c>
    </row>
    <row r="1377" spans="1:6" x14ac:dyDescent="0.25">
      <c r="A1377" s="9" t="s">
        <v>2993</v>
      </c>
      <c r="B1377" s="10" t="s">
        <v>3046</v>
      </c>
      <c r="C1377" s="11" t="s">
        <v>3047</v>
      </c>
      <c r="D1377" s="10">
        <v>2014</v>
      </c>
      <c r="E1377" s="11" t="s">
        <v>87</v>
      </c>
      <c r="F1377" s="13" t="s">
        <v>97</v>
      </c>
    </row>
    <row r="1378" spans="1:6" x14ac:dyDescent="0.25">
      <c r="A1378" s="9" t="s">
        <v>2993</v>
      </c>
      <c r="B1378" s="10" t="s">
        <v>3048</v>
      </c>
      <c r="C1378" s="11" t="s">
        <v>3049</v>
      </c>
      <c r="D1378" s="10">
        <v>2012</v>
      </c>
      <c r="E1378" s="11" t="s">
        <v>38</v>
      </c>
      <c r="F1378" s="13" t="s">
        <v>97</v>
      </c>
    </row>
    <row r="1379" spans="1:6" x14ac:dyDescent="0.25">
      <c r="A1379" s="9" t="s">
        <v>2993</v>
      </c>
      <c r="B1379" s="10" t="s">
        <v>3050</v>
      </c>
      <c r="C1379" s="11" t="s">
        <v>3051</v>
      </c>
      <c r="D1379" s="10">
        <v>2012</v>
      </c>
      <c r="E1379" s="11" t="s">
        <v>38</v>
      </c>
      <c r="F1379" s="13" t="s">
        <v>97</v>
      </c>
    </row>
    <row r="1380" spans="1:6" x14ac:dyDescent="0.25">
      <c r="A1380" s="9" t="s">
        <v>2993</v>
      </c>
      <c r="B1380" s="10" t="s">
        <v>3052</v>
      </c>
      <c r="C1380" s="11" t="s">
        <v>3053</v>
      </c>
      <c r="D1380" s="10">
        <v>2012</v>
      </c>
      <c r="E1380" s="11" t="s">
        <v>38</v>
      </c>
      <c r="F1380" s="13" t="s">
        <v>97</v>
      </c>
    </row>
    <row r="1381" spans="1:6" x14ac:dyDescent="0.25">
      <c r="A1381" s="9" t="s">
        <v>2993</v>
      </c>
      <c r="B1381" s="10" t="s">
        <v>3054</v>
      </c>
      <c r="C1381" s="11" t="s">
        <v>3055</v>
      </c>
      <c r="D1381" s="10">
        <v>2012</v>
      </c>
      <c r="E1381" s="11" t="s">
        <v>38</v>
      </c>
      <c r="F1381" s="13" t="s">
        <v>97</v>
      </c>
    </row>
    <row r="1382" spans="1:6" x14ac:dyDescent="0.25">
      <c r="A1382" s="9" t="s">
        <v>2993</v>
      </c>
      <c r="B1382" s="10" t="s">
        <v>3056</v>
      </c>
      <c r="C1382" s="11" t="s">
        <v>3057</v>
      </c>
      <c r="D1382" s="10">
        <v>2012</v>
      </c>
      <c r="E1382" s="11" t="s">
        <v>38</v>
      </c>
      <c r="F1382" s="13" t="s">
        <v>97</v>
      </c>
    </row>
    <row r="1383" spans="1:6" x14ac:dyDescent="0.25">
      <c r="A1383" s="9" t="s">
        <v>2993</v>
      </c>
      <c r="B1383" s="10" t="s">
        <v>3058</v>
      </c>
      <c r="C1383" s="11" t="s">
        <v>3059</v>
      </c>
      <c r="D1383" s="10">
        <v>2013</v>
      </c>
      <c r="E1383" s="11" t="s">
        <v>140</v>
      </c>
      <c r="F1383" s="13" t="s">
        <v>97</v>
      </c>
    </row>
    <row r="1384" spans="1:6" x14ac:dyDescent="0.25">
      <c r="A1384" s="9" t="s">
        <v>2993</v>
      </c>
      <c r="B1384" s="10" t="s">
        <v>3060</v>
      </c>
      <c r="C1384" s="11" t="s">
        <v>3061</v>
      </c>
      <c r="D1384" s="10">
        <v>2011</v>
      </c>
      <c r="E1384" s="11" t="s">
        <v>84</v>
      </c>
      <c r="F1384" s="13" t="s">
        <v>97</v>
      </c>
    </row>
    <row r="1385" spans="1:6" x14ac:dyDescent="0.25">
      <c r="A1385" s="9" t="s">
        <v>2993</v>
      </c>
      <c r="B1385" s="10" t="s">
        <v>3062</v>
      </c>
      <c r="C1385" s="11" t="s">
        <v>3063</v>
      </c>
      <c r="D1385" s="10">
        <v>2013</v>
      </c>
      <c r="E1385" s="11" t="s">
        <v>7</v>
      </c>
      <c r="F1385" s="13" t="s">
        <v>97</v>
      </c>
    </row>
    <row r="1386" spans="1:6" x14ac:dyDescent="0.25">
      <c r="A1386" s="9" t="s">
        <v>2993</v>
      </c>
      <c r="B1386" s="10" t="s">
        <v>3064</v>
      </c>
      <c r="C1386" s="11" t="s">
        <v>3065</v>
      </c>
      <c r="D1386" s="10">
        <v>2014</v>
      </c>
      <c r="E1386" s="11" t="s">
        <v>27</v>
      </c>
      <c r="F1386" s="13" t="s">
        <v>97</v>
      </c>
    </row>
    <row r="1387" spans="1:6" x14ac:dyDescent="0.25">
      <c r="A1387" s="9" t="s">
        <v>2993</v>
      </c>
      <c r="B1387" s="10" t="s">
        <v>3066</v>
      </c>
      <c r="C1387" s="11" t="s">
        <v>3067</v>
      </c>
      <c r="D1387" s="10">
        <v>2012</v>
      </c>
      <c r="E1387" s="11" t="s">
        <v>27</v>
      </c>
      <c r="F1387" s="13" t="s">
        <v>97</v>
      </c>
    </row>
    <row r="1388" spans="1:6" x14ac:dyDescent="0.25">
      <c r="A1388" s="9" t="s">
        <v>2993</v>
      </c>
      <c r="B1388" s="10" t="s">
        <v>3068</v>
      </c>
      <c r="C1388" s="11" t="s">
        <v>3069</v>
      </c>
      <c r="D1388" s="10">
        <v>2013</v>
      </c>
      <c r="E1388" s="11" t="s">
        <v>27</v>
      </c>
      <c r="F1388" s="13" t="s">
        <v>97</v>
      </c>
    </row>
    <row r="1389" spans="1:6" x14ac:dyDescent="0.25">
      <c r="A1389" s="9" t="s">
        <v>2993</v>
      </c>
      <c r="B1389" s="10" t="s">
        <v>3070</v>
      </c>
      <c r="C1389" s="11" t="s">
        <v>3071</v>
      </c>
      <c r="D1389" s="10">
        <v>2011</v>
      </c>
      <c r="E1389" s="11" t="s">
        <v>21</v>
      </c>
      <c r="F1389" s="13" t="s">
        <v>97</v>
      </c>
    </row>
    <row r="1390" spans="1:6" x14ac:dyDescent="0.25">
      <c r="A1390" s="9" t="s">
        <v>2993</v>
      </c>
      <c r="B1390" s="10" t="s">
        <v>3072</v>
      </c>
      <c r="C1390" s="11" t="s">
        <v>3073</v>
      </c>
      <c r="D1390" s="10">
        <v>2013</v>
      </c>
      <c r="E1390" s="11" t="s">
        <v>38</v>
      </c>
      <c r="F1390" s="13" t="s">
        <v>97</v>
      </c>
    </row>
    <row r="1391" spans="1:6" x14ac:dyDescent="0.25">
      <c r="A1391" s="9" t="s">
        <v>2993</v>
      </c>
      <c r="B1391" s="10" t="s">
        <v>3074</v>
      </c>
      <c r="C1391" s="11" t="s">
        <v>3075</v>
      </c>
      <c r="D1391" s="10">
        <v>2014</v>
      </c>
      <c r="E1391" s="11" t="s">
        <v>38</v>
      </c>
      <c r="F1391" s="13" t="s">
        <v>97</v>
      </c>
    </row>
    <row r="1392" spans="1:6" x14ac:dyDescent="0.25">
      <c r="A1392" s="9" t="s">
        <v>2993</v>
      </c>
      <c r="B1392" s="10" t="s">
        <v>3076</v>
      </c>
      <c r="C1392" s="11" t="s">
        <v>3077</v>
      </c>
      <c r="D1392" s="10">
        <v>2011</v>
      </c>
      <c r="E1392" s="11" t="s">
        <v>210</v>
      </c>
      <c r="F1392" s="13" t="s">
        <v>97</v>
      </c>
    </row>
    <row r="1393" spans="1:6" x14ac:dyDescent="0.25">
      <c r="A1393" s="9" t="s">
        <v>2993</v>
      </c>
      <c r="B1393" s="10" t="s">
        <v>3078</v>
      </c>
      <c r="C1393" s="11" t="s">
        <v>3079</v>
      </c>
      <c r="D1393" s="10">
        <v>2012</v>
      </c>
      <c r="E1393" s="11" t="s">
        <v>10</v>
      </c>
      <c r="F1393" s="13" t="s">
        <v>97</v>
      </c>
    </row>
    <row r="1394" spans="1:6" x14ac:dyDescent="0.25">
      <c r="A1394" s="9" t="s">
        <v>2993</v>
      </c>
      <c r="B1394" s="10" t="s">
        <v>3080</v>
      </c>
      <c r="C1394" s="11" t="s">
        <v>3081</v>
      </c>
      <c r="D1394" s="10">
        <v>2012</v>
      </c>
      <c r="E1394" s="11" t="s">
        <v>10</v>
      </c>
      <c r="F1394" s="13" t="s">
        <v>97</v>
      </c>
    </row>
    <row r="1395" spans="1:6" x14ac:dyDescent="0.25">
      <c r="A1395" s="9" t="s">
        <v>2993</v>
      </c>
      <c r="B1395" s="10" t="s">
        <v>3082</v>
      </c>
      <c r="C1395" s="11" t="s">
        <v>3083</v>
      </c>
      <c r="D1395" s="10">
        <v>2012</v>
      </c>
      <c r="E1395" s="11" t="s">
        <v>10</v>
      </c>
      <c r="F1395" s="13" t="s">
        <v>97</v>
      </c>
    </row>
    <row r="1396" spans="1:6" x14ac:dyDescent="0.25">
      <c r="A1396" s="9" t="s">
        <v>2993</v>
      </c>
      <c r="B1396" s="10" t="s">
        <v>3088</v>
      </c>
      <c r="C1396" s="11" t="s">
        <v>3089</v>
      </c>
      <c r="D1396" s="10">
        <v>2013</v>
      </c>
      <c r="E1396" s="11" t="s">
        <v>38</v>
      </c>
      <c r="F1396" s="13" t="s">
        <v>97</v>
      </c>
    </row>
    <row r="1397" spans="1:6" x14ac:dyDescent="0.25">
      <c r="A1397" s="9" t="s">
        <v>2993</v>
      </c>
      <c r="B1397" s="10" t="s">
        <v>3090</v>
      </c>
      <c r="C1397" s="11" t="s">
        <v>3091</v>
      </c>
      <c r="D1397" s="10">
        <v>2012</v>
      </c>
      <c r="E1397" s="11" t="s">
        <v>24</v>
      </c>
      <c r="F1397" s="13" t="s">
        <v>97</v>
      </c>
    </row>
    <row r="1398" spans="1:6" x14ac:dyDescent="0.25">
      <c r="A1398" s="9" t="s">
        <v>2993</v>
      </c>
      <c r="B1398" s="10" t="s">
        <v>3092</v>
      </c>
      <c r="C1398" s="11" t="s">
        <v>3093</v>
      </c>
      <c r="D1398" s="10">
        <v>2012</v>
      </c>
      <c r="E1398" s="11" t="s">
        <v>38</v>
      </c>
      <c r="F1398" s="13" t="s">
        <v>97</v>
      </c>
    </row>
  </sheetData>
  <mergeCells count="12">
    <mergeCell ref="A1346:C1346"/>
    <mergeCell ref="A2:C2"/>
    <mergeCell ref="A447:C447"/>
    <mergeCell ref="A522:C522"/>
    <mergeCell ref="A584:C584"/>
    <mergeCell ref="A672:C672"/>
    <mergeCell ref="A734:C734"/>
    <mergeCell ref="A793:C793"/>
    <mergeCell ref="A1073:C1073"/>
    <mergeCell ref="A1154:C1154"/>
    <mergeCell ref="A1216:C1216"/>
    <mergeCell ref="A1285:C12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MOŠKI</vt:lpstr>
      <vt:lpstr>ŽENSKE</vt:lpstr>
      <vt:lpstr>za tisk</vt:lpstr>
      <vt:lpstr>SLO 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Klemenčič</dc:creator>
  <cp:lastModifiedBy>Jože Klemenčič</cp:lastModifiedBy>
  <cp:lastPrinted>2022-12-06T10:40:31Z</cp:lastPrinted>
  <dcterms:created xsi:type="dcterms:W3CDTF">2022-12-05T13:20:30Z</dcterms:created>
  <dcterms:modified xsi:type="dcterms:W3CDTF">2022-12-06T10:40:42Z</dcterms:modified>
</cp:coreProperties>
</file>