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Tekmovalna komisija\Bilten 2022\Startne liste\"/>
    </mc:Choice>
  </mc:AlternateContent>
  <xr:revisionPtr revIDLastSave="0" documentId="13_ncr:1_{833F31AE-291F-48A4-9FEC-E314B9796E65}" xr6:coauthVersionLast="47" xr6:coauthVersionMax="47" xr10:uidLastSave="{00000000-0000-0000-0000-000000000000}"/>
  <bookViews>
    <workbookView xWindow="-120" yWindow="-120" windowWidth="20730" windowHeight="11160" activeTab="11" xr2:uid="{BA415A77-4C92-4428-8CBD-C392D577DB1D}"/>
  </bookViews>
  <sheets>
    <sheet name="ČLE" sheetId="1" r:id="rId1"/>
    <sheet name="JUE" sheetId="3" r:id="rId2"/>
    <sheet name="SME" sheetId="4" r:id="rId3"/>
    <sheet name="MME" sheetId="5" r:id="rId4"/>
    <sheet name="SDE" sheetId="6" r:id="rId5"/>
    <sheet name="MDE" sheetId="7" r:id="rId6"/>
    <sheet name="ČLI" sheetId="8" r:id="rId7"/>
    <sheet name="JUI" sheetId="9" r:id="rId8"/>
    <sheet name="SMI" sheetId="10" r:id="rId9"/>
    <sheet name="MMI" sheetId="11" r:id="rId10"/>
    <sheet name="SDI" sheetId="12" r:id="rId11"/>
    <sheet name="MDI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3" i="1" l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<sst xmlns="http://schemas.openxmlformats.org/spreadsheetml/2006/main" count="7425" uniqueCount="3002">
  <si>
    <t>Mesto</t>
  </si>
  <si>
    <t>Šifra</t>
  </si>
  <si>
    <t>Priimek in ime</t>
  </si>
  <si>
    <t>Letnik</t>
  </si>
  <si>
    <t>Klub</t>
  </si>
  <si>
    <t>Točke</t>
  </si>
  <si>
    <t>LAMPIČ Anamarija</t>
  </si>
  <si>
    <t>TSK Triglav Kranj</t>
  </si>
  <si>
    <t>13,23</t>
  </si>
  <si>
    <t>UREVC Eva</t>
  </si>
  <si>
    <t>ŠD Gorje</t>
  </si>
  <si>
    <t>31,76</t>
  </si>
  <si>
    <t>MANDELJC Anja</t>
  </si>
  <si>
    <t>58,91</t>
  </si>
  <si>
    <t>KLEMENČIČ Anita</t>
  </si>
  <si>
    <t>77,96</t>
  </si>
  <si>
    <t>JAZBEC Sara</t>
  </si>
  <si>
    <t>90,83</t>
  </si>
  <si>
    <t>ŽERJAV Neža</t>
  </si>
  <si>
    <t>ND Rateče - Planica</t>
  </si>
  <si>
    <t>94,23</t>
  </si>
  <si>
    <t>KLEMENČIČ Nina</t>
  </si>
  <si>
    <t>113,19</t>
  </si>
  <si>
    <t>MAROLT Katja</t>
  </si>
  <si>
    <t>TSK JUB Dol pri Ljubljani</t>
  </si>
  <si>
    <t>242,07</t>
  </si>
  <si>
    <t>RACE Petra</t>
  </si>
  <si>
    <t>299,54</t>
  </si>
  <si>
    <t>ŠTERN Ana</t>
  </si>
  <si>
    <t>ŠD Oktan</t>
  </si>
  <si>
    <t>322,65</t>
  </si>
  <si>
    <t>RUPNIK Neža</t>
  </si>
  <si>
    <t>448,06</t>
  </si>
  <si>
    <t>ERŽEN Anja</t>
  </si>
  <si>
    <t>TSK Bled</t>
  </si>
  <si>
    <t>999,99</t>
  </si>
  <si>
    <t>(=)12</t>
  </si>
  <si>
    <t>LIKAR Ema</t>
  </si>
  <si>
    <t>TSK Logatec</t>
  </si>
  <si>
    <t>SEVER RUS Eva</t>
  </si>
  <si>
    <t>HUS Katja</t>
  </si>
  <si>
    <t>SD Maribor - Železničar</t>
  </si>
  <si>
    <t>KLEMENČIČ Eva</t>
  </si>
  <si>
    <t>KOKOŠINEK Valentina</t>
  </si>
  <si>
    <t>SK Črna - tekaška sekcija</t>
  </si>
  <si>
    <t>MISOTIČ Tjaša</t>
  </si>
  <si>
    <t>VESENJAK Nika</t>
  </si>
  <si>
    <t>ZUPAN Tjaša</t>
  </si>
  <si>
    <t>MEGLIČ Anita</t>
  </si>
  <si>
    <t>BAHČ Nuša</t>
  </si>
  <si>
    <t>MALNAR Uta</t>
  </si>
  <si>
    <t>MOLK Špela</t>
  </si>
  <si>
    <t>BOŽIČ Patricija</t>
  </si>
  <si>
    <t>PELLIS Patricija</t>
  </si>
  <si>
    <t>GOLOB Ana</t>
  </si>
  <si>
    <t>BOŽIČ Marinela</t>
  </si>
  <si>
    <t>JELEN Tea</t>
  </si>
  <si>
    <t>NŠD Medvode</t>
  </si>
  <si>
    <t>PRAZNIK Ela</t>
  </si>
  <si>
    <t>HUS Mateja</t>
  </si>
  <si>
    <t>DEBEVEC Nadja</t>
  </si>
  <si>
    <t>RIMAHAZI Eva</t>
  </si>
  <si>
    <t>ŽAVBI KUNAVER Anja</t>
  </si>
  <si>
    <t>LOKAR Ana</t>
  </si>
  <si>
    <t>ŽAVBI KUNAVER Nina</t>
  </si>
  <si>
    <t>LUŠTRIK Maruša</t>
  </si>
  <si>
    <t>SK Brdo Ljubljana</t>
  </si>
  <si>
    <t>ŽAVBI KUNAVER Saša</t>
  </si>
  <si>
    <t>DRČAR Lili</t>
  </si>
  <si>
    <t>SK Ihan</t>
  </si>
  <si>
    <t>ŠOLAR Manca</t>
  </si>
  <si>
    <t>POŽAR Ana</t>
  </si>
  <si>
    <t>POŽAR Mina</t>
  </si>
  <si>
    <t>KOPAVNIK Nuša</t>
  </si>
  <si>
    <t>BEŠVIR Katarina</t>
  </si>
  <si>
    <t>ČESEN Nina</t>
  </si>
  <si>
    <t>BALANTIČ Katja</t>
  </si>
  <si>
    <t>LUŠTRIK Neža</t>
  </si>
  <si>
    <t>BARIČ Tamara</t>
  </si>
  <si>
    <t>POKLUKAR Ana</t>
  </si>
  <si>
    <t>ŠIMENC Ana</t>
  </si>
  <si>
    <t>MEGLIČ Ajda</t>
  </si>
  <si>
    <t>ŠILER Kaja</t>
  </si>
  <si>
    <t>ČEBAŠEK Alenka</t>
  </si>
  <si>
    <t>PODVIZ Jerneja</t>
  </si>
  <si>
    <t>LOKAR Urša</t>
  </si>
  <si>
    <t>POLANC Saška</t>
  </si>
  <si>
    <t>JUHART Špela</t>
  </si>
  <si>
    <t>SK CARVE PLUS Slov.  Bistrica</t>
  </si>
  <si>
    <t>JEZERŠEK Barbara</t>
  </si>
  <si>
    <t>HUMERCA Gabriela</t>
  </si>
  <si>
    <t>FABJAN Vesna</t>
  </si>
  <si>
    <t>VIŠNAR Katja</t>
  </si>
  <si>
    <t>MAJDIČ Petra</t>
  </si>
  <si>
    <t>ŠD Atrans Trojane</t>
  </si>
  <si>
    <t>COSSETTINI Mirjam</t>
  </si>
  <si>
    <t>MALI Andreja</t>
  </si>
  <si>
    <t>ŠD MALI SVET</t>
  </si>
  <si>
    <t>LARISI Lucija</t>
  </si>
  <si>
    <t>BRANKOVIČ Tadeja</t>
  </si>
  <si>
    <t>SD Kokrica</t>
  </si>
  <si>
    <t>KOBLAR Andreja</t>
  </si>
  <si>
    <t>SK Tržič</t>
  </si>
  <si>
    <t>GREGORIN Teja</t>
  </si>
  <si>
    <t>ŠD NIKA Ihan</t>
  </si>
  <si>
    <t>KOLANDER Andreja</t>
  </si>
  <si>
    <t>KRISTAN Tina</t>
  </si>
  <si>
    <t>PANČUR Neva</t>
  </si>
  <si>
    <t>KRANJC Katja</t>
  </si>
  <si>
    <t>TSD Olimpija Bloke</t>
  </si>
  <si>
    <t>LOTRIČ Anamarija</t>
  </si>
  <si>
    <t>REPNIK Rina</t>
  </si>
  <si>
    <t>KOSMAČ Neža</t>
  </si>
  <si>
    <t>MILAVEC Lara</t>
  </si>
  <si>
    <t>LIKAR Ana</t>
  </si>
  <si>
    <t>MENARD Laura</t>
  </si>
  <si>
    <t>DEŽELAK Dorotea</t>
  </si>
  <si>
    <t>PEČNIK Ana</t>
  </si>
  <si>
    <t>BEZJAK Špela</t>
  </si>
  <si>
    <t>BAHOVEC Tjaša</t>
  </si>
  <si>
    <t>BAHOVEC Maša</t>
  </si>
  <si>
    <t>VALJAVEC Lea</t>
  </si>
  <si>
    <t>BAJŽELJ Urša</t>
  </si>
  <si>
    <t>LOTRIČ Katarina</t>
  </si>
  <si>
    <t>BAJŽELJ Meta</t>
  </si>
  <si>
    <t>STUDEN Žana</t>
  </si>
  <si>
    <t>UDIR Laura</t>
  </si>
  <si>
    <t>STANEK Katjuša</t>
  </si>
  <si>
    <t>KLEMENČIČ Polona</t>
  </si>
  <si>
    <t>KLEMENČIČ Živa</t>
  </si>
  <si>
    <t>GRUM Anthea</t>
  </si>
  <si>
    <t>KOLARIČ Maša</t>
  </si>
  <si>
    <t>JERALA Eva</t>
  </si>
  <si>
    <t>PODGORNIK Pia</t>
  </si>
  <si>
    <t>PETKOVŠEK Urška</t>
  </si>
  <si>
    <t>MESAR Eva</t>
  </si>
  <si>
    <t>DOLES Maša</t>
  </si>
  <si>
    <t>BOGATAJ Lara</t>
  </si>
  <si>
    <t>KOSMAČ Urša</t>
  </si>
  <si>
    <t>LEGAT Maša</t>
  </si>
  <si>
    <t>IVANČIČ Hani</t>
  </si>
  <si>
    <t>MURTIČ Janja</t>
  </si>
  <si>
    <t>TRAMPUŠ Tjaša</t>
  </si>
  <si>
    <t>PETKOVŠEK Erika</t>
  </si>
  <si>
    <t>JEREB Patricija</t>
  </si>
  <si>
    <t>LUKAN Tanja</t>
  </si>
  <si>
    <t>LUKAN Klara</t>
  </si>
  <si>
    <t>TREVEN Anita</t>
  </si>
  <si>
    <t>DŽAIČ Manca</t>
  </si>
  <si>
    <t>LAPAJNE Pia</t>
  </si>
  <si>
    <t>SD Bohinj</t>
  </si>
  <si>
    <t>MLINAR Tjaša</t>
  </si>
  <si>
    <t>RAVŠELJ Nastja</t>
  </si>
  <si>
    <t>SK Loška dolina</t>
  </si>
  <si>
    <t>RAZINGER Nika</t>
  </si>
  <si>
    <t>ČEMAŽAR Lucija</t>
  </si>
  <si>
    <t>KLAVŽAR Ina</t>
  </si>
  <si>
    <t>KLAVŽAR Tara</t>
  </si>
  <si>
    <t>LEKAN Sara</t>
  </si>
  <si>
    <t>UMEK Maja</t>
  </si>
  <si>
    <t>PISTOR Kaja</t>
  </si>
  <si>
    <t>OMAN Katja</t>
  </si>
  <si>
    <t>ŠTIH Tina</t>
  </si>
  <si>
    <t>POKLUKAR Eva</t>
  </si>
  <si>
    <t>LAVRIČ Tjaša</t>
  </si>
  <si>
    <t>ROBNIK Katarina</t>
  </si>
  <si>
    <t>ZUPAN Neža</t>
  </si>
  <si>
    <t>MALI Urša</t>
  </si>
  <si>
    <t>ČEBAŠEK Jerneja</t>
  </si>
  <si>
    <t>ŠIMENC Ermina</t>
  </si>
  <si>
    <t>EINFALT Ula</t>
  </si>
  <si>
    <t>EINFALT Lea</t>
  </si>
  <si>
    <t>JAN Kristina</t>
  </si>
  <si>
    <t>GOLMAJER OSMIČ Rozalija</t>
  </si>
  <si>
    <t>KOŠIR Katja</t>
  </si>
  <si>
    <t>BRAND Nataša</t>
  </si>
  <si>
    <t>IGLIČAR Katarina</t>
  </si>
  <si>
    <t>PONIKVAR Nika</t>
  </si>
  <si>
    <t>PRETNAR Ana</t>
  </si>
  <si>
    <t>FORJANIČ Maruša</t>
  </si>
  <si>
    <t>POJE Urška</t>
  </si>
  <si>
    <t>JAGODIC Nina</t>
  </si>
  <si>
    <t>ŠOLAR KAJŽAR Zala</t>
  </si>
  <si>
    <t>MISOTIČ Rebeka</t>
  </si>
  <si>
    <t>KAVALAR Lucija</t>
  </si>
  <si>
    <t>MOJIČ Maja</t>
  </si>
  <si>
    <t>MLINAR Ana</t>
  </si>
  <si>
    <t>MLAKAR Tina</t>
  </si>
  <si>
    <t>URH Asja</t>
  </si>
  <si>
    <t>KLANČAR Janja</t>
  </si>
  <si>
    <t>ROJC Anita</t>
  </si>
  <si>
    <t>KRNC Karmen</t>
  </si>
  <si>
    <t>KAJŽAR Kaja</t>
  </si>
  <si>
    <t>GRACER Gaja</t>
  </si>
  <si>
    <t>PETERNEL Zala</t>
  </si>
  <si>
    <t>FINŽGAR Metka</t>
  </si>
  <si>
    <t>KOLMAN Tira</t>
  </si>
  <si>
    <t>SOKOLOV Nina</t>
  </si>
  <si>
    <t>BERGANT Sara</t>
  </si>
  <si>
    <t>KOŽUH Zala</t>
  </si>
  <si>
    <t>PAPLER Pia</t>
  </si>
  <si>
    <t>PAPLER Ula</t>
  </si>
  <si>
    <t>ZADRAVEC Nina</t>
  </si>
  <si>
    <t>MIHEVC Jerneja</t>
  </si>
  <si>
    <t>MLAKAR Maja</t>
  </si>
  <si>
    <t>MLAKAR Sara</t>
  </si>
  <si>
    <t>ŠTEMPIHAR Ana</t>
  </si>
  <si>
    <t>TODOROVIČ Tjaša</t>
  </si>
  <si>
    <t>BARTOL Maja</t>
  </si>
  <si>
    <t>ŽMITEK Jerca</t>
  </si>
  <si>
    <t>ARH Saša</t>
  </si>
  <si>
    <t>ČEBAŠEK Barbara</t>
  </si>
  <si>
    <t>SLABANJA Manca</t>
  </si>
  <si>
    <t>ZBAČNIK Maja</t>
  </si>
  <si>
    <t>ZRIM Jerca</t>
  </si>
  <si>
    <t>ANTONČIČ Karin</t>
  </si>
  <si>
    <t>KOŠIR Lana</t>
  </si>
  <si>
    <t>ZALOKAR Manca</t>
  </si>
  <si>
    <t>MERHAR Nina</t>
  </si>
  <si>
    <t>HUDOVERNIK Rebeka</t>
  </si>
  <si>
    <t>AMBROŽIČ Ana</t>
  </si>
  <si>
    <t>VEREŠ Nika</t>
  </si>
  <si>
    <t>LUKAN Martina</t>
  </si>
  <si>
    <t>GRADIŠAR Nastja</t>
  </si>
  <si>
    <t>LOGAR Sara</t>
  </si>
  <si>
    <t>JEZERŠEK Ana Lucija</t>
  </si>
  <si>
    <t>LEKŠE Klara</t>
  </si>
  <si>
    <t>SLEMENŠEK Urška</t>
  </si>
  <si>
    <t>HODNIK Kaja</t>
  </si>
  <si>
    <t>ROBNIK Petra</t>
  </si>
  <si>
    <t>KNEZ Anja</t>
  </si>
  <si>
    <t>JEZERŠEK Estera</t>
  </si>
  <si>
    <t>VINDIŠAR Nika</t>
  </si>
  <si>
    <t>MRAK Špela</t>
  </si>
  <si>
    <t>ROZMAN Eva</t>
  </si>
  <si>
    <t>KNAFELJ Špela</t>
  </si>
  <si>
    <t>KUNSTIČ Julija</t>
  </si>
  <si>
    <t>NOČ Liza</t>
  </si>
  <si>
    <t>ZIDAR Sara</t>
  </si>
  <si>
    <t>ŠAREC TOBIAS Isabela</t>
  </si>
  <si>
    <t>VOZELJ Tais</t>
  </si>
  <si>
    <t>KERŠTAJN Maja</t>
  </si>
  <si>
    <t>GASAR Maša</t>
  </si>
  <si>
    <t>KOPAVNIK Živa</t>
  </si>
  <si>
    <t>DOLŽAN Maja</t>
  </si>
  <si>
    <t>BABIČ Eva</t>
  </si>
  <si>
    <t>MERKUŽIČ Nina</t>
  </si>
  <si>
    <t>STERLE Maja</t>
  </si>
  <si>
    <t>MOHORIČ Pika</t>
  </si>
  <si>
    <t>KOREN Petra</t>
  </si>
  <si>
    <t>PUC Lara</t>
  </si>
  <si>
    <t>BROLIH Anja</t>
  </si>
  <si>
    <t>DOVJAK Katja</t>
  </si>
  <si>
    <t>VIDMAR Katarina</t>
  </si>
  <si>
    <t>VIDMAR Špela</t>
  </si>
  <si>
    <t>BAČNIK Veronika</t>
  </si>
  <si>
    <t>JEZERŠEK Tamara</t>
  </si>
  <si>
    <t>OVSENEK Urša</t>
  </si>
  <si>
    <t>OSOVNIKAR Manca</t>
  </si>
  <si>
    <t>MODIC Lucija</t>
  </si>
  <si>
    <t>ZORJAN Špela</t>
  </si>
  <si>
    <t>RECHKALOVA Ekaterina</t>
  </si>
  <si>
    <t>PERKO Neža</t>
  </si>
  <si>
    <t>LEGAT Zala</t>
  </si>
  <si>
    <t>JAKOPIČ Veronika</t>
  </si>
  <si>
    <t>TRILER Maruša</t>
  </si>
  <si>
    <t>JAKOPIČ Martina</t>
  </si>
  <si>
    <t>MUŽAN Tina</t>
  </si>
  <si>
    <t>POLANEC Alja</t>
  </si>
  <si>
    <t>PETERKA Katarina</t>
  </si>
  <si>
    <t>NAGLIČ Monika</t>
  </si>
  <si>
    <t>PODLESNIK Sara</t>
  </si>
  <si>
    <t>HODNIK Tjaša</t>
  </si>
  <si>
    <t>KOZAMARA Maša</t>
  </si>
  <si>
    <t>REPINC Maša</t>
  </si>
  <si>
    <t>PETERNELJ Alenka</t>
  </si>
  <si>
    <t>KNAP Karin</t>
  </si>
  <si>
    <t>ŠKOFIC Neja</t>
  </si>
  <si>
    <t>ARH Ajda</t>
  </si>
  <si>
    <t>PINTAR Tanja</t>
  </si>
  <si>
    <t>KRISTAN Katrin</t>
  </si>
  <si>
    <t>STANOVNIK Neža</t>
  </si>
  <si>
    <t>POTOČNIK Mirjam</t>
  </si>
  <si>
    <t>JENKO Katja</t>
  </si>
  <si>
    <t>TAVŽELJ Maša</t>
  </si>
  <si>
    <t>ERŽEN Manca</t>
  </si>
  <si>
    <t>ČULUM Nina</t>
  </si>
  <si>
    <t>LOGAR Liza</t>
  </si>
  <si>
    <t>MANDIČ Neva</t>
  </si>
  <si>
    <t>PETRIČ Zala</t>
  </si>
  <si>
    <t>POKORN Vesna</t>
  </si>
  <si>
    <t>KRKOČ Nika</t>
  </si>
  <si>
    <t>MOKOREL Elizabeta</t>
  </si>
  <si>
    <t>TERAŽ Amadeja</t>
  </si>
  <si>
    <t>MAŠIČ Manca</t>
  </si>
  <si>
    <t>MAHNE Nika</t>
  </si>
  <si>
    <t>KRIŽAJ Tjaša</t>
  </si>
  <si>
    <t>DIMITROVA Niya</t>
  </si>
  <si>
    <t>POTOČNIK Pika</t>
  </si>
  <si>
    <t>BRECELJ Jerneja</t>
  </si>
  <si>
    <t>NK - Nordijska kombinacija</t>
  </si>
  <si>
    <t>HIERL Julia</t>
  </si>
  <si>
    <t>UNION LFL Kostenberg</t>
  </si>
  <si>
    <t>HIERL Sophie</t>
  </si>
  <si>
    <t>DUFEK Miriam</t>
  </si>
  <si>
    <t>JUPPE Anna</t>
  </si>
  <si>
    <t>MARKOVČIČ Saša</t>
  </si>
  <si>
    <t>TSK Rijeka - Čavle</t>
  </si>
  <si>
    <t>LINIČ Ivana</t>
  </si>
  <si>
    <t>MRZLJAK Yvonne</t>
  </si>
  <si>
    <t>SK Sljeme Zagreb</t>
  </si>
  <si>
    <t>ZUBČIČ Katarina</t>
  </si>
  <si>
    <t>PODOBNIK Antonija</t>
  </si>
  <si>
    <t>TSK Ravnogorac</t>
  </si>
  <si>
    <t>RENKA Lana</t>
  </si>
  <si>
    <t>KRULJAC Nikolina</t>
  </si>
  <si>
    <t>ERJAVAC Dolores</t>
  </si>
  <si>
    <t>SKENDER Gabrijela</t>
  </si>
  <si>
    <t>BOLKOVAC Dora</t>
  </si>
  <si>
    <t>ERJAVAC Vedrana</t>
  </si>
  <si>
    <t>KUREČIČ Dora</t>
  </si>
  <si>
    <t>SK Oroslavje</t>
  </si>
  <si>
    <t>SLADIČ Urša</t>
  </si>
  <si>
    <t>POJE Maruša</t>
  </si>
  <si>
    <t>ROZMAN Lana</t>
  </si>
  <si>
    <t>MIKIČ Hana</t>
  </si>
  <si>
    <t>HAFNER Ula</t>
  </si>
  <si>
    <t>MALEC Vedrana</t>
  </si>
  <si>
    <t>MALEC Lorena</t>
  </si>
  <si>
    <t>SODJA Maja</t>
  </si>
  <si>
    <t>VRHOVEC Andreja</t>
  </si>
  <si>
    <t>MUNIH HABJAN Metka</t>
  </si>
  <si>
    <t>OMERZU Nevenka</t>
  </si>
  <si>
    <t>PRISTAVEC Nika</t>
  </si>
  <si>
    <t>NAGLIČ Jerneja</t>
  </si>
  <si>
    <t>FRINČIĆ Ana</t>
  </si>
  <si>
    <t>KUKOVEC Eva</t>
  </si>
  <si>
    <t>RUŽIĆ Nika</t>
  </si>
  <si>
    <t>SK Goranin Delnice</t>
  </si>
  <si>
    <t>ŽAGAR Svetlana</t>
  </si>
  <si>
    <t>SK Polet Skrad</t>
  </si>
  <si>
    <t>SEMERENKO Valentyna</t>
  </si>
  <si>
    <t>ANTONIČ Petra</t>
  </si>
  <si>
    <t>ASD Mladina Trst</t>
  </si>
  <si>
    <t>GERAGHTY-MOATS Tara</t>
  </si>
  <si>
    <t>Ski Association of USA</t>
  </si>
  <si>
    <t>ŠNAJDAR Ana</t>
  </si>
  <si>
    <t>VOH Eva</t>
  </si>
  <si>
    <t>TSK Rogla</t>
  </si>
  <si>
    <t>PRAZNIK Liza</t>
  </si>
  <si>
    <t>KOS Maruša</t>
  </si>
  <si>
    <t>MAZI Urša</t>
  </si>
  <si>
    <t>VUGA Zala Marija</t>
  </si>
  <si>
    <t>MURN Neža</t>
  </si>
  <si>
    <t>POTOČNIK Lučka</t>
  </si>
  <si>
    <t>MESOTISCH Soli</t>
  </si>
  <si>
    <t>Sportunion Rosenbach</t>
  </si>
  <si>
    <t>KERŠTAJN Vesna</t>
  </si>
  <si>
    <t>BLAŽENIĆ Nika</t>
  </si>
  <si>
    <t>BRNELIĆ-MARKOVČIĆ Nataša</t>
  </si>
  <si>
    <t>KOVAČIĆ Vinka</t>
  </si>
  <si>
    <t>KOŽICA Anika</t>
  </si>
  <si>
    <t>TSK Budućnost</t>
  </si>
  <si>
    <t>DOMINGUEZ Cecilia</t>
  </si>
  <si>
    <t>Bariloče (ARG)</t>
  </si>
  <si>
    <t>ILIĆ Anja</t>
  </si>
  <si>
    <t>Srbija</t>
  </si>
  <si>
    <t>02508</t>
  </si>
  <si>
    <t>MAZI JAMNIK Hana</t>
  </si>
  <si>
    <t>69,80</t>
  </si>
  <si>
    <t>02526</t>
  </si>
  <si>
    <t>MALI Klara</t>
  </si>
  <si>
    <t>95,58</t>
  </si>
  <si>
    <t>03507</t>
  </si>
  <si>
    <t>ŠEPIČ Zala</t>
  </si>
  <si>
    <t>206,02</t>
  </si>
  <si>
    <t>03536</t>
  </si>
  <si>
    <t>MOČNIK Eva</t>
  </si>
  <si>
    <t>208,51</t>
  </si>
  <si>
    <t>03529</t>
  </si>
  <si>
    <t>SMOLE Ana</t>
  </si>
  <si>
    <t>209,83</t>
  </si>
  <si>
    <t>03534</t>
  </si>
  <si>
    <t>ZORČ Kaja</t>
  </si>
  <si>
    <t>03506</t>
  </si>
  <si>
    <t>MARIČ Kaja</t>
  </si>
  <si>
    <t>209,99</t>
  </si>
  <si>
    <t>02530</t>
  </si>
  <si>
    <t>VOLAVŠEK Ema</t>
  </si>
  <si>
    <t>220,50</t>
  </si>
  <si>
    <t>03509</t>
  </si>
  <si>
    <t>ZADRAVEC Teja</t>
  </si>
  <si>
    <t>241,59</t>
  </si>
  <si>
    <t>02511</t>
  </si>
  <si>
    <t>KNAUS Karin</t>
  </si>
  <si>
    <t>256,57</t>
  </si>
  <si>
    <t>03544</t>
  </si>
  <si>
    <t>SLODEJ Katjuša</t>
  </si>
  <si>
    <t>316,50</t>
  </si>
  <si>
    <t>03520</t>
  </si>
  <si>
    <t>JENSKO Iza</t>
  </si>
  <si>
    <t>370,88</t>
  </si>
  <si>
    <t>02505</t>
  </si>
  <si>
    <t>JENKO Zala</t>
  </si>
  <si>
    <t>381,15</t>
  </si>
  <si>
    <t>03516</t>
  </si>
  <si>
    <t>MEŽEK Nika</t>
  </si>
  <si>
    <t>381,49</t>
  </si>
  <si>
    <t>02515</t>
  </si>
  <si>
    <t>KAVČIČ Liza</t>
  </si>
  <si>
    <t>756,45</t>
  </si>
  <si>
    <t>(=)16</t>
  </si>
  <si>
    <t>02501</t>
  </si>
  <si>
    <t>GALOF Nika</t>
  </si>
  <si>
    <t>02502</t>
  </si>
  <si>
    <t>JAMŠEK Živa</t>
  </si>
  <si>
    <t>03501</t>
  </si>
  <si>
    <t>ŽAGAR Neža</t>
  </si>
  <si>
    <t>03502</t>
  </si>
  <si>
    <t>DOBNIKAR Zala</t>
  </si>
  <si>
    <t>02503</t>
  </si>
  <si>
    <t>GASAR Hana</t>
  </si>
  <si>
    <t>02504</t>
  </si>
  <si>
    <t>BRLOGAR Maja</t>
  </si>
  <si>
    <t>02506</t>
  </si>
  <si>
    <t>GOROPEČNIK Eva</t>
  </si>
  <si>
    <t>02507</t>
  </si>
  <si>
    <t>BAČNAR Larisa</t>
  </si>
  <si>
    <t>TSK Idrija</t>
  </si>
  <si>
    <t>03503</t>
  </si>
  <si>
    <t>MILAVEC Manca</t>
  </si>
  <si>
    <t>03504</t>
  </si>
  <si>
    <t>ZRIM Hana</t>
  </si>
  <si>
    <t>03505</t>
  </si>
  <si>
    <t>RAVNIKAR Vida</t>
  </si>
  <si>
    <t>02509</t>
  </si>
  <si>
    <t>JEKOVEC Eva</t>
  </si>
  <si>
    <t>02512</t>
  </si>
  <si>
    <t>VRABIČ Klara</t>
  </si>
  <si>
    <t>02514</t>
  </si>
  <si>
    <t>BAČNIK Polona</t>
  </si>
  <si>
    <t>02516</t>
  </si>
  <si>
    <t>MARIN Ana</t>
  </si>
  <si>
    <t>02517</t>
  </si>
  <si>
    <t>ARH Mia</t>
  </si>
  <si>
    <t>02518</t>
  </si>
  <si>
    <t>OBLAK Melisa</t>
  </si>
  <si>
    <t>02519</t>
  </si>
  <si>
    <t>ŠULIGOJ Taja</t>
  </si>
  <si>
    <t>02520</t>
  </si>
  <si>
    <t>MLAKAR Maruša</t>
  </si>
  <si>
    <t>03510</t>
  </si>
  <si>
    <t>TRILER Nina</t>
  </si>
  <si>
    <t>02521</t>
  </si>
  <si>
    <t>HUDOVERNIK Klara</t>
  </si>
  <si>
    <t>03512</t>
  </si>
  <si>
    <t>LOGAR Špela</t>
  </si>
  <si>
    <t>03513</t>
  </si>
  <si>
    <t>OŠTIR Eva</t>
  </si>
  <si>
    <t>03514</t>
  </si>
  <si>
    <t>REPINC Lena</t>
  </si>
  <si>
    <t>03515</t>
  </si>
  <si>
    <t>VINDIŠAR Klara</t>
  </si>
  <si>
    <t>03517</t>
  </si>
  <si>
    <t>KOPŠE Sanja</t>
  </si>
  <si>
    <t>03518</t>
  </si>
  <si>
    <t>MARKUN Sandra</t>
  </si>
  <si>
    <t>03519</t>
  </si>
  <si>
    <t>BAJRIČ Tinkara</t>
  </si>
  <si>
    <t>02523</t>
  </si>
  <si>
    <t>PEKOVEC Špela</t>
  </si>
  <si>
    <t>02524</t>
  </si>
  <si>
    <t>ŠUŠTERŠIČ Gaja</t>
  </si>
  <si>
    <t>03521</t>
  </si>
  <si>
    <t>VITASOVIČ Leona</t>
  </si>
  <si>
    <t>03522</t>
  </si>
  <si>
    <t>SALOPEK Ines</t>
  </si>
  <si>
    <t>03523</t>
  </si>
  <si>
    <t>POLJANČIČ Marija</t>
  </si>
  <si>
    <t>03524</t>
  </si>
  <si>
    <t>JAGEČIČ Nika</t>
  </si>
  <si>
    <t>03525</t>
  </si>
  <si>
    <t>STARE Karla</t>
  </si>
  <si>
    <t>03526</t>
  </si>
  <si>
    <t>KLEMENČIČ Tija</t>
  </si>
  <si>
    <t>03527</t>
  </si>
  <si>
    <t>LOGONDER Anna-Maria</t>
  </si>
  <si>
    <t>03528</t>
  </si>
  <si>
    <t>GNIDOVEC Ana</t>
  </si>
  <si>
    <t>02525</t>
  </si>
  <si>
    <t>03530</t>
  </si>
  <si>
    <t>PINTAR Anuša</t>
  </si>
  <si>
    <t>03531</t>
  </si>
  <si>
    <t>LOVŠIN Katarina</t>
  </si>
  <si>
    <t>03532</t>
  </si>
  <si>
    <t>OŽBOLT Nika</t>
  </si>
  <si>
    <t>03533</t>
  </si>
  <si>
    <t>RISTIVOJEVIČ Maja</t>
  </si>
  <si>
    <t>03537</t>
  </si>
  <si>
    <t>STRAŽIŠAR Meta</t>
  </si>
  <si>
    <t>03539</t>
  </si>
  <si>
    <t>PECELI Sara</t>
  </si>
  <si>
    <t>02527</t>
  </si>
  <si>
    <t>KUCELJ Ana</t>
  </si>
  <si>
    <t>02528</t>
  </si>
  <si>
    <t>HUČ Lucija</t>
  </si>
  <si>
    <t>03540</t>
  </si>
  <si>
    <t>POLIĆ Daria</t>
  </si>
  <si>
    <t>03541</t>
  </si>
  <si>
    <t>DIVOVIĆ Sara</t>
  </si>
  <si>
    <t>03542</t>
  </si>
  <si>
    <t>ŽELE Ana</t>
  </si>
  <si>
    <t>02529</t>
  </si>
  <si>
    <t>MOLINARI Caterina</t>
  </si>
  <si>
    <t>SC Liceo Bachmann Tarvisio</t>
  </si>
  <si>
    <t>03543</t>
  </si>
  <si>
    <t>DOLŽAN Daša</t>
  </si>
  <si>
    <t>03545</t>
  </si>
  <si>
    <t>MASTNAK Špela</t>
  </si>
  <si>
    <t>SD Vizore</t>
  </si>
  <si>
    <t>03546</t>
  </si>
  <si>
    <t>GROETZNER Augustina</t>
  </si>
  <si>
    <t>03547</t>
  </si>
  <si>
    <t>OJEDA Zoe</t>
  </si>
  <si>
    <t>03548</t>
  </si>
  <si>
    <t>BARIČEVIĆ Doris</t>
  </si>
  <si>
    <t>SK Bjelolasica Mrkopalj</t>
  </si>
  <si>
    <t>02531</t>
  </si>
  <si>
    <t>VERBIČ Silva</t>
  </si>
  <si>
    <t>04507</t>
  </si>
  <si>
    <t>MEDJA Lucija</t>
  </si>
  <si>
    <t>142,66</t>
  </si>
  <si>
    <t>04515</t>
  </si>
  <si>
    <t>LJUBIČ Nika</t>
  </si>
  <si>
    <t>157,58</t>
  </si>
  <si>
    <t>04522</t>
  </si>
  <si>
    <t>JANEŽIČ Tia</t>
  </si>
  <si>
    <t>191,55</t>
  </si>
  <si>
    <t>04546</t>
  </si>
  <si>
    <t>KRIČAJ Ana Marija</t>
  </si>
  <si>
    <t>234,89</t>
  </si>
  <si>
    <t>05520</t>
  </si>
  <si>
    <t>MALI Tjaša</t>
  </si>
  <si>
    <t>241,97</t>
  </si>
  <si>
    <t>04524</t>
  </si>
  <si>
    <t>ŠKUFCA Meta</t>
  </si>
  <si>
    <t>242,57</t>
  </si>
  <si>
    <t>04509</t>
  </si>
  <si>
    <t>BEGUŠ Jana</t>
  </si>
  <si>
    <t>246,22</t>
  </si>
  <si>
    <t>04548</t>
  </si>
  <si>
    <t>GROS Tinkara</t>
  </si>
  <si>
    <t>257,49</t>
  </si>
  <si>
    <t>05509</t>
  </si>
  <si>
    <t>POGAČNIK Nina</t>
  </si>
  <si>
    <t>266,90</t>
  </si>
  <si>
    <t>04525</t>
  </si>
  <si>
    <t>REPE Zala</t>
  </si>
  <si>
    <t>275,61</t>
  </si>
  <si>
    <t>05510</t>
  </si>
  <si>
    <t>KATRAŠNIK Manca</t>
  </si>
  <si>
    <t>275,71</t>
  </si>
  <si>
    <t>04511</t>
  </si>
  <si>
    <t>SKUBIN Tjaša</t>
  </si>
  <si>
    <t>276,97</t>
  </si>
  <si>
    <t>04518</t>
  </si>
  <si>
    <t>STERLE Kiara</t>
  </si>
  <si>
    <t>SK Cerknica</t>
  </si>
  <si>
    <t>282,15</t>
  </si>
  <si>
    <t>04535</t>
  </si>
  <si>
    <t>HUDELJA Rebeka</t>
  </si>
  <si>
    <t>284,42</t>
  </si>
  <si>
    <t>05501</t>
  </si>
  <si>
    <t>RUČIGAJ Maša</t>
  </si>
  <si>
    <t>298,72</t>
  </si>
  <si>
    <t>05508</t>
  </si>
  <si>
    <t>HACE Kiara</t>
  </si>
  <si>
    <t>305,15</t>
  </si>
  <si>
    <t>04539</t>
  </si>
  <si>
    <t>POTOČNIK Zoja</t>
  </si>
  <si>
    <t>315,31</t>
  </si>
  <si>
    <t>05505</t>
  </si>
  <si>
    <t>SMOLE Eva</t>
  </si>
  <si>
    <t>326,04</t>
  </si>
  <si>
    <t>05503</t>
  </si>
  <si>
    <t>MEŽNAR Viktorija</t>
  </si>
  <si>
    <t>337,69</t>
  </si>
  <si>
    <t>05527</t>
  </si>
  <si>
    <t>SEŠEK Inja</t>
  </si>
  <si>
    <t>354,83</t>
  </si>
  <si>
    <t>05516</t>
  </si>
  <si>
    <t>BENČINA Manca</t>
  </si>
  <si>
    <t>361,21</t>
  </si>
  <si>
    <t>05533</t>
  </si>
  <si>
    <t>JANČIČ Maša</t>
  </si>
  <si>
    <t>432,48</t>
  </si>
  <si>
    <t>05515</t>
  </si>
  <si>
    <t>VOZELJ Erin</t>
  </si>
  <si>
    <t>503,31</t>
  </si>
  <si>
    <t>05541</t>
  </si>
  <si>
    <t>JAKOPIN Gena</t>
  </si>
  <si>
    <t>503,37</t>
  </si>
  <si>
    <t>05536</t>
  </si>
  <si>
    <t>FLORJANC SIRŠE Tinkara</t>
  </si>
  <si>
    <t>507,58</t>
  </si>
  <si>
    <t>05517</t>
  </si>
  <si>
    <t>ČIČ Ivana</t>
  </si>
  <si>
    <t>509,28</t>
  </si>
  <si>
    <t>05528</t>
  </si>
  <si>
    <t>MIŠIČ Tjaša</t>
  </si>
  <si>
    <t>513,22</t>
  </si>
  <si>
    <t>04517</t>
  </si>
  <si>
    <t>HODNIK Klara</t>
  </si>
  <si>
    <t>546,68</t>
  </si>
  <si>
    <t>05511</t>
  </si>
  <si>
    <t>LAMPIČ Tinkara</t>
  </si>
  <si>
    <t>558,07</t>
  </si>
  <si>
    <t>04516</t>
  </si>
  <si>
    <t>KELBEL Ida</t>
  </si>
  <si>
    <t>634,05</t>
  </si>
  <si>
    <t>05535</t>
  </si>
  <si>
    <t>ŠEGA JAKOPIN Kristina</t>
  </si>
  <si>
    <t>780,35</t>
  </si>
  <si>
    <t>(=)32</t>
  </si>
  <si>
    <t>04502</t>
  </si>
  <si>
    <t>PANČUR Manca</t>
  </si>
  <si>
    <t>04503</t>
  </si>
  <si>
    <t>HOČEVAR Tina</t>
  </si>
  <si>
    <t>04501</t>
  </si>
  <si>
    <t>GREGORAČ Minka</t>
  </si>
  <si>
    <t>04504</t>
  </si>
  <si>
    <t>GAKOVIČ Pia</t>
  </si>
  <si>
    <t>04505</t>
  </si>
  <si>
    <t>SLIVNIK Tinkara</t>
  </si>
  <si>
    <t>04506</t>
  </si>
  <si>
    <t>GALOF Pia</t>
  </si>
  <si>
    <t>05502</t>
  </si>
  <si>
    <t>STRUGA Brina</t>
  </si>
  <si>
    <t>04508</t>
  </si>
  <si>
    <t>MURI Tinkara</t>
  </si>
  <si>
    <t>05504</t>
  </si>
  <si>
    <t>BAJT Katja</t>
  </si>
  <si>
    <t>04510</t>
  </si>
  <si>
    <t>ZALOKAR Tinkara</t>
  </si>
  <si>
    <t>04512</t>
  </si>
  <si>
    <t>MOHORIČ Lana</t>
  </si>
  <si>
    <t>04513</t>
  </si>
  <si>
    <t>HADŽIČ Tena</t>
  </si>
  <si>
    <t>04514</t>
  </si>
  <si>
    <t>DIKLIČ Nika</t>
  </si>
  <si>
    <t>05506</t>
  </si>
  <si>
    <t>OBREZA Hana</t>
  </si>
  <si>
    <t>04519</t>
  </si>
  <si>
    <t>ZUPAN Eva</t>
  </si>
  <si>
    <t>05507</t>
  </si>
  <si>
    <t>GOLIČ Zala</t>
  </si>
  <si>
    <t>04520</t>
  </si>
  <si>
    <t>GNIDOVEC Eva</t>
  </si>
  <si>
    <t>04526</t>
  </si>
  <si>
    <t>ŠOŠTARIČ Ana</t>
  </si>
  <si>
    <t>04528</t>
  </si>
  <si>
    <t>SALAH Lajali</t>
  </si>
  <si>
    <t>04537</t>
  </si>
  <si>
    <t>ČUK Špela</t>
  </si>
  <si>
    <t>04531</t>
  </si>
  <si>
    <t>FERJAN Petra</t>
  </si>
  <si>
    <t>04532</t>
  </si>
  <si>
    <t>HUDOVERNIK Andreja</t>
  </si>
  <si>
    <t>05512</t>
  </si>
  <si>
    <t>MEŽEK Nina</t>
  </si>
  <si>
    <t>04533</t>
  </si>
  <si>
    <t>KOLENEC Ema</t>
  </si>
  <si>
    <t>05513</t>
  </si>
  <si>
    <t>KOŠIR Karin</t>
  </si>
  <si>
    <t>05514</t>
  </si>
  <si>
    <t>RUTAR Ajda</t>
  </si>
  <si>
    <t>04534</t>
  </si>
  <si>
    <t>KOPAČ Zoja</t>
  </si>
  <si>
    <t>05518</t>
  </si>
  <si>
    <t>MEDJA Izza</t>
  </si>
  <si>
    <t>05519</t>
  </si>
  <si>
    <t>BOŽNAR Katjuša</t>
  </si>
  <si>
    <t>04536</t>
  </si>
  <si>
    <t>ČULUM Eva</t>
  </si>
  <si>
    <t>05521</t>
  </si>
  <si>
    <t>ERLAH Julija</t>
  </si>
  <si>
    <t>05522</t>
  </si>
  <si>
    <t>POKORN Ema</t>
  </si>
  <si>
    <t>04538</t>
  </si>
  <si>
    <t>ŠTIMAC Nika</t>
  </si>
  <si>
    <t>05523</t>
  </si>
  <si>
    <t>MATAJA Darija</t>
  </si>
  <si>
    <t>05524</t>
  </si>
  <si>
    <t>MATAJA Ana</t>
  </si>
  <si>
    <t>05525</t>
  </si>
  <si>
    <t>ŠULIGOJ Lana</t>
  </si>
  <si>
    <t>04540</t>
  </si>
  <si>
    <t>ŠKARJA Manca</t>
  </si>
  <si>
    <t>04541</t>
  </si>
  <si>
    <t>KRAPEŽ Lucija</t>
  </si>
  <si>
    <t>05529</t>
  </si>
  <si>
    <t>RIS Lea</t>
  </si>
  <si>
    <t>05530</t>
  </si>
  <si>
    <t>KOREN Brina</t>
  </si>
  <si>
    <t>05531</t>
  </si>
  <si>
    <t>PETERNEL Ula</t>
  </si>
  <si>
    <t>05532</t>
  </si>
  <si>
    <t>AMBROŽIČ Eva</t>
  </si>
  <si>
    <t>05534</t>
  </si>
  <si>
    <t>BODLAJ Katja</t>
  </si>
  <si>
    <t>05537</t>
  </si>
  <si>
    <t>COSSUTTA Isabel</t>
  </si>
  <si>
    <t>04542</t>
  </si>
  <si>
    <t>RODBINIĆ Paula</t>
  </si>
  <si>
    <t>04543</t>
  </si>
  <si>
    <t>PIVK Zala</t>
  </si>
  <si>
    <t>04545</t>
  </si>
  <si>
    <t>VRANC Ana</t>
  </si>
  <si>
    <t>05540</t>
  </si>
  <si>
    <t>KEJŽAR Neža</t>
  </si>
  <si>
    <t>04547</t>
  </si>
  <si>
    <t>TOMŠIČ Tina</t>
  </si>
  <si>
    <t>04521</t>
  </si>
  <si>
    <t>JOVANOVIČ Tijana</t>
  </si>
  <si>
    <t>04523</t>
  </si>
  <si>
    <t>DRAGAR Hanna</t>
  </si>
  <si>
    <t>04527</t>
  </si>
  <si>
    <t>KUHAR Hana</t>
  </si>
  <si>
    <t>04529</t>
  </si>
  <si>
    <t>KOREN Lucija</t>
  </si>
  <si>
    <t>05538</t>
  </si>
  <si>
    <t>BINGO Laura</t>
  </si>
  <si>
    <t>04549</t>
  </si>
  <si>
    <t>DOLŽAN Tabea</t>
  </si>
  <si>
    <t>05542</t>
  </si>
  <si>
    <t>ILIČ Anastasija</t>
  </si>
  <si>
    <t>05543</t>
  </si>
  <si>
    <t>GARAC Leona</t>
  </si>
  <si>
    <t>04550</t>
  </si>
  <si>
    <t>ZAHARIJA Mia</t>
  </si>
  <si>
    <t>05544</t>
  </si>
  <si>
    <t>MARKOVČIĆ Tina</t>
  </si>
  <si>
    <t>05545</t>
  </si>
  <si>
    <t>KOVAČIĆ Lucija</t>
  </si>
  <si>
    <t>05546</t>
  </si>
  <si>
    <t>ŠPORER Valnea</t>
  </si>
  <si>
    <t>04551</t>
  </si>
  <si>
    <t>SVETLIČIĆ Patricia</t>
  </si>
  <si>
    <t>04552</t>
  </si>
  <si>
    <t>GARAC Gabrijela</t>
  </si>
  <si>
    <t>05547</t>
  </si>
  <si>
    <t>MIKUŠ Klara</t>
  </si>
  <si>
    <t>05548</t>
  </si>
  <si>
    <t>KUNCIC Alina</t>
  </si>
  <si>
    <t>05549</t>
  </si>
  <si>
    <t>JERAŠA Tadeja</t>
  </si>
  <si>
    <t>06502</t>
  </si>
  <si>
    <t>ŠMIT Ajda</t>
  </si>
  <si>
    <t>251,47</t>
  </si>
  <si>
    <t>06505</t>
  </si>
  <si>
    <t>REPE Mina</t>
  </si>
  <si>
    <t>258,15</t>
  </si>
  <si>
    <t>06513</t>
  </si>
  <si>
    <t>NOVOTNA Anja</t>
  </si>
  <si>
    <t>274,14</t>
  </si>
  <si>
    <t>06515</t>
  </si>
  <si>
    <t>SEVER Ela</t>
  </si>
  <si>
    <t>287,38</t>
  </si>
  <si>
    <t>06503</t>
  </si>
  <si>
    <t>FUNDA Nikita</t>
  </si>
  <si>
    <t>310,71</t>
  </si>
  <si>
    <t>06504</t>
  </si>
  <si>
    <t>PAVLIN Sara</t>
  </si>
  <si>
    <t>311,33</t>
  </si>
  <si>
    <t>06521</t>
  </si>
  <si>
    <t>MELIHEN Živa</t>
  </si>
  <si>
    <t>342,78</t>
  </si>
  <si>
    <t>07502</t>
  </si>
  <si>
    <t>ZUPAN Zala</t>
  </si>
  <si>
    <t>568,35</t>
  </si>
  <si>
    <t>07505</t>
  </si>
  <si>
    <t>KARNIČAR Eva</t>
  </si>
  <si>
    <t>579,88</t>
  </si>
  <si>
    <t>07525</t>
  </si>
  <si>
    <t>HITREC Julija</t>
  </si>
  <si>
    <t>600,40</t>
  </si>
  <si>
    <t>07509</t>
  </si>
  <si>
    <t>FEČUR Lucija</t>
  </si>
  <si>
    <t>608,33</t>
  </si>
  <si>
    <t>07514</t>
  </si>
  <si>
    <t>PETROVIČ Julija</t>
  </si>
  <si>
    <t>641,89</t>
  </si>
  <si>
    <t>07537</t>
  </si>
  <si>
    <t>KOGELNIK Neli</t>
  </si>
  <si>
    <t>653,82</t>
  </si>
  <si>
    <t>07527</t>
  </si>
  <si>
    <t>MAŽIČ Eva</t>
  </si>
  <si>
    <t>687,11</t>
  </si>
  <si>
    <t>07515</t>
  </si>
  <si>
    <t>KAVALAR Jana</t>
  </si>
  <si>
    <t>730,08</t>
  </si>
  <si>
    <t>06525</t>
  </si>
  <si>
    <t>KAVČIČ Ulla</t>
  </si>
  <si>
    <t>753,12</t>
  </si>
  <si>
    <t>07517</t>
  </si>
  <si>
    <t>BERNARD Julija</t>
  </si>
  <si>
    <t>772,73</t>
  </si>
  <si>
    <t>07510</t>
  </si>
  <si>
    <t>BINGO ŠTEFANČIČ Kaja</t>
  </si>
  <si>
    <t>839,32</t>
  </si>
  <si>
    <t>07538</t>
  </si>
  <si>
    <t>ROBIČ Katja</t>
  </si>
  <si>
    <t>973,99</t>
  </si>
  <si>
    <t>(=)20</t>
  </si>
  <si>
    <t>06501</t>
  </si>
  <si>
    <t>GOGALA Lara</t>
  </si>
  <si>
    <t>07501</t>
  </si>
  <si>
    <t>JEZERŠEK Eva</t>
  </si>
  <si>
    <t>06507</t>
  </si>
  <si>
    <t>JEMC Eva</t>
  </si>
  <si>
    <t>06508</t>
  </si>
  <si>
    <t>KUSTERLE Julija</t>
  </si>
  <si>
    <t>07504</t>
  </si>
  <si>
    <t>NOVAK Ivana Rosa</t>
  </si>
  <si>
    <t>06509</t>
  </si>
  <si>
    <t>MRAK Lucija</t>
  </si>
  <si>
    <t>06510</t>
  </si>
  <si>
    <t>MENART Maja</t>
  </si>
  <si>
    <t>06511</t>
  </si>
  <si>
    <t>MEDVEŠEK Maša</t>
  </si>
  <si>
    <t>06512</t>
  </si>
  <si>
    <t>SICHERL ŠKRJANC Ruby</t>
  </si>
  <si>
    <t>06514</t>
  </si>
  <si>
    <t>HITI Lara</t>
  </si>
  <si>
    <t>06517</t>
  </si>
  <si>
    <t>BELOBRAJDIĆ Katja</t>
  </si>
  <si>
    <t>06516</t>
  </si>
  <si>
    <t>PELKO Leona</t>
  </si>
  <si>
    <t>07506</t>
  </si>
  <si>
    <t>SOBOL Ema</t>
  </si>
  <si>
    <t>07507</t>
  </si>
  <si>
    <t>TOMIĆ Franka</t>
  </si>
  <si>
    <t>07508</t>
  </si>
  <si>
    <t>PETROVIĆ Borna</t>
  </si>
  <si>
    <t>07511</t>
  </si>
  <si>
    <t>GAKOVIČ Lea</t>
  </si>
  <si>
    <t>07512</t>
  </si>
  <si>
    <t>MILAVEC Anja</t>
  </si>
  <si>
    <t>07513</t>
  </si>
  <si>
    <t>BAČNIK Karin</t>
  </si>
  <si>
    <t>07516</t>
  </si>
  <si>
    <t>KRESNIK ŠUŠTERŠIČ Iris</t>
  </si>
  <si>
    <t>07518</t>
  </si>
  <si>
    <t>ČRV Eva</t>
  </si>
  <si>
    <t>07519</t>
  </si>
  <si>
    <t>ZELENEC Katja</t>
  </si>
  <si>
    <t>07520</t>
  </si>
  <si>
    <t>ŠEGA JAKOPIN Lucija</t>
  </si>
  <si>
    <t>07521</t>
  </si>
  <si>
    <t>AMON Pija</t>
  </si>
  <si>
    <t>07522</t>
  </si>
  <si>
    <t>GOLOB Nina</t>
  </si>
  <si>
    <t>07523</t>
  </si>
  <si>
    <t>DORNIK Maša</t>
  </si>
  <si>
    <t>06518</t>
  </si>
  <si>
    <t>ABRAHAM Maya</t>
  </si>
  <si>
    <t>07524</t>
  </si>
  <si>
    <t>ŠKERBEC Erna</t>
  </si>
  <si>
    <t>06519</t>
  </si>
  <si>
    <t>BOBIK Neža</t>
  </si>
  <si>
    <t>06520</t>
  </si>
  <si>
    <t>FUMIĆ Anja</t>
  </si>
  <si>
    <t>07526</t>
  </si>
  <si>
    <t>GNEZDA Hana</t>
  </si>
  <si>
    <t>07528</t>
  </si>
  <si>
    <t>SEKAVČNIK Urška</t>
  </si>
  <si>
    <t>06522</t>
  </si>
  <si>
    <t>KUDLIK Lana</t>
  </si>
  <si>
    <t>07529</t>
  </si>
  <si>
    <t>ŠTIVIČIČ Lana</t>
  </si>
  <si>
    <t>07530</t>
  </si>
  <si>
    <t>ŠTUSAJ Daša</t>
  </si>
  <si>
    <t>07531</t>
  </si>
  <si>
    <t>ULANOVA Elizaveta</t>
  </si>
  <si>
    <t>06523</t>
  </si>
  <si>
    <t>KUNŠTEK Petra</t>
  </si>
  <si>
    <t>07532</t>
  </si>
  <si>
    <t>PETRINIĆ Ivona</t>
  </si>
  <si>
    <t>07533</t>
  </si>
  <si>
    <t>KOŽAR Tamara</t>
  </si>
  <si>
    <t>07534</t>
  </si>
  <si>
    <t>KVESIĆ Hana</t>
  </si>
  <si>
    <t>06524</t>
  </si>
  <si>
    <t>VELIKAJNE Maruša</t>
  </si>
  <si>
    <t>07535</t>
  </si>
  <si>
    <t>FRANK POROK Megi</t>
  </si>
  <si>
    <t>07536</t>
  </si>
  <si>
    <t>VODNIK Ana</t>
  </si>
  <si>
    <t>07539</t>
  </si>
  <si>
    <t>ROŽIČ Neža</t>
  </si>
  <si>
    <t>07540</t>
  </si>
  <si>
    <t>KLUKOVIČ Kim</t>
  </si>
  <si>
    <t>06526</t>
  </si>
  <si>
    <t>CASERMAN Manca</t>
  </si>
  <si>
    <t>07541</t>
  </si>
  <si>
    <t>ŠPITALAR Ajda</t>
  </si>
  <si>
    <t>08509</t>
  </si>
  <si>
    <t>KUHAR Ula</t>
  </si>
  <si>
    <t>497,24</t>
  </si>
  <si>
    <t>08520</t>
  </si>
  <si>
    <t>ŠOLAR Maša</t>
  </si>
  <si>
    <t>553,46</t>
  </si>
  <si>
    <t>08503</t>
  </si>
  <si>
    <t>NOVOTNA Klara</t>
  </si>
  <si>
    <t>585,50</t>
  </si>
  <si>
    <t>08510</t>
  </si>
  <si>
    <t>KASTELEC Mija</t>
  </si>
  <si>
    <t>595,61</t>
  </si>
  <si>
    <t>08513</t>
  </si>
  <si>
    <t>MIŠIČ Eva</t>
  </si>
  <si>
    <t>597,12</t>
  </si>
  <si>
    <t>09502</t>
  </si>
  <si>
    <t>EINHAUER Nika</t>
  </si>
  <si>
    <t>607,14</t>
  </si>
  <si>
    <t>09504</t>
  </si>
  <si>
    <t>ŽIBERT Manca</t>
  </si>
  <si>
    <t>672,79</t>
  </si>
  <si>
    <t>08511</t>
  </si>
  <si>
    <t>PERKO Ula</t>
  </si>
  <si>
    <t>689,68</t>
  </si>
  <si>
    <t>08512</t>
  </si>
  <si>
    <t>POKLUKAR Anamarija</t>
  </si>
  <si>
    <t>716,64</t>
  </si>
  <si>
    <t>09503</t>
  </si>
  <si>
    <t>VOH Vita</t>
  </si>
  <si>
    <t>720,84</t>
  </si>
  <si>
    <t>08505</t>
  </si>
  <si>
    <t>TIČAR Ida</t>
  </si>
  <si>
    <t>748,26</t>
  </si>
  <si>
    <t>08535</t>
  </si>
  <si>
    <t>ŠETINA Tina</t>
  </si>
  <si>
    <t>777,55</t>
  </si>
  <si>
    <t>08529</t>
  </si>
  <si>
    <t>PERKOLIČ RAILIČ Brina</t>
  </si>
  <si>
    <t>808,23</t>
  </si>
  <si>
    <t>(=)14</t>
  </si>
  <si>
    <t>08517</t>
  </si>
  <si>
    <t>KRIVIC Maruša</t>
  </si>
  <si>
    <t>834,33</t>
  </si>
  <si>
    <t>08537</t>
  </si>
  <si>
    <t>ŠEBENIK Anja</t>
  </si>
  <si>
    <t>08516</t>
  </si>
  <si>
    <t>PREMOŽE Maruša</t>
  </si>
  <si>
    <t>851,03</t>
  </si>
  <si>
    <t>08536</t>
  </si>
  <si>
    <t>MAJER Maša</t>
  </si>
  <si>
    <t>854,89</t>
  </si>
  <si>
    <t>08540</t>
  </si>
  <si>
    <t>JERALA Nara</t>
  </si>
  <si>
    <t>905,34</t>
  </si>
  <si>
    <t>09501</t>
  </si>
  <si>
    <t>ZUPAN Pia</t>
  </si>
  <si>
    <t>919,90</t>
  </si>
  <si>
    <t>09511</t>
  </si>
  <si>
    <t>VALJAVEC Klara</t>
  </si>
  <si>
    <t>958,05</t>
  </si>
  <si>
    <t>08504</t>
  </si>
  <si>
    <t>REŠEK Kiara</t>
  </si>
  <si>
    <t>993,78</t>
  </si>
  <si>
    <t>(=)21</t>
  </si>
  <si>
    <t>08501</t>
  </si>
  <si>
    <t>SKOK Ula</t>
  </si>
  <si>
    <t>08514</t>
  </si>
  <si>
    <t>AMBROŽIČ Julija</t>
  </si>
  <si>
    <t>08506</t>
  </si>
  <si>
    <t>HASIČ Nina</t>
  </si>
  <si>
    <t>08507</t>
  </si>
  <si>
    <t>GOSTIČ Neli</t>
  </si>
  <si>
    <t>08508</t>
  </si>
  <si>
    <t>ZAJC Eva</t>
  </si>
  <si>
    <t>08515</t>
  </si>
  <si>
    <t>BIJOL Živa</t>
  </si>
  <si>
    <t>09505</t>
  </si>
  <si>
    <t>TORKAR Tara</t>
  </si>
  <si>
    <t>09506</t>
  </si>
  <si>
    <t>DRAGAR Zoja</t>
  </si>
  <si>
    <t>09507</t>
  </si>
  <si>
    <t>MILAVEC Neža</t>
  </si>
  <si>
    <t>08518</t>
  </si>
  <si>
    <t>LAH MAJKIČ Lena</t>
  </si>
  <si>
    <t>09508</t>
  </si>
  <si>
    <t>PREMERL Ema</t>
  </si>
  <si>
    <t>08519</t>
  </si>
  <si>
    <t>ŽIVANOVIĆ Paola</t>
  </si>
  <si>
    <t>08533</t>
  </si>
  <si>
    <t>PELAN Nika</t>
  </si>
  <si>
    <t>09510</t>
  </si>
  <si>
    <t>MIŠIČ Tia</t>
  </si>
  <si>
    <t>09512</t>
  </si>
  <si>
    <t>MARKELJ Ela</t>
  </si>
  <si>
    <t>09513</t>
  </si>
  <si>
    <t>KOREN Sara</t>
  </si>
  <si>
    <t>08521</t>
  </si>
  <si>
    <t>GAŠPARAC Chiara</t>
  </si>
  <si>
    <t>08522</t>
  </si>
  <si>
    <t>JAGEČIČ Lotte</t>
  </si>
  <si>
    <t>09514</t>
  </si>
  <si>
    <t>BUREK SVETEC Sara</t>
  </si>
  <si>
    <t>09515</t>
  </si>
  <si>
    <t>OŽBOLT Nuša</t>
  </si>
  <si>
    <t>09516</t>
  </si>
  <si>
    <t>POŽUN HORVAT Špela</t>
  </si>
  <si>
    <t>09517</t>
  </si>
  <si>
    <t>ZAKRAJŠEK Klara</t>
  </si>
  <si>
    <t>09518</t>
  </si>
  <si>
    <t>PUPIS Mija</t>
  </si>
  <si>
    <t>09519</t>
  </si>
  <si>
    <t>JAKOB Zala</t>
  </si>
  <si>
    <t>09520</t>
  </si>
  <si>
    <t>RUPNIK Lara</t>
  </si>
  <si>
    <t>09521</t>
  </si>
  <si>
    <t>PLEŠNAR Kristina</t>
  </si>
  <si>
    <t>09522</t>
  </si>
  <si>
    <t>MOZETIČ Meta</t>
  </si>
  <si>
    <t>08523</t>
  </si>
  <si>
    <t>BARIČEVIĆ Nives</t>
  </si>
  <si>
    <t>08524</t>
  </si>
  <si>
    <t>BROZOVIĆ Petra</t>
  </si>
  <si>
    <t>09523</t>
  </si>
  <si>
    <t>LEGOVIĆ Ines</t>
  </si>
  <si>
    <t>08525</t>
  </si>
  <si>
    <t>BURIĆ Emma</t>
  </si>
  <si>
    <t>08526</t>
  </si>
  <si>
    <t>ŠNEPERGER Elena-Lucija</t>
  </si>
  <si>
    <t>08527</t>
  </si>
  <si>
    <t>JURČEVIĆ Nika</t>
  </si>
  <si>
    <t>08528</t>
  </si>
  <si>
    <t>STEPIĆ Lara</t>
  </si>
  <si>
    <t>09524</t>
  </si>
  <si>
    <t>KOLENC Nika</t>
  </si>
  <si>
    <t>08530</t>
  </si>
  <si>
    <t>HARAMUSTEK Marta</t>
  </si>
  <si>
    <t>08531</t>
  </si>
  <si>
    <t>SELJAK Melania</t>
  </si>
  <si>
    <t>08532</t>
  </si>
  <si>
    <t>ŠABEC RUPNIK Tisa</t>
  </si>
  <si>
    <t>09525</t>
  </si>
  <si>
    <t>MOLK Tinkara</t>
  </si>
  <si>
    <t>09526</t>
  </si>
  <si>
    <t>SUPANZ Sarina</t>
  </si>
  <si>
    <t>08534</t>
  </si>
  <si>
    <t>PELLIS Ella</t>
  </si>
  <si>
    <t>09527</t>
  </si>
  <si>
    <t>GRAD Alja</t>
  </si>
  <si>
    <t>08538</t>
  </si>
  <si>
    <t>LESKOVEC Alisa</t>
  </si>
  <si>
    <t>09528</t>
  </si>
  <si>
    <t>KAVČIČ Hanna</t>
  </si>
  <si>
    <t>09529</t>
  </si>
  <si>
    <t>ŠTENDLER BEGUŠ Živa</t>
  </si>
  <si>
    <t>09530</t>
  </si>
  <si>
    <t>LIPOVEC Špela</t>
  </si>
  <si>
    <t>09531</t>
  </si>
  <si>
    <t>BERGANT Špela</t>
  </si>
  <si>
    <t>09532</t>
  </si>
  <si>
    <t>LOGONDER Karmen</t>
  </si>
  <si>
    <t>09533</t>
  </si>
  <si>
    <t>ULE Julija</t>
  </si>
  <si>
    <t>10506</t>
  </si>
  <si>
    <t>KAVČIČ Ema</t>
  </si>
  <si>
    <t>853,61</t>
  </si>
  <si>
    <t>10510</t>
  </si>
  <si>
    <t>SKUK Julija</t>
  </si>
  <si>
    <t>920,86</t>
  </si>
  <si>
    <t>(=)3</t>
  </si>
  <si>
    <t>11501</t>
  </si>
  <si>
    <t>EINHAUER Neža</t>
  </si>
  <si>
    <t>10501</t>
  </si>
  <si>
    <t>BLAZNIK Naja</t>
  </si>
  <si>
    <t>10502</t>
  </si>
  <si>
    <t>LARISI Neža</t>
  </si>
  <si>
    <t>10503</t>
  </si>
  <si>
    <t>TOMAŽEVIČ Mirjam</t>
  </si>
  <si>
    <t>11502</t>
  </si>
  <si>
    <t>ŽEMVA Tadeja</t>
  </si>
  <si>
    <t>11503</t>
  </si>
  <si>
    <t>ŽEMVA Ema</t>
  </si>
  <si>
    <t>10504</t>
  </si>
  <si>
    <t>SOBOL Lana</t>
  </si>
  <si>
    <t>10505</t>
  </si>
  <si>
    <t>GAŠPARAC Lea</t>
  </si>
  <si>
    <t>11504</t>
  </si>
  <si>
    <t>DEKLEVA Izabela</t>
  </si>
  <si>
    <t>10507</t>
  </si>
  <si>
    <t>NAGODE Ema</t>
  </si>
  <si>
    <t>10508</t>
  </si>
  <si>
    <t>JURŠIČ Žana</t>
  </si>
  <si>
    <t>10509</t>
  </si>
  <si>
    <t>KREMESEC AVRAMOVIČ Lučka</t>
  </si>
  <si>
    <t>10511</t>
  </si>
  <si>
    <t>JERAŠA Tjaša</t>
  </si>
  <si>
    <t>10512</t>
  </si>
  <si>
    <t>PREMRL Urša</t>
  </si>
  <si>
    <t>12501</t>
  </si>
  <si>
    <t>LOŽAR Polona</t>
  </si>
  <si>
    <t>10513</t>
  </si>
  <si>
    <t>BRUS Julija</t>
  </si>
  <si>
    <t>11505</t>
  </si>
  <si>
    <t>PAVŠIČ Neža</t>
  </si>
  <si>
    <t>10514</t>
  </si>
  <si>
    <t>ŠMID Maša</t>
  </si>
  <si>
    <t>10515</t>
  </si>
  <si>
    <t>GROŠELJ Katarina</t>
  </si>
  <si>
    <t>10516</t>
  </si>
  <si>
    <t>KUŠER Zala</t>
  </si>
  <si>
    <t>10517</t>
  </si>
  <si>
    <t>TARIČ Ela Ota</t>
  </si>
  <si>
    <t>10518</t>
  </si>
  <si>
    <t>JELENC Ajda</t>
  </si>
  <si>
    <t>96003</t>
  </si>
  <si>
    <t>LAMPIČ Janez</t>
  </si>
  <si>
    <t>63,48</t>
  </si>
  <si>
    <t>96002</t>
  </si>
  <si>
    <t>ČRV Benjamin</t>
  </si>
  <si>
    <t>67,91</t>
  </si>
  <si>
    <t>97020</t>
  </si>
  <si>
    <t>LIČEF Miha</t>
  </si>
  <si>
    <t>68,67</t>
  </si>
  <si>
    <t>99008</t>
  </si>
  <si>
    <t>ČRV Vili</t>
  </si>
  <si>
    <t>72,67</t>
  </si>
  <si>
    <t>01042</t>
  </si>
  <si>
    <t>KOROŠEC Boštjan</t>
  </si>
  <si>
    <t>106,56</t>
  </si>
  <si>
    <t>01020</t>
  </si>
  <si>
    <t>MANDELJC Matej</t>
  </si>
  <si>
    <t>122,98</t>
  </si>
  <si>
    <t>00004</t>
  </si>
  <si>
    <t>GROS Gal</t>
  </si>
  <si>
    <t>127,70</t>
  </si>
  <si>
    <t>98033</t>
  </si>
  <si>
    <t>MARKUN Luka</t>
  </si>
  <si>
    <t>138,12</t>
  </si>
  <si>
    <t>00030</t>
  </si>
  <si>
    <t>JAN Miha</t>
  </si>
  <si>
    <t>147,49</t>
  </si>
  <si>
    <t>01019</t>
  </si>
  <si>
    <t>PLANKO Lovro</t>
  </si>
  <si>
    <t>162,55</t>
  </si>
  <si>
    <t>97010</t>
  </si>
  <si>
    <t>JENKO Andrej</t>
  </si>
  <si>
    <t>186,45</t>
  </si>
  <si>
    <t>96006</t>
  </si>
  <si>
    <t>MEZEK Jan</t>
  </si>
  <si>
    <t>253,77</t>
  </si>
  <si>
    <t>91022</t>
  </si>
  <si>
    <t>DRINOVEC Matej</t>
  </si>
  <si>
    <t>284,25</t>
  </si>
  <si>
    <t>97017</t>
  </si>
  <si>
    <t>RADUHA Erik</t>
  </si>
  <si>
    <t>285,14</t>
  </si>
  <si>
    <t>96052</t>
  </si>
  <si>
    <t>MALOVRH Patrik</t>
  </si>
  <si>
    <t>292,66</t>
  </si>
  <si>
    <t>68003</t>
  </si>
  <si>
    <t>RUPNIK Marko</t>
  </si>
  <si>
    <t>294,88</t>
  </si>
  <si>
    <t>75002</t>
  </si>
  <si>
    <t>LAH Gaber</t>
  </si>
  <si>
    <t>305,56</t>
  </si>
  <si>
    <t>90013</t>
  </si>
  <si>
    <t>KOČEVAR Simon</t>
  </si>
  <si>
    <t>312,19</t>
  </si>
  <si>
    <t>61003</t>
  </si>
  <si>
    <t>ŽELEZNIKAR Jani</t>
  </si>
  <si>
    <t>Skike klub Slovenija</t>
  </si>
  <si>
    <t>336,72</t>
  </si>
  <si>
    <t>00035</t>
  </si>
  <si>
    <t>JELEN Ožbej</t>
  </si>
  <si>
    <t>352,54</t>
  </si>
  <si>
    <t>68002</t>
  </si>
  <si>
    <t>MOČNIK Metod</t>
  </si>
  <si>
    <t>364,25</t>
  </si>
  <si>
    <t>93004</t>
  </si>
  <si>
    <t>KOZAN Žan</t>
  </si>
  <si>
    <t>366,47</t>
  </si>
  <si>
    <t>76005</t>
  </si>
  <si>
    <t>MAROLT Roman</t>
  </si>
  <si>
    <t>SK Prisank</t>
  </si>
  <si>
    <t>373,38</t>
  </si>
  <si>
    <t>01006</t>
  </si>
  <si>
    <t>ŠRAJ Nejc</t>
  </si>
  <si>
    <t>377,08</t>
  </si>
  <si>
    <t>95010</t>
  </si>
  <si>
    <t>ŠIMENC Miha</t>
  </si>
  <si>
    <t>86004</t>
  </si>
  <si>
    <t>BAUER Klemen</t>
  </si>
  <si>
    <t>419,73</t>
  </si>
  <si>
    <t>89001</t>
  </si>
  <si>
    <t>POTOČNIK Domen</t>
  </si>
  <si>
    <t>441,60</t>
  </si>
  <si>
    <t>67002</t>
  </si>
  <si>
    <t>ŽNIDARIČ Franci</t>
  </si>
  <si>
    <t>484,48</t>
  </si>
  <si>
    <t>92021</t>
  </si>
  <si>
    <t>KOŽUH Aljaž</t>
  </si>
  <si>
    <t>491,06</t>
  </si>
  <si>
    <t>88001</t>
  </si>
  <si>
    <t>MALI Andraž</t>
  </si>
  <si>
    <t>493,40</t>
  </si>
  <si>
    <t>00022</t>
  </si>
  <si>
    <t>VIDMAR Anton</t>
  </si>
  <si>
    <t>503,26</t>
  </si>
  <si>
    <t>60001</t>
  </si>
  <si>
    <t>ZUPAN Tine</t>
  </si>
  <si>
    <t>509,31</t>
  </si>
  <si>
    <t>95044</t>
  </si>
  <si>
    <t>OGRINC Aljaž</t>
  </si>
  <si>
    <t>534,11</t>
  </si>
  <si>
    <t>96005</t>
  </si>
  <si>
    <t>KOPAVNIK Kristjan</t>
  </si>
  <si>
    <t>576,56</t>
  </si>
  <si>
    <t>78005</t>
  </si>
  <si>
    <t>HARNOLD Peter</t>
  </si>
  <si>
    <t>577,00</t>
  </si>
  <si>
    <t>71002</t>
  </si>
  <si>
    <t>GROS Aleš</t>
  </si>
  <si>
    <t>620,57</t>
  </si>
  <si>
    <t>96026</t>
  </si>
  <si>
    <t>PLEVEL Domen</t>
  </si>
  <si>
    <t>623,70</t>
  </si>
  <si>
    <t>58001</t>
  </si>
  <si>
    <t>TROJAR Bojan</t>
  </si>
  <si>
    <t>794,79</t>
  </si>
  <si>
    <t>73003</t>
  </si>
  <si>
    <t>POKLUKAR Jože</t>
  </si>
  <si>
    <t>848,75</t>
  </si>
  <si>
    <t>64002</t>
  </si>
  <si>
    <t>TRSTENJAK Branko</t>
  </si>
  <si>
    <t>942,24</t>
  </si>
  <si>
    <t>73004</t>
  </si>
  <si>
    <t>POKLUKAR Matjaž</t>
  </si>
  <si>
    <t>956,14</t>
  </si>
  <si>
    <t>(=)42</t>
  </si>
  <si>
    <t>93001</t>
  </si>
  <si>
    <t>KLINAR Mark</t>
  </si>
  <si>
    <t>92002</t>
  </si>
  <si>
    <t>GORJANC Matjaž</t>
  </si>
  <si>
    <t>92003</t>
  </si>
  <si>
    <t>TRŠAN Rok</t>
  </si>
  <si>
    <t>92004</t>
  </si>
  <si>
    <t>NOVAK Matic</t>
  </si>
  <si>
    <t>92005</t>
  </si>
  <si>
    <t>ROPRET Rok</t>
  </si>
  <si>
    <t>93007</t>
  </si>
  <si>
    <t>KNEZ Rok</t>
  </si>
  <si>
    <t>93008</t>
  </si>
  <si>
    <t>VEHOVEC Žiga</t>
  </si>
  <si>
    <t>92007</t>
  </si>
  <si>
    <t>GREGORIN Aleš</t>
  </si>
  <si>
    <t>93016</t>
  </si>
  <si>
    <t>KRNIČAR Grega</t>
  </si>
  <si>
    <t>92009</t>
  </si>
  <si>
    <t>BRUS Matej</t>
  </si>
  <si>
    <t>95001</t>
  </si>
  <si>
    <t>KRALJ Yannick</t>
  </si>
  <si>
    <t>92014</t>
  </si>
  <si>
    <t>OBLAK Juš</t>
  </si>
  <si>
    <t>95002</t>
  </si>
  <si>
    <t>MRAVLJAK Matej</t>
  </si>
  <si>
    <t>95003</t>
  </si>
  <si>
    <t>KRNIČAR Blaž</t>
  </si>
  <si>
    <t>93010</t>
  </si>
  <si>
    <t>ŠEMROV Jernej</t>
  </si>
  <si>
    <t>96001</t>
  </si>
  <si>
    <t>KNEZ Lovro</t>
  </si>
  <si>
    <t>95005</t>
  </si>
  <si>
    <t>KLOBČIČ Jakob</t>
  </si>
  <si>
    <t>95004</t>
  </si>
  <si>
    <t>FIŠTRAVEC Bor</t>
  </si>
  <si>
    <t>92010</t>
  </si>
  <si>
    <t>ALBREHT Borut</t>
  </si>
  <si>
    <t>95006</t>
  </si>
  <si>
    <t>NAGODE Lovro</t>
  </si>
  <si>
    <t>95008</t>
  </si>
  <si>
    <t>RIMAHAZI Jure</t>
  </si>
  <si>
    <t>96004</t>
  </si>
  <si>
    <t>ŠTEPEC Jakob</t>
  </si>
  <si>
    <t>90001</t>
  </si>
  <si>
    <t>PEKLAJ Kristjan</t>
  </si>
  <si>
    <t>90002</t>
  </si>
  <si>
    <t>ŠIMENC Matej</t>
  </si>
  <si>
    <t>90003</t>
  </si>
  <si>
    <t>KUNC David</t>
  </si>
  <si>
    <t>90004</t>
  </si>
  <si>
    <t>ŠČUK Amel</t>
  </si>
  <si>
    <t>90005</t>
  </si>
  <si>
    <t>RUPNIK Martin</t>
  </si>
  <si>
    <t>91001</t>
  </si>
  <si>
    <t>PROSEN Luka</t>
  </si>
  <si>
    <t>90006</t>
  </si>
  <si>
    <t>KRALJ Alen</t>
  </si>
  <si>
    <t>90007</t>
  </si>
  <si>
    <t>GRACER Matic</t>
  </si>
  <si>
    <t>90008</t>
  </si>
  <si>
    <t>POKLUKAR Primož</t>
  </si>
  <si>
    <t>90009</t>
  </si>
  <si>
    <t>BAHČ Anže</t>
  </si>
  <si>
    <t>90011</t>
  </si>
  <si>
    <t>KLAVŽAR Boštjan</t>
  </si>
  <si>
    <t>90012</t>
  </si>
  <si>
    <t>BREZOVŠEK Žiga</t>
  </si>
  <si>
    <t>91006</t>
  </si>
  <si>
    <t>ŠTUPAR Urh</t>
  </si>
  <si>
    <t>91007</t>
  </si>
  <si>
    <t>TRAMPUŠ Anže</t>
  </si>
  <si>
    <t>90014</t>
  </si>
  <si>
    <t>PETEK Žiga</t>
  </si>
  <si>
    <t>90016</t>
  </si>
  <si>
    <t>KOTNIK Matjaž</t>
  </si>
  <si>
    <t>90017</t>
  </si>
  <si>
    <t>ČUDEN Andrej</t>
  </si>
  <si>
    <t>88010</t>
  </si>
  <si>
    <t>ŠTUPAR Anže</t>
  </si>
  <si>
    <t>88011</t>
  </si>
  <si>
    <t>KOPAVNIK Peter</t>
  </si>
  <si>
    <t>88013</t>
  </si>
  <si>
    <t>KORDIŠ Nejc</t>
  </si>
  <si>
    <t>88014</t>
  </si>
  <si>
    <t>KLOPČIČ Rok</t>
  </si>
  <si>
    <t>89002</t>
  </si>
  <si>
    <t>ŠČUK Dino</t>
  </si>
  <si>
    <t>89003</t>
  </si>
  <si>
    <t>MARN Gašper</t>
  </si>
  <si>
    <t>89004</t>
  </si>
  <si>
    <t>RIMAHAZI Matija</t>
  </si>
  <si>
    <t>89006</t>
  </si>
  <si>
    <t>DOLENC Jure</t>
  </si>
  <si>
    <t>89007</t>
  </si>
  <si>
    <t>PIBER David</t>
  </si>
  <si>
    <t>89009</t>
  </si>
  <si>
    <t>KRISTAN Matic</t>
  </si>
  <si>
    <t>89013</t>
  </si>
  <si>
    <t>ŠABIČ Damir</t>
  </si>
  <si>
    <t>87001</t>
  </si>
  <si>
    <t>DORIA Vid</t>
  </si>
  <si>
    <t>87002</t>
  </si>
  <si>
    <t>BEŠVIR Blaž</t>
  </si>
  <si>
    <t>87003</t>
  </si>
  <si>
    <t>BRVAR Matej</t>
  </si>
  <si>
    <t>87006</t>
  </si>
  <si>
    <t>BOČKO Matija</t>
  </si>
  <si>
    <t>87008</t>
  </si>
  <si>
    <t>BRENČIČ Tine</t>
  </si>
  <si>
    <t>86001</t>
  </si>
  <si>
    <t>ČEBAŠEK Matej</t>
  </si>
  <si>
    <t>86003</t>
  </si>
  <si>
    <t>ERZENIČNIK Blaž</t>
  </si>
  <si>
    <t>86006</t>
  </si>
  <si>
    <t>ČESEN Anže</t>
  </si>
  <si>
    <t>86009</t>
  </si>
  <si>
    <t>KLOBČIČ Peter</t>
  </si>
  <si>
    <t>86008</t>
  </si>
  <si>
    <t>DVORŠIČ Robi</t>
  </si>
  <si>
    <t>84001</t>
  </si>
  <si>
    <t>JELENC Blaž</t>
  </si>
  <si>
    <t>84005</t>
  </si>
  <si>
    <t>BOŽIČ Luka</t>
  </si>
  <si>
    <t>84006</t>
  </si>
  <si>
    <t>ČEBAŠEK Jure</t>
  </si>
  <si>
    <t>85001</t>
  </si>
  <si>
    <t>ZUPAN Andraž</t>
  </si>
  <si>
    <t>85003</t>
  </si>
  <si>
    <t>GRILC Rok</t>
  </si>
  <si>
    <t>85010</t>
  </si>
  <si>
    <t>DOKL Peter</t>
  </si>
  <si>
    <t>85011</t>
  </si>
  <si>
    <t>ŠEMROV Andraž</t>
  </si>
  <si>
    <t>82001</t>
  </si>
  <si>
    <t>BRODAR Nejc</t>
  </si>
  <si>
    <t>ŠD Tekač Škofja loka</t>
  </si>
  <si>
    <t>82002</t>
  </si>
  <si>
    <t>BREMEC Rok</t>
  </si>
  <si>
    <t>83001</t>
  </si>
  <si>
    <t>BRVAR Gregor</t>
  </si>
  <si>
    <t>83002</t>
  </si>
  <si>
    <t>ZAVADLAV Boštjan</t>
  </si>
  <si>
    <t>83003</t>
  </si>
  <si>
    <t>TRŠAR Jure</t>
  </si>
  <si>
    <t>83004</t>
  </si>
  <si>
    <t>BRUS Darjan</t>
  </si>
  <si>
    <t>77001</t>
  </si>
  <si>
    <t>RUPNIK Vasja</t>
  </si>
  <si>
    <t>77002</t>
  </si>
  <si>
    <t>PISTOR Matej</t>
  </si>
  <si>
    <t>77003</t>
  </si>
  <si>
    <t>GOSTIŠA Boštjan</t>
  </si>
  <si>
    <t>77004</t>
  </si>
  <si>
    <t>ULAMEC Grega</t>
  </si>
  <si>
    <t>80001</t>
  </si>
  <si>
    <t>MEHLE Jože</t>
  </si>
  <si>
    <t>80004</t>
  </si>
  <si>
    <t>ROPRET Andrej</t>
  </si>
  <si>
    <t>80005</t>
  </si>
  <si>
    <t>ŠOLAR Rok</t>
  </si>
  <si>
    <t>75001</t>
  </si>
  <si>
    <t>MARIČ Janez</t>
  </si>
  <si>
    <t>73002</t>
  </si>
  <si>
    <t>ŽEMVA Tomaž</t>
  </si>
  <si>
    <t>68001</t>
  </si>
  <si>
    <t>KAVALAR Jože</t>
  </si>
  <si>
    <t>81001</t>
  </si>
  <si>
    <t>AMBROŽIČ Florjan</t>
  </si>
  <si>
    <t>79001</t>
  </si>
  <si>
    <t>NAGODE Lucijan</t>
  </si>
  <si>
    <t>93011</t>
  </si>
  <si>
    <t>JURIČ Žan</t>
  </si>
  <si>
    <t>91011</t>
  </si>
  <si>
    <t>JURIČ Jan</t>
  </si>
  <si>
    <t>92011</t>
  </si>
  <si>
    <t>KOVAČ Matevž</t>
  </si>
  <si>
    <t>92012</t>
  </si>
  <si>
    <t>SOFTIČ Domen</t>
  </si>
  <si>
    <t>92013</t>
  </si>
  <si>
    <t>KRŠINAR Anže</t>
  </si>
  <si>
    <t>90019</t>
  </si>
  <si>
    <t>KREUTZ Gašper</t>
  </si>
  <si>
    <t>61001</t>
  </si>
  <si>
    <t>TURŠIČ Rolando</t>
  </si>
  <si>
    <t>94004</t>
  </si>
  <si>
    <t>UČAKAR Jaša</t>
  </si>
  <si>
    <t>94005</t>
  </si>
  <si>
    <t>SVENŠEK Rob</t>
  </si>
  <si>
    <t>89015</t>
  </si>
  <si>
    <t>PODGORNIK Miha</t>
  </si>
  <si>
    <t>91017</t>
  </si>
  <si>
    <t>RUPNIK Anže</t>
  </si>
  <si>
    <t>91013</t>
  </si>
  <si>
    <t>PRAPROTNIK Rok</t>
  </si>
  <si>
    <t>91014</t>
  </si>
  <si>
    <t>ČAD Nejc</t>
  </si>
  <si>
    <t>95009</t>
  </si>
  <si>
    <t>KRAŠEVEC Blaž</t>
  </si>
  <si>
    <t>96008</t>
  </si>
  <si>
    <t>DOVŽAN Jure</t>
  </si>
  <si>
    <t>93014</t>
  </si>
  <si>
    <t>DONOŠA Jan</t>
  </si>
  <si>
    <t>93015</t>
  </si>
  <si>
    <t>SKVARČA Jakob</t>
  </si>
  <si>
    <t>96009</t>
  </si>
  <si>
    <t>BAJŽELJ Matija</t>
  </si>
  <si>
    <t>93017</t>
  </si>
  <si>
    <t>KOS Gašper</t>
  </si>
  <si>
    <t>96011</t>
  </si>
  <si>
    <t>BIZJAK Grega</t>
  </si>
  <si>
    <t>95011</t>
  </si>
  <si>
    <t>RUPNIK Patrick</t>
  </si>
  <si>
    <t>96012</t>
  </si>
  <si>
    <t>PRIMOŽIČ Andraž</t>
  </si>
  <si>
    <t>82006</t>
  </si>
  <si>
    <t>LAUSEGER Klemen</t>
  </si>
  <si>
    <t>79002</t>
  </si>
  <si>
    <t>KODELA Danilo</t>
  </si>
  <si>
    <t>70001</t>
  </si>
  <si>
    <t>OŽBOLT Janez</t>
  </si>
  <si>
    <t>89016</t>
  </si>
  <si>
    <t>KORDEŽ Matej</t>
  </si>
  <si>
    <t>95012</t>
  </si>
  <si>
    <t>GRAHOVAR Rok</t>
  </si>
  <si>
    <t>94006</t>
  </si>
  <si>
    <t>KOŠIR Matej</t>
  </si>
  <si>
    <t>95013</t>
  </si>
  <si>
    <t>SAJOVIC Janez</t>
  </si>
  <si>
    <t>93019</t>
  </si>
  <si>
    <t>JEREB Žiga</t>
  </si>
  <si>
    <t>95014</t>
  </si>
  <si>
    <t>OBLAK Gal</t>
  </si>
  <si>
    <t>95015</t>
  </si>
  <si>
    <t>KRAŠNA Matjaž</t>
  </si>
  <si>
    <t>92016</t>
  </si>
  <si>
    <t>PETKOVŠEK Andrej</t>
  </si>
  <si>
    <t>91015</t>
  </si>
  <si>
    <t>MEDEN Mitja</t>
  </si>
  <si>
    <t>96013</t>
  </si>
  <si>
    <t>ŠTRUKELJ Aljaž</t>
  </si>
  <si>
    <t>75003</t>
  </si>
  <si>
    <t>PETKOŠ Janez</t>
  </si>
  <si>
    <t>81002</t>
  </si>
  <si>
    <t>PUVAR Rok</t>
  </si>
  <si>
    <t>96014</t>
  </si>
  <si>
    <t>VEHOVEC Nejc</t>
  </si>
  <si>
    <t>91016</t>
  </si>
  <si>
    <t>POVIRK Anže</t>
  </si>
  <si>
    <t>94008</t>
  </si>
  <si>
    <t>MAJER Miran</t>
  </si>
  <si>
    <t>94009</t>
  </si>
  <si>
    <t>ZABRET Vid</t>
  </si>
  <si>
    <t>97001</t>
  </si>
  <si>
    <t>KARO Nejc</t>
  </si>
  <si>
    <t>93023</t>
  </si>
  <si>
    <t>OBLAK Luka</t>
  </si>
  <si>
    <t>96015</t>
  </si>
  <si>
    <t>PETRINČIČ Žan</t>
  </si>
  <si>
    <t>97002</t>
  </si>
  <si>
    <t>ŽNIDARŠIČ Nace</t>
  </si>
  <si>
    <t>92018</t>
  </si>
  <si>
    <t>KRANJC Žan</t>
  </si>
  <si>
    <t>97003</t>
  </si>
  <si>
    <t>MAROLT Jaka</t>
  </si>
  <si>
    <t>95016</t>
  </si>
  <si>
    <t>KATRAŠNIK Gašper</t>
  </si>
  <si>
    <t>98002</t>
  </si>
  <si>
    <t>KATRAŠNIK Matic</t>
  </si>
  <si>
    <t>99001</t>
  </si>
  <si>
    <t>ŠTEPEC Filip</t>
  </si>
  <si>
    <t>00001</t>
  </si>
  <si>
    <t>LAPAJNE Matic</t>
  </si>
  <si>
    <t>93024</t>
  </si>
  <si>
    <t>KOLARIČ Juš</t>
  </si>
  <si>
    <t>94011</t>
  </si>
  <si>
    <t>STANEK Nejc</t>
  </si>
  <si>
    <t>76001</t>
  </si>
  <si>
    <t>PETKOVŠEK Jože</t>
  </si>
  <si>
    <t>95018</t>
  </si>
  <si>
    <t>PEČNIK Dan</t>
  </si>
  <si>
    <t>95019</t>
  </si>
  <si>
    <t>SLABE Matic</t>
  </si>
  <si>
    <t>96017</t>
  </si>
  <si>
    <t>KANDUŠER SANCHEZ Dan</t>
  </si>
  <si>
    <t>95020</t>
  </si>
  <si>
    <t>MALNAR Lovro</t>
  </si>
  <si>
    <t>97004</t>
  </si>
  <si>
    <t>KENDA Luka</t>
  </si>
  <si>
    <t>98003</t>
  </si>
  <si>
    <t>KENDA Rok</t>
  </si>
  <si>
    <t>97005</t>
  </si>
  <si>
    <t>KLOBČIČ Urban</t>
  </si>
  <si>
    <t>97006</t>
  </si>
  <si>
    <t>RUTAR Vito</t>
  </si>
  <si>
    <t>94013</t>
  </si>
  <si>
    <t>DOVŽAN Miha</t>
  </si>
  <si>
    <t>67001</t>
  </si>
  <si>
    <t>KOSMAČ Janez</t>
  </si>
  <si>
    <t>71001</t>
  </si>
  <si>
    <t>ZUPAN Andrej</t>
  </si>
  <si>
    <t>95021</t>
  </si>
  <si>
    <t>KARPAČ Mark</t>
  </si>
  <si>
    <t>96018</t>
  </si>
  <si>
    <t>PIBER Nik</t>
  </si>
  <si>
    <t>85006</t>
  </si>
  <si>
    <t>PREMROV Nejc</t>
  </si>
  <si>
    <t>94014</t>
  </si>
  <si>
    <t>GRDADOLNIK Erik</t>
  </si>
  <si>
    <t>96019</t>
  </si>
  <si>
    <t>GRDADOLNIK Bor</t>
  </si>
  <si>
    <t>95022</t>
  </si>
  <si>
    <t>PETKOVŠEK Roman</t>
  </si>
  <si>
    <t>96020</t>
  </si>
  <si>
    <t>TUŠAR Tim</t>
  </si>
  <si>
    <t>96021</t>
  </si>
  <si>
    <t>KALAN Miha</t>
  </si>
  <si>
    <t>96022</t>
  </si>
  <si>
    <t>REŽEK Jernej</t>
  </si>
  <si>
    <t>95023</t>
  </si>
  <si>
    <t>ODAR Matija</t>
  </si>
  <si>
    <t>95024</t>
  </si>
  <si>
    <t>SAJE Matjaž</t>
  </si>
  <si>
    <t>97007</t>
  </si>
  <si>
    <t>MEDEN Jernej</t>
  </si>
  <si>
    <t>93025</t>
  </si>
  <si>
    <t>MEDEN Matija</t>
  </si>
  <si>
    <t>94015</t>
  </si>
  <si>
    <t>LIKAR Tim</t>
  </si>
  <si>
    <t>93026</t>
  </si>
  <si>
    <t>STERLE Jure</t>
  </si>
  <si>
    <t>94019</t>
  </si>
  <si>
    <t>STRGAR Peter</t>
  </si>
  <si>
    <t>94020</t>
  </si>
  <si>
    <t>ZAGOREC Toni</t>
  </si>
  <si>
    <t>93027</t>
  </si>
  <si>
    <t>KRMELJ Andraž</t>
  </si>
  <si>
    <t>97008</t>
  </si>
  <si>
    <t>GRŽE Martin</t>
  </si>
  <si>
    <t>99003</t>
  </si>
  <si>
    <t>AVGUŠTIN Peter</t>
  </si>
  <si>
    <t>96025</t>
  </si>
  <si>
    <t>RAZINGER Klemen</t>
  </si>
  <si>
    <t>95026</t>
  </si>
  <si>
    <t>STRGAR Anže</t>
  </si>
  <si>
    <t>91019</t>
  </si>
  <si>
    <t>LUZAR Miha</t>
  </si>
  <si>
    <t>93028</t>
  </si>
  <si>
    <t>PANČUR Primož</t>
  </si>
  <si>
    <t>96027</t>
  </si>
  <si>
    <t>OŽBOLT Jure</t>
  </si>
  <si>
    <t>66002</t>
  </si>
  <si>
    <t>KRUMPESTAR Matej</t>
  </si>
  <si>
    <t>66003</t>
  </si>
  <si>
    <t>MARADIN Ivan</t>
  </si>
  <si>
    <t>66004</t>
  </si>
  <si>
    <t>PONIKVAR Rok</t>
  </si>
  <si>
    <t>96028</t>
  </si>
  <si>
    <t>ZUPANČIČ Matjaž</t>
  </si>
  <si>
    <t>96029</t>
  </si>
  <si>
    <t>PONIKVAR Matic</t>
  </si>
  <si>
    <t>96030</t>
  </si>
  <si>
    <t>SOKLIČ Andraž</t>
  </si>
  <si>
    <t>76002</t>
  </si>
  <si>
    <t>ŠPELIČ Andrej</t>
  </si>
  <si>
    <t>97011</t>
  </si>
  <si>
    <t>ČINKOLE Matic</t>
  </si>
  <si>
    <t>97012</t>
  </si>
  <si>
    <t>POTOČNIK Rok</t>
  </si>
  <si>
    <t>95028</t>
  </si>
  <si>
    <t>REPINC Miha</t>
  </si>
  <si>
    <t>78001</t>
  </si>
  <si>
    <t>GODINA Uroš</t>
  </si>
  <si>
    <t>97014</t>
  </si>
  <si>
    <t>PŠENICA Luka</t>
  </si>
  <si>
    <t>96032</t>
  </si>
  <si>
    <t>STRGAR Jan</t>
  </si>
  <si>
    <t>99004</t>
  </si>
  <si>
    <t>IGLIČAR Žiga</t>
  </si>
  <si>
    <t>98008</t>
  </si>
  <si>
    <t>PETERMAN Primož</t>
  </si>
  <si>
    <t>94024</t>
  </si>
  <si>
    <t>PETEK Jure</t>
  </si>
  <si>
    <t>59001</t>
  </si>
  <si>
    <t>PIBER Ivan</t>
  </si>
  <si>
    <t>96033</t>
  </si>
  <si>
    <t>POKLUKAR Martin</t>
  </si>
  <si>
    <t>97015</t>
  </si>
  <si>
    <t>POKLUKAR Matevž</t>
  </si>
  <si>
    <t>96034</t>
  </si>
  <si>
    <t>JELOVČAN Gašper</t>
  </si>
  <si>
    <t>98009</t>
  </si>
  <si>
    <t>JELOVČAN Miha</t>
  </si>
  <si>
    <t>96035</t>
  </si>
  <si>
    <t>MARIN Anže</t>
  </si>
  <si>
    <t>95029</t>
  </si>
  <si>
    <t>ŠIMNOVEC Jure</t>
  </si>
  <si>
    <t>96036</t>
  </si>
  <si>
    <t>KRALJ Tim</t>
  </si>
  <si>
    <t>92019</t>
  </si>
  <si>
    <t>MOLK Bojan</t>
  </si>
  <si>
    <t>98010</t>
  </si>
  <si>
    <t>PIVK Lovrenc</t>
  </si>
  <si>
    <t>98011</t>
  </si>
  <si>
    <t>PRINCIP Žan</t>
  </si>
  <si>
    <t>98012</t>
  </si>
  <si>
    <t>POGAČNIK Luka</t>
  </si>
  <si>
    <t>98013</t>
  </si>
  <si>
    <t>FORTIN Žan</t>
  </si>
  <si>
    <t>98014</t>
  </si>
  <si>
    <t>PARKELJ Jaka</t>
  </si>
  <si>
    <t>01001</t>
  </si>
  <si>
    <t>PARKELJ David</t>
  </si>
  <si>
    <t>98015</t>
  </si>
  <si>
    <t>NAGLIČ Luka</t>
  </si>
  <si>
    <t>94026</t>
  </si>
  <si>
    <t>ŽMITEK Klemen</t>
  </si>
  <si>
    <t>96037</t>
  </si>
  <si>
    <t>SCHAFFER Žan</t>
  </si>
  <si>
    <t>98016</t>
  </si>
  <si>
    <t>DEBELJAK Matic</t>
  </si>
  <si>
    <t>98017</t>
  </si>
  <si>
    <t>KORDIŠ Aljaž</t>
  </si>
  <si>
    <t>98019</t>
  </si>
  <si>
    <t>ZUPAN Ciril</t>
  </si>
  <si>
    <t>73005</t>
  </si>
  <si>
    <t>LOČNIKAR Bojan</t>
  </si>
  <si>
    <t>95031</t>
  </si>
  <si>
    <t>DOLAR Miha</t>
  </si>
  <si>
    <t>98020</t>
  </si>
  <si>
    <t>ERŽEN Tine</t>
  </si>
  <si>
    <t>81003</t>
  </si>
  <si>
    <t>PETRIČ Andrej</t>
  </si>
  <si>
    <t>61002</t>
  </si>
  <si>
    <t>AVSEC Franc</t>
  </si>
  <si>
    <t>96038</t>
  </si>
  <si>
    <t>MARKELJ Andraž</t>
  </si>
  <si>
    <t>69001</t>
  </si>
  <si>
    <t>KOVIČ Bojan</t>
  </si>
  <si>
    <t>KD Calcit Kamnik</t>
  </si>
  <si>
    <t>80007</t>
  </si>
  <si>
    <t>BENEDIČIČ Žiga</t>
  </si>
  <si>
    <t>98022</t>
  </si>
  <si>
    <t>MOHAR Benjamin</t>
  </si>
  <si>
    <t>98023</t>
  </si>
  <si>
    <t>KOŠMRL Matic</t>
  </si>
  <si>
    <t>99009</t>
  </si>
  <si>
    <t>KRNC Simon</t>
  </si>
  <si>
    <t>96040</t>
  </si>
  <si>
    <t>JANEŽ David</t>
  </si>
  <si>
    <t>95037</t>
  </si>
  <si>
    <t>ZLATNAR Matevž</t>
  </si>
  <si>
    <t>99010</t>
  </si>
  <si>
    <t>FABJAN Tim</t>
  </si>
  <si>
    <t>98024</t>
  </si>
  <si>
    <t>PRIMOŽIČ Domen</t>
  </si>
  <si>
    <t>00003</t>
  </si>
  <si>
    <t>PEVEC Žan</t>
  </si>
  <si>
    <t>97019</t>
  </si>
  <si>
    <t>SLABE Tim</t>
  </si>
  <si>
    <t>96041</t>
  </si>
  <si>
    <t>SLABE Kristjan</t>
  </si>
  <si>
    <t>98025</t>
  </si>
  <si>
    <t>KRALJ Rok</t>
  </si>
  <si>
    <t>00005</t>
  </si>
  <si>
    <t>JAMŠEK Filip</t>
  </si>
  <si>
    <t>96042</t>
  </si>
  <si>
    <t>VAMPELJ Primož</t>
  </si>
  <si>
    <t>98026</t>
  </si>
  <si>
    <t>BREGANT Kristjan</t>
  </si>
  <si>
    <t>80003</t>
  </si>
  <si>
    <t>PONIKVAR Martin</t>
  </si>
  <si>
    <t>98027</t>
  </si>
  <si>
    <t>TEŽAK Timotej</t>
  </si>
  <si>
    <t>92020</t>
  </si>
  <si>
    <t>CERK Blaž</t>
  </si>
  <si>
    <t>80008</t>
  </si>
  <si>
    <t>REPINC Blaž</t>
  </si>
  <si>
    <t>98028</t>
  </si>
  <si>
    <t>OSVALD Florjan</t>
  </si>
  <si>
    <t>95038</t>
  </si>
  <si>
    <t>PEČNIK Miha</t>
  </si>
  <si>
    <t>91020</t>
  </si>
  <si>
    <t>SLABANJA Matic</t>
  </si>
  <si>
    <t>99011</t>
  </si>
  <si>
    <t>ZIDAR Nal</t>
  </si>
  <si>
    <t>00008</t>
  </si>
  <si>
    <t>MILAVEC Jaka</t>
  </si>
  <si>
    <t>00009</t>
  </si>
  <si>
    <t>ARKO Jan</t>
  </si>
  <si>
    <t>96044</t>
  </si>
  <si>
    <t>STEPIŠNIK Jure</t>
  </si>
  <si>
    <t>97021</t>
  </si>
  <si>
    <t>HUDOVERNIK Valter</t>
  </si>
  <si>
    <t>99012</t>
  </si>
  <si>
    <t>DEBELJAK Blaž</t>
  </si>
  <si>
    <t>99013</t>
  </si>
  <si>
    <t>PLAHUTA Aljaž</t>
  </si>
  <si>
    <t>97022</t>
  </si>
  <si>
    <t>LUŠTREK Jan</t>
  </si>
  <si>
    <t>99015</t>
  </si>
  <si>
    <t>URH Beno</t>
  </si>
  <si>
    <t>01003</t>
  </si>
  <si>
    <t>GLOBOČNIK Jernej</t>
  </si>
  <si>
    <t>01004</t>
  </si>
  <si>
    <t>DEBELJAK Timotej</t>
  </si>
  <si>
    <t>01005</t>
  </si>
  <si>
    <t>DULIČ Meris</t>
  </si>
  <si>
    <t>00010</t>
  </si>
  <si>
    <t>LAVRIČ Miha</t>
  </si>
  <si>
    <t>00011</t>
  </si>
  <si>
    <t>LUŠTREK Jakob</t>
  </si>
  <si>
    <t>99016</t>
  </si>
  <si>
    <t>RIHTARŠIČ Andraž</t>
  </si>
  <si>
    <t>96046</t>
  </si>
  <si>
    <t>PIVK Kristjan</t>
  </si>
  <si>
    <t>76003</t>
  </si>
  <si>
    <t>ROPIČ Igor</t>
  </si>
  <si>
    <t>99017</t>
  </si>
  <si>
    <t>VEROVŠEK Urban</t>
  </si>
  <si>
    <t>91008</t>
  </si>
  <si>
    <t>KRAMAR Matej</t>
  </si>
  <si>
    <t>00012</t>
  </si>
  <si>
    <t>KORDIŠ Luka</t>
  </si>
  <si>
    <t>95040</t>
  </si>
  <si>
    <t>ARH Gaber</t>
  </si>
  <si>
    <t>78002</t>
  </si>
  <si>
    <t>ŽNIDARŠIČ Janez</t>
  </si>
  <si>
    <t>96048</t>
  </si>
  <si>
    <t>KOLOŠA Luka</t>
  </si>
  <si>
    <t>98032</t>
  </si>
  <si>
    <t>BABIČ Gregor</t>
  </si>
  <si>
    <t>00014</t>
  </si>
  <si>
    <t>HLADNIK Luka</t>
  </si>
  <si>
    <t>78003</t>
  </si>
  <si>
    <t>BERCE Aleš</t>
  </si>
  <si>
    <t>00015</t>
  </si>
  <si>
    <t>JEZERŠEK David</t>
  </si>
  <si>
    <t>59002</t>
  </si>
  <si>
    <t>KOPAČ Srečo</t>
  </si>
  <si>
    <t>99018</t>
  </si>
  <si>
    <t>KRAIGHER Rok</t>
  </si>
  <si>
    <t>98034</t>
  </si>
  <si>
    <t>ČERNI Andraž</t>
  </si>
  <si>
    <t>00016</t>
  </si>
  <si>
    <t>JELENC Matic</t>
  </si>
  <si>
    <t>99019</t>
  </si>
  <si>
    <t>AMBROŽIČ Lovro</t>
  </si>
  <si>
    <t>97023</t>
  </si>
  <si>
    <t>PLAHUTA Luka</t>
  </si>
  <si>
    <t>98035</t>
  </si>
  <si>
    <t>ŽVEGELJ Maksim</t>
  </si>
  <si>
    <t>98036</t>
  </si>
  <si>
    <t>GRAŠIČ Erazem</t>
  </si>
  <si>
    <t>00017</t>
  </si>
  <si>
    <t>ŽVEGELJ Izak</t>
  </si>
  <si>
    <t>01007</t>
  </si>
  <si>
    <t>HOČEVAR Žan</t>
  </si>
  <si>
    <t>01008</t>
  </si>
  <si>
    <t>KAVALAR Gal</t>
  </si>
  <si>
    <t>01010</t>
  </si>
  <si>
    <t>KHATCHIKIAN Azad</t>
  </si>
  <si>
    <t>01011</t>
  </si>
  <si>
    <t>KOPAVNIK Jože</t>
  </si>
  <si>
    <t>94033</t>
  </si>
  <si>
    <t>JEREB Rožle</t>
  </si>
  <si>
    <t>00018</t>
  </si>
  <si>
    <t>BABIČ Vid</t>
  </si>
  <si>
    <t>98037</t>
  </si>
  <si>
    <t>JANKO Jan</t>
  </si>
  <si>
    <t>96049</t>
  </si>
  <si>
    <t>TERTINEK Žiga</t>
  </si>
  <si>
    <t>98038</t>
  </si>
  <si>
    <t>TRAMTE Grega</t>
  </si>
  <si>
    <t>98039</t>
  </si>
  <si>
    <t>KUNSTIČ Kristjan</t>
  </si>
  <si>
    <t>01013</t>
  </si>
  <si>
    <t>GREGORAČ Nace</t>
  </si>
  <si>
    <t>99023</t>
  </si>
  <si>
    <t>ŠPELIČ Žiga</t>
  </si>
  <si>
    <t>01015</t>
  </si>
  <si>
    <t>GOROPEČNIK Jernej</t>
  </si>
  <si>
    <t>00020</t>
  </si>
  <si>
    <t>VRANKAR Jure</t>
  </si>
  <si>
    <t>01016</t>
  </si>
  <si>
    <t>REPNIK Matic</t>
  </si>
  <si>
    <t>01017</t>
  </si>
  <si>
    <t>RUPNIK Robi</t>
  </si>
  <si>
    <t>00021</t>
  </si>
  <si>
    <t>HLADNIK Dejan</t>
  </si>
  <si>
    <t>80009</t>
  </si>
  <si>
    <t>JAKŠA Matej</t>
  </si>
  <si>
    <t>99024</t>
  </si>
  <si>
    <t>KOROŠEC David</t>
  </si>
  <si>
    <t>99025</t>
  </si>
  <si>
    <t>BIZJAK Jaka</t>
  </si>
  <si>
    <t>88015</t>
  </si>
  <si>
    <t>JAGER Markus</t>
  </si>
  <si>
    <t>99026</t>
  </si>
  <si>
    <t>MANDIČ Mitja</t>
  </si>
  <si>
    <t>96050</t>
  </si>
  <si>
    <t>ZORNIK Niko</t>
  </si>
  <si>
    <t>97025</t>
  </si>
  <si>
    <t>TOŠKOVIČ Luka</t>
  </si>
  <si>
    <t>00023</t>
  </si>
  <si>
    <t>JEMEC Adam</t>
  </si>
  <si>
    <t>00024</t>
  </si>
  <si>
    <t>BRATUŽ Amadej</t>
  </si>
  <si>
    <t>97026</t>
  </si>
  <si>
    <t>BUZZI Michaele</t>
  </si>
  <si>
    <t>78004</t>
  </si>
  <si>
    <t>ZORNIK Klemen</t>
  </si>
  <si>
    <t>73006</t>
  </si>
  <si>
    <t>ŠTERN Janez</t>
  </si>
  <si>
    <t>99027</t>
  </si>
  <si>
    <t>ŠKVORC Luka</t>
  </si>
  <si>
    <t>96053</t>
  </si>
  <si>
    <t>NOVOSEL Luka</t>
  </si>
  <si>
    <t>00026</t>
  </si>
  <si>
    <t>LAVRIČ Jan</t>
  </si>
  <si>
    <t>97027</t>
  </si>
  <si>
    <t>VERDEL David</t>
  </si>
  <si>
    <t>00027</t>
  </si>
  <si>
    <t>KOS Jošt</t>
  </si>
  <si>
    <t>97028</t>
  </si>
  <si>
    <t>ČARMAN Vid</t>
  </si>
  <si>
    <t>00028</t>
  </si>
  <si>
    <t>KOČEVAR Vid</t>
  </si>
  <si>
    <t>01021</t>
  </si>
  <si>
    <t>MARKELJ Anže</t>
  </si>
  <si>
    <t>01022</t>
  </si>
  <si>
    <t>ŠTIH Luka</t>
  </si>
  <si>
    <t>01023</t>
  </si>
  <si>
    <t>PODLIPNIK Luka</t>
  </si>
  <si>
    <t>00029</t>
  </si>
  <si>
    <t>MEDJA Krištof</t>
  </si>
  <si>
    <t>01024</t>
  </si>
  <si>
    <t>RIHTARŠIČ Jakob</t>
  </si>
  <si>
    <t>91021</t>
  </si>
  <si>
    <t>OBLAK Lenard</t>
  </si>
  <si>
    <t>97029</t>
  </si>
  <si>
    <t>JUG Martin</t>
  </si>
  <si>
    <t>96054</t>
  </si>
  <si>
    <t>KAVČIČ Aljaž</t>
  </si>
  <si>
    <t>01025</t>
  </si>
  <si>
    <t>KOROŠEC Luka</t>
  </si>
  <si>
    <t>00031</t>
  </si>
  <si>
    <t>SMOLE Jurij</t>
  </si>
  <si>
    <t>67003</t>
  </si>
  <si>
    <t>KLEMENČIČ Janez</t>
  </si>
  <si>
    <t>01026</t>
  </si>
  <si>
    <t>ZRIMŠEK Arne</t>
  </si>
  <si>
    <t>00032</t>
  </si>
  <si>
    <t>KEBER Tilen</t>
  </si>
  <si>
    <t>96055</t>
  </si>
  <si>
    <t>DRINOVEC Mitja</t>
  </si>
  <si>
    <t>00033</t>
  </si>
  <si>
    <t>CISAR Alex</t>
  </si>
  <si>
    <t>98042</t>
  </si>
  <si>
    <t>ČOKAN Jan</t>
  </si>
  <si>
    <t>99030</t>
  </si>
  <si>
    <t>SEVER Nace</t>
  </si>
  <si>
    <t>00034</t>
  </si>
  <si>
    <t>ZIDAR Jure</t>
  </si>
  <si>
    <t>01028</t>
  </si>
  <si>
    <t>ŠOKLIČ Gašper</t>
  </si>
  <si>
    <t>01029</t>
  </si>
  <si>
    <t>TRUDEN Rok</t>
  </si>
  <si>
    <t>99031</t>
  </si>
  <si>
    <t>GREGORKA Tilen</t>
  </si>
  <si>
    <t>97030</t>
  </si>
  <si>
    <t>MATKO Jaka</t>
  </si>
  <si>
    <t>95041</t>
  </si>
  <si>
    <t>ŠEME Tomaž</t>
  </si>
  <si>
    <t>97031</t>
  </si>
  <si>
    <t>REMEC Miha</t>
  </si>
  <si>
    <t>97032</t>
  </si>
  <si>
    <t>GORIŠEK Matic</t>
  </si>
  <si>
    <t>98043</t>
  </si>
  <si>
    <t>URŠIČ Blaž</t>
  </si>
  <si>
    <t>98044</t>
  </si>
  <si>
    <t>01030</t>
  </si>
  <si>
    <t>JENKO Jan</t>
  </si>
  <si>
    <t>99032</t>
  </si>
  <si>
    <t>VAMPELJ Klemen</t>
  </si>
  <si>
    <t>72001</t>
  </si>
  <si>
    <t>DOBRAVEC Sašo</t>
  </si>
  <si>
    <t>94034</t>
  </si>
  <si>
    <t>94035</t>
  </si>
  <si>
    <t>MAVC Borut</t>
  </si>
  <si>
    <t>95042</t>
  </si>
  <si>
    <t>KRAJNČAN Urh</t>
  </si>
  <si>
    <t>95043</t>
  </si>
  <si>
    <t>96056</t>
  </si>
  <si>
    <t>ŠARC Leon</t>
  </si>
  <si>
    <t>99033</t>
  </si>
  <si>
    <t>VRHOVNIK Vid</t>
  </si>
  <si>
    <t>98045</t>
  </si>
  <si>
    <t>98046</t>
  </si>
  <si>
    <t>MALOVRH Matevž</t>
  </si>
  <si>
    <t>98047</t>
  </si>
  <si>
    <t>KLINC Urban</t>
  </si>
  <si>
    <t>01031</t>
  </si>
  <si>
    <t>AČKO Primož</t>
  </si>
  <si>
    <t>99034</t>
  </si>
  <si>
    <t>OSTERC Aljaž</t>
  </si>
  <si>
    <t>99035</t>
  </si>
  <si>
    <t>BRECELJ Gašper</t>
  </si>
  <si>
    <t>00036</t>
  </si>
  <si>
    <t>ZAJC Timi</t>
  </si>
  <si>
    <t>01032</t>
  </si>
  <si>
    <t>BOMBEK Jan</t>
  </si>
  <si>
    <t>73007</t>
  </si>
  <si>
    <t>MARTINJAŠ Aljoša</t>
  </si>
  <si>
    <t>01033</t>
  </si>
  <si>
    <t>JAZBEC Luka</t>
  </si>
  <si>
    <t>01034</t>
  </si>
  <si>
    <t>JAZBEC Miha</t>
  </si>
  <si>
    <t>01035</t>
  </si>
  <si>
    <t>MLINAR Maj</t>
  </si>
  <si>
    <t>76004</t>
  </si>
  <si>
    <t>JENIČ Samo</t>
  </si>
  <si>
    <t>00037</t>
  </si>
  <si>
    <t>HAIMBURGER Julian</t>
  </si>
  <si>
    <t>LSC PECA</t>
  </si>
  <si>
    <t>00038</t>
  </si>
  <si>
    <t>POLZER David</t>
  </si>
  <si>
    <t>00039</t>
  </si>
  <si>
    <t>OPIETNIK Matthias</t>
  </si>
  <si>
    <t>99036</t>
  </si>
  <si>
    <t>OGRIS Kevin</t>
  </si>
  <si>
    <t>99037</t>
  </si>
  <si>
    <t>WASSERTHEURER Samuel</t>
  </si>
  <si>
    <t>97033</t>
  </si>
  <si>
    <t>BRAUN Luca</t>
  </si>
  <si>
    <t>97034</t>
  </si>
  <si>
    <t>POSRATSCHNIG Stephan</t>
  </si>
  <si>
    <t>95045</t>
  </si>
  <si>
    <t>GATTI Raphael</t>
  </si>
  <si>
    <t>95046</t>
  </si>
  <si>
    <t>GATTI Philipp</t>
  </si>
  <si>
    <t>96057</t>
  </si>
  <si>
    <t>DUFEK Sebastian</t>
  </si>
  <si>
    <t>96058</t>
  </si>
  <si>
    <t>GATTI Alexander</t>
  </si>
  <si>
    <t>68005</t>
  </si>
  <si>
    <t>JUPPE Bernd</t>
  </si>
  <si>
    <t>64001</t>
  </si>
  <si>
    <t>SCHEDINA Christian</t>
  </si>
  <si>
    <t>01036</t>
  </si>
  <si>
    <t>MODRIJAN Aleks</t>
  </si>
  <si>
    <t>57002</t>
  </si>
  <si>
    <t>GRIČAR Brane</t>
  </si>
  <si>
    <t>01037</t>
  </si>
  <si>
    <t>GRAH Jožef</t>
  </si>
  <si>
    <t>00040</t>
  </si>
  <si>
    <t>HLADIKA Jakov</t>
  </si>
  <si>
    <t>95047</t>
  </si>
  <si>
    <t>IVANČIČ Stjepan</t>
  </si>
  <si>
    <t>99038</t>
  </si>
  <si>
    <t>GRGURIČ Mislav</t>
  </si>
  <si>
    <t>99039</t>
  </si>
  <si>
    <t>ŠPORER Damjan</t>
  </si>
  <si>
    <t>01039</t>
  </si>
  <si>
    <t>SKENDER Marko</t>
  </si>
  <si>
    <t>01040</t>
  </si>
  <si>
    <t>JAGEČIČ Noa</t>
  </si>
  <si>
    <t>67004</t>
  </si>
  <si>
    <t>GRAŠIČ Andrej</t>
  </si>
  <si>
    <t>97035</t>
  </si>
  <si>
    <t>SHLYKOV Egor</t>
  </si>
  <si>
    <t>00041</t>
  </si>
  <si>
    <t>KERMAVNER Matej</t>
  </si>
  <si>
    <t>90020</t>
  </si>
  <si>
    <t>ARH Klemen</t>
  </si>
  <si>
    <t>91023</t>
  </si>
  <si>
    <t>KAMENIK Jože</t>
  </si>
  <si>
    <t>01043</t>
  </si>
  <si>
    <t>HOJAN Jan</t>
  </si>
  <si>
    <t>73008</t>
  </si>
  <si>
    <t>VINDIŠAR Miha</t>
  </si>
  <si>
    <t>62001</t>
  </si>
  <si>
    <t>KRŠINAR Janez</t>
  </si>
  <si>
    <t>01044</t>
  </si>
  <si>
    <t>OBLAK Jan</t>
  </si>
  <si>
    <t>99040</t>
  </si>
  <si>
    <t>LEBAR Anže</t>
  </si>
  <si>
    <t>96059</t>
  </si>
  <si>
    <t>VEHER Kaspar</t>
  </si>
  <si>
    <t>Estonija</t>
  </si>
  <si>
    <t>98048</t>
  </si>
  <si>
    <t>ROOS Henri</t>
  </si>
  <si>
    <t>98049</t>
  </si>
  <si>
    <t>AHTIANEN Henri</t>
  </si>
  <si>
    <t>97036</t>
  </si>
  <si>
    <t>ČEŠKOVIĆ Tomislav</t>
  </si>
  <si>
    <t>01045</t>
  </si>
  <si>
    <t>LAZAR Rok</t>
  </si>
  <si>
    <t>81004</t>
  </si>
  <si>
    <t>DAMJANOVSKI Darko</t>
  </si>
  <si>
    <t>71003</t>
  </si>
  <si>
    <t>JAN Simon</t>
  </si>
  <si>
    <t>01046</t>
  </si>
  <si>
    <t>SCHESTAKOV Timur</t>
  </si>
  <si>
    <t>91024</t>
  </si>
  <si>
    <t>JELENKO Marjan</t>
  </si>
  <si>
    <t>99041</t>
  </si>
  <si>
    <t>CRVENKA Vasek</t>
  </si>
  <si>
    <t>01047</t>
  </si>
  <si>
    <t>ZAVODNIK Blaž</t>
  </si>
  <si>
    <t>00042</t>
  </si>
  <si>
    <t>KNAUS Nik</t>
  </si>
  <si>
    <t>75004</t>
  </si>
  <si>
    <t>MEDVED Peter</t>
  </si>
  <si>
    <t>93002</t>
  </si>
  <si>
    <t>PRAZNIK Aljaž</t>
  </si>
  <si>
    <t>91003</t>
  </si>
  <si>
    <t>GOSTINČAR Luka</t>
  </si>
  <si>
    <t>97018</t>
  </si>
  <si>
    <t>POTOKAR Sebastjan</t>
  </si>
  <si>
    <t>98029</t>
  </si>
  <si>
    <t>MAJDIČ Žan</t>
  </si>
  <si>
    <t>99014</t>
  </si>
  <si>
    <t>PERŠA Blaž</t>
  </si>
  <si>
    <t>00019</t>
  </si>
  <si>
    <t>LEVIČNIK Bor</t>
  </si>
  <si>
    <t>99029</t>
  </si>
  <si>
    <t>HVALA Anžej Tomaž</t>
  </si>
  <si>
    <t>01027</t>
  </si>
  <si>
    <t>PODNAR Jonas</t>
  </si>
  <si>
    <t>01038</t>
  </si>
  <si>
    <t>SEMENCOV Lev</t>
  </si>
  <si>
    <t>86010</t>
  </si>
  <si>
    <t>TRAMPUŽ Žiga</t>
  </si>
  <si>
    <t>96060</t>
  </si>
  <si>
    <t>RIEDLSPERGER Tobias</t>
  </si>
  <si>
    <t>SC Saalfelden</t>
  </si>
  <si>
    <t>98050</t>
  </si>
  <si>
    <t>MALLE Georg</t>
  </si>
  <si>
    <t>WSV Ramsau am Dachstein</t>
  </si>
  <si>
    <t>84007</t>
  </si>
  <si>
    <t>HATTESTAD Ola Vigen</t>
  </si>
  <si>
    <t>61004</t>
  </si>
  <si>
    <t>GORNIK Milan</t>
  </si>
  <si>
    <t>87009</t>
  </si>
  <si>
    <t>FAK Jakov</t>
  </si>
  <si>
    <t>ŠD Pokljuka</t>
  </si>
  <si>
    <t>86011</t>
  </si>
  <si>
    <t>FERNANDEZ Yonathan</t>
  </si>
  <si>
    <t>Usdemont (CHI)</t>
  </si>
  <si>
    <t>66005</t>
  </si>
  <si>
    <t>ŠOLAR Boštjan</t>
  </si>
  <si>
    <t>95048</t>
  </si>
  <si>
    <t>CRNKOVIĆ Krešimir</t>
  </si>
  <si>
    <t>90021</t>
  </si>
  <si>
    <t>KORDIŠ Dominik</t>
  </si>
  <si>
    <t>93029</t>
  </si>
  <si>
    <t>DADIĆ Edi</t>
  </si>
  <si>
    <t>97037</t>
  </si>
  <si>
    <t>GOMEZ Gonzalo</t>
  </si>
  <si>
    <t>00043</t>
  </si>
  <si>
    <t>DAL FARRA Franco</t>
  </si>
  <si>
    <t>93030</t>
  </si>
  <si>
    <t>RUŽIĆ Filip</t>
  </si>
  <si>
    <t>77005</t>
  </si>
  <si>
    <t>PERKO Roman</t>
  </si>
  <si>
    <t>00044</t>
  </si>
  <si>
    <t>GROŠELJ SIMIČ Bor</t>
  </si>
  <si>
    <t>02026</t>
  </si>
  <si>
    <t>MULEJ Jošt</t>
  </si>
  <si>
    <t>109,74</t>
  </si>
  <si>
    <t>02040</t>
  </si>
  <si>
    <t>KARNIČAR Izidor</t>
  </si>
  <si>
    <t>115,01</t>
  </si>
  <si>
    <t>02002</t>
  </si>
  <si>
    <t>GROS Anže</t>
  </si>
  <si>
    <t>116,35</t>
  </si>
  <si>
    <t>02027</t>
  </si>
  <si>
    <t>PEČEK Atila</t>
  </si>
  <si>
    <t>117,04</t>
  </si>
  <si>
    <t>02009</t>
  </si>
  <si>
    <t>BOGATAJ Anže</t>
  </si>
  <si>
    <t>131,00</t>
  </si>
  <si>
    <t>02042</t>
  </si>
  <si>
    <t>ŠPORN Miha</t>
  </si>
  <si>
    <t>160,50</t>
  </si>
  <si>
    <t>03006</t>
  </si>
  <si>
    <t>ŠTERN Nejc</t>
  </si>
  <si>
    <t>163,68</t>
  </si>
  <si>
    <t>03045</t>
  </si>
  <si>
    <t>MARINKO Matevž</t>
  </si>
  <si>
    <t>168,20</t>
  </si>
  <si>
    <t>03021</t>
  </si>
  <si>
    <t>MOČNIK Martin</t>
  </si>
  <si>
    <t>169,01</t>
  </si>
  <si>
    <t>02049</t>
  </si>
  <si>
    <t>GAVRIČ Mark</t>
  </si>
  <si>
    <t>188,35</t>
  </si>
  <si>
    <t>02022</t>
  </si>
  <si>
    <t>JAN Nejc</t>
  </si>
  <si>
    <t>206,95</t>
  </si>
  <si>
    <t>03008</t>
  </si>
  <si>
    <t>ŽEMVA Andraž</t>
  </si>
  <si>
    <t>221,51</t>
  </si>
  <si>
    <t>03007</t>
  </si>
  <si>
    <t>MEGLIČ Matic</t>
  </si>
  <si>
    <t>222,56</t>
  </si>
  <si>
    <t>03038</t>
  </si>
  <si>
    <t>BRADEŠKO Matic</t>
  </si>
  <si>
    <t>251,55</t>
  </si>
  <si>
    <t>02039</t>
  </si>
  <si>
    <t>PREZELJ Jan</t>
  </si>
  <si>
    <t>256,83</t>
  </si>
  <si>
    <t>03040</t>
  </si>
  <si>
    <t>KAVČIČ Blaž</t>
  </si>
  <si>
    <t>260,56</t>
  </si>
  <si>
    <t>03018</t>
  </si>
  <si>
    <t>KOROŠEC Aljaž</t>
  </si>
  <si>
    <t>262,31</t>
  </si>
  <si>
    <t>02056</t>
  </si>
  <si>
    <t>MUHIČ Aleks</t>
  </si>
  <si>
    <t>283,18</t>
  </si>
  <si>
    <t>02055</t>
  </si>
  <si>
    <t>MUHIČ David</t>
  </si>
  <si>
    <t>285,67</t>
  </si>
  <si>
    <t>03016</t>
  </si>
  <si>
    <t>MILAVEC Luka</t>
  </si>
  <si>
    <t>310,93</t>
  </si>
  <si>
    <t>03051</t>
  </si>
  <si>
    <t>HLADNIK Matic</t>
  </si>
  <si>
    <t>310,94</t>
  </si>
  <si>
    <t>03050</t>
  </si>
  <si>
    <t>GARBAJS Matic</t>
  </si>
  <si>
    <t>319,59</t>
  </si>
  <si>
    <t>03019</t>
  </si>
  <si>
    <t>VRBEK Uroš</t>
  </si>
  <si>
    <t>351,60</t>
  </si>
  <si>
    <t>02048</t>
  </si>
  <si>
    <t>ŠKOF Anej</t>
  </si>
  <si>
    <t>394,62</t>
  </si>
  <si>
    <t>03015</t>
  </si>
  <si>
    <t>TEŽAK Oskar</t>
  </si>
  <si>
    <t>401,27</t>
  </si>
  <si>
    <t>02058</t>
  </si>
  <si>
    <t>RUTAR Tim</t>
  </si>
  <si>
    <t>486,04</t>
  </si>
  <si>
    <t>03046</t>
  </si>
  <si>
    <t>PLEŠKO Matevž</t>
  </si>
  <si>
    <t>546,14</t>
  </si>
  <si>
    <t>02028</t>
  </si>
  <si>
    <t>AČKO Sandi</t>
  </si>
  <si>
    <t>586,52</t>
  </si>
  <si>
    <t>(=)29</t>
  </si>
  <si>
    <t>03002</t>
  </si>
  <si>
    <t>PETERKA Rok</t>
  </si>
  <si>
    <t>02005</t>
  </si>
  <si>
    <t>TROJER Drejc</t>
  </si>
  <si>
    <t>02006</t>
  </si>
  <si>
    <t>STANE Aljaž</t>
  </si>
  <si>
    <t>03004</t>
  </si>
  <si>
    <t>JEZERŠEK Matej</t>
  </si>
  <si>
    <t>03005</t>
  </si>
  <si>
    <t>ČESNIK Luka</t>
  </si>
  <si>
    <t>02010</t>
  </si>
  <si>
    <t>VOZELJ Mark</t>
  </si>
  <si>
    <t>02011</t>
  </si>
  <si>
    <t>POVSOD Gal</t>
  </si>
  <si>
    <t>02012</t>
  </si>
  <si>
    <t>ZIDAR Jaša</t>
  </si>
  <si>
    <t>02013</t>
  </si>
  <si>
    <t>ŠAREC TOBIAS Matej</t>
  </si>
  <si>
    <t>02014</t>
  </si>
  <si>
    <t>KUNSTIČ Marcel</t>
  </si>
  <si>
    <t>02015</t>
  </si>
  <si>
    <t>POJE Žan</t>
  </si>
  <si>
    <t>02016</t>
  </si>
  <si>
    <t>KRAIGHER Jakob</t>
  </si>
  <si>
    <t>02017</t>
  </si>
  <si>
    <t>RIHTER Grega</t>
  </si>
  <si>
    <t>02018</t>
  </si>
  <si>
    <t>VRHOVNIK Gal</t>
  </si>
  <si>
    <t>03009</t>
  </si>
  <si>
    <t>DOBRAVEC Gaj</t>
  </si>
  <si>
    <t>02020</t>
  </si>
  <si>
    <t>STARE Urban</t>
  </si>
  <si>
    <t>02021</t>
  </si>
  <si>
    <t>MEDJA Lenart</t>
  </si>
  <si>
    <t>03010</t>
  </si>
  <si>
    <t>CENČEK Luka</t>
  </si>
  <si>
    <t>03011</t>
  </si>
  <si>
    <t>GRGIČ Gabriel</t>
  </si>
  <si>
    <t>02024</t>
  </si>
  <si>
    <t>KALITA Luka</t>
  </si>
  <si>
    <t>03013</t>
  </si>
  <si>
    <t>STARBEK Matej</t>
  </si>
  <si>
    <t>03014</t>
  </si>
  <si>
    <t>GRUM Markus</t>
  </si>
  <si>
    <t>02025</t>
  </si>
  <si>
    <t>TRUDEN Jan</t>
  </si>
  <si>
    <t>03020</t>
  </si>
  <si>
    <t>VRČKOVNIK Lan</t>
  </si>
  <si>
    <t>02029</t>
  </si>
  <si>
    <t>ALTER Maj</t>
  </si>
  <si>
    <t>02030</t>
  </si>
  <si>
    <t>JEKLAR Tim</t>
  </si>
  <si>
    <t>02031</t>
  </si>
  <si>
    <t>IVANČAN Matija</t>
  </si>
  <si>
    <t>02032</t>
  </si>
  <si>
    <t>SUČIČ Fran</t>
  </si>
  <si>
    <t>02033</t>
  </si>
  <si>
    <t>KOŽIČ Jakov</t>
  </si>
  <si>
    <t>03022</t>
  </si>
  <si>
    <t>MRAK Matevž</t>
  </si>
  <si>
    <t>03023</t>
  </si>
  <si>
    <t>SEČKO Naj</t>
  </si>
  <si>
    <t>02034</t>
  </si>
  <si>
    <t>PEČNIK Teo</t>
  </si>
  <si>
    <t>03025</t>
  </si>
  <si>
    <t>ŠD Babirusa</t>
  </si>
  <si>
    <t>03026</t>
  </si>
  <si>
    <t>DOLENC Nace</t>
  </si>
  <si>
    <t>03027</t>
  </si>
  <si>
    <t>KRAŠEVEC Gašper</t>
  </si>
  <si>
    <t>02035</t>
  </si>
  <si>
    <t>VOGELNIK Tim</t>
  </si>
  <si>
    <t>02036</t>
  </si>
  <si>
    <t>STANOVNIK Vid</t>
  </si>
  <si>
    <t>03028</t>
  </si>
  <si>
    <t>NOVAK David Svit</t>
  </si>
  <si>
    <t>03029</t>
  </si>
  <si>
    <t>ROŽIČ Jakob</t>
  </si>
  <si>
    <t>02037</t>
  </si>
  <si>
    <t>BIZJAK Andraž</t>
  </si>
  <si>
    <t>02038</t>
  </si>
  <si>
    <t>PRETNAR Žiga</t>
  </si>
  <si>
    <t>03030</t>
  </si>
  <si>
    <t>GLOBOČNIK Krištof</t>
  </si>
  <si>
    <t>02043</t>
  </si>
  <si>
    <t>KUNŠTEK Karlo</t>
  </si>
  <si>
    <t>03032</t>
  </si>
  <si>
    <t>JANKOVIČ Jura</t>
  </si>
  <si>
    <t>02044</t>
  </si>
  <si>
    <t>RUPNIK Matej</t>
  </si>
  <si>
    <t>03033</t>
  </si>
  <si>
    <t>TURINEK Domen</t>
  </si>
  <si>
    <t>02045</t>
  </si>
  <si>
    <t>BERTONCELJ Matic</t>
  </si>
  <si>
    <t>03034</t>
  </si>
  <si>
    <t>PETRUŠANEC-PEĆAR Fran</t>
  </si>
  <si>
    <t>02046</t>
  </si>
  <si>
    <t>ŽAGAR Leo</t>
  </si>
  <si>
    <t>03035</t>
  </si>
  <si>
    <t>TUŠAR Lenart</t>
  </si>
  <si>
    <t>03037</t>
  </si>
  <si>
    <t>KOZJEK Blaž</t>
  </si>
  <si>
    <t>03041</t>
  </si>
  <si>
    <t>BLAŽENIĆ Vito</t>
  </si>
  <si>
    <t>02050</t>
  </si>
  <si>
    <t>POGAČNIK Miha</t>
  </si>
  <si>
    <t>02051</t>
  </si>
  <si>
    <t>POGAČNIK Žan</t>
  </si>
  <si>
    <t>03042</t>
  </si>
  <si>
    <t>ARH Rok</t>
  </si>
  <si>
    <t>03043</t>
  </si>
  <si>
    <t>ANTONIČ Jernej</t>
  </si>
  <si>
    <t>02052</t>
  </si>
  <si>
    <t>KUPREŠAK Sven</t>
  </si>
  <si>
    <t>02053</t>
  </si>
  <si>
    <t>GARTNER Andrea</t>
  </si>
  <si>
    <t>02054</t>
  </si>
  <si>
    <t>SAVERI Mattia</t>
  </si>
  <si>
    <t>02057</t>
  </si>
  <si>
    <t>SLAPAR Kristjan</t>
  </si>
  <si>
    <t>02059</t>
  </si>
  <si>
    <t>STANONIK Erazem</t>
  </si>
  <si>
    <t>02001</t>
  </si>
  <si>
    <t>KOPRIVEC Klemen</t>
  </si>
  <si>
    <t>02003</t>
  </si>
  <si>
    <t>SMRKOLJ Nik</t>
  </si>
  <si>
    <t>02004</t>
  </si>
  <si>
    <t>SMRKOLJ Jan</t>
  </si>
  <si>
    <t>03001</t>
  </si>
  <si>
    <t>MAZI Jaka</t>
  </si>
  <si>
    <t>02019</t>
  </si>
  <si>
    <t>PODNAR Matias</t>
  </si>
  <si>
    <t>02041</t>
  </si>
  <si>
    <t>RAZORŠEK Nik</t>
  </si>
  <si>
    <t>03039</t>
  </si>
  <si>
    <t>VELEPIČ Jaka</t>
  </si>
  <si>
    <t>03044</t>
  </si>
  <si>
    <t>STEINER Christian</t>
  </si>
  <si>
    <t>02060</t>
  </si>
  <si>
    <t>COTARO Pedro</t>
  </si>
  <si>
    <t>03047</t>
  </si>
  <si>
    <t>UBERUAGA Juan Luis</t>
  </si>
  <si>
    <t>02061</t>
  </si>
  <si>
    <t>ZAHARIJA Ivan</t>
  </si>
  <si>
    <t>03048</t>
  </si>
  <si>
    <t>TIEFLING Marvin</t>
  </si>
  <si>
    <t>03049</t>
  </si>
  <si>
    <t>MORITZ Michael</t>
  </si>
  <si>
    <t>02062</t>
  </si>
  <si>
    <t>HAFNER Gal</t>
  </si>
  <si>
    <t>02063</t>
  </si>
  <si>
    <t>04031</t>
  </si>
  <si>
    <t>PEČEK Andor</t>
  </si>
  <si>
    <t>171,98</t>
  </si>
  <si>
    <t>04014</t>
  </si>
  <si>
    <t>MARINŠEK Mark</t>
  </si>
  <si>
    <t>179,82</t>
  </si>
  <si>
    <t>04006</t>
  </si>
  <si>
    <t>MULEJ Ožbe</t>
  </si>
  <si>
    <t>206,91</t>
  </si>
  <si>
    <t>05012</t>
  </si>
  <si>
    <t>PETROVIČ Bor</t>
  </si>
  <si>
    <t>231,65</t>
  </si>
  <si>
    <t>04029</t>
  </si>
  <si>
    <t>JENKO Matic</t>
  </si>
  <si>
    <t>252,67</t>
  </si>
  <si>
    <t>04039</t>
  </si>
  <si>
    <t>KRAČMAN Jaka</t>
  </si>
  <si>
    <t>271,20</t>
  </si>
  <si>
    <t>04012</t>
  </si>
  <si>
    <t>REPNIK Tadej</t>
  </si>
  <si>
    <t>274,83</t>
  </si>
  <si>
    <t>04002</t>
  </si>
  <si>
    <t>MAŠIČ Peter</t>
  </si>
  <si>
    <t>283,73</t>
  </si>
  <si>
    <t>04003</t>
  </si>
  <si>
    <t>JUG Erazem</t>
  </si>
  <si>
    <t>288,60</t>
  </si>
  <si>
    <t>04018</t>
  </si>
  <si>
    <t>ZABUKOVEC David</t>
  </si>
  <si>
    <t>293,49</t>
  </si>
  <si>
    <t>05007</t>
  </si>
  <si>
    <t>TROJER Pavel</t>
  </si>
  <si>
    <t>326,36</t>
  </si>
  <si>
    <t>05024</t>
  </si>
  <si>
    <t>OMEJC Aljaž</t>
  </si>
  <si>
    <t>327,87</t>
  </si>
  <si>
    <t>04019</t>
  </si>
  <si>
    <t>ZABRET Tim</t>
  </si>
  <si>
    <t>340,12</t>
  </si>
  <si>
    <t>04013</t>
  </si>
  <si>
    <t>OŽBOLT Gašper</t>
  </si>
  <si>
    <t>348,54</t>
  </si>
  <si>
    <t>05023</t>
  </si>
  <si>
    <t>GROŠELJ SIMIČ Ruj</t>
  </si>
  <si>
    <t>373,20</t>
  </si>
  <si>
    <t>05001</t>
  </si>
  <si>
    <t>HOJNIK Andraž</t>
  </si>
  <si>
    <t>381,43</t>
  </si>
  <si>
    <t>04050</t>
  </si>
  <si>
    <t>DOVŽAN Lovro</t>
  </si>
  <si>
    <t>407,02</t>
  </si>
  <si>
    <t>04023</t>
  </si>
  <si>
    <t>ULE Jurij</t>
  </si>
  <si>
    <t>410,96</t>
  </si>
  <si>
    <t>05037</t>
  </si>
  <si>
    <t>ZAJEC Urban</t>
  </si>
  <si>
    <t>414,48</t>
  </si>
  <si>
    <t>05025</t>
  </si>
  <si>
    <t>KOŠIR Matevž</t>
  </si>
  <si>
    <t>416,40</t>
  </si>
  <si>
    <t>05028</t>
  </si>
  <si>
    <t>ŠLUGA Oskar</t>
  </si>
  <si>
    <t>492,67</t>
  </si>
  <si>
    <t>04052</t>
  </si>
  <si>
    <t>JUVAN Jošt</t>
  </si>
  <si>
    <t>610,92</t>
  </si>
  <si>
    <t>05036</t>
  </si>
  <si>
    <t>JEVŠINEK Žan</t>
  </si>
  <si>
    <t>630,48</t>
  </si>
  <si>
    <t>05040</t>
  </si>
  <si>
    <t>RAKOVEC Max</t>
  </si>
  <si>
    <t>669,47</t>
  </si>
  <si>
    <t>04043</t>
  </si>
  <si>
    <t>LAVRIČ PREGELJ Žan Yazbeck</t>
  </si>
  <si>
    <t>760,12</t>
  </si>
  <si>
    <t>(=)26</t>
  </si>
  <si>
    <t>04001</t>
  </si>
  <si>
    <t>JEZERŠEK Martin</t>
  </si>
  <si>
    <t>05002</t>
  </si>
  <si>
    <t>JEZERŠEK Tomaž</t>
  </si>
  <si>
    <t>05003</t>
  </si>
  <si>
    <t>SKALAR LEBEN Jaka</t>
  </si>
  <si>
    <t>05004</t>
  </si>
  <si>
    <t>REDNAK Matevž</t>
  </si>
  <si>
    <t>04004</t>
  </si>
  <si>
    <t>ŠOKLIČ Aljaž</t>
  </si>
  <si>
    <t>04005</t>
  </si>
  <si>
    <t>ŠOKLIČ Jure</t>
  </si>
  <si>
    <t>04007</t>
  </si>
  <si>
    <t>HAIMBURGER Moritz</t>
  </si>
  <si>
    <t>04008</t>
  </si>
  <si>
    <t>MOHORIČ Jaka</t>
  </si>
  <si>
    <t>05005</t>
  </si>
  <si>
    <t>ZUPAN Luka</t>
  </si>
  <si>
    <t>04010</t>
  </si>
  <si>
    <t>BOŽNAR Andraž</t>
  </si>
  <si>
    <t>05006</t>
  </si>
  <si>
    <t>LIPOVEC Maja</t>
  </si>
  <si>
    <t>04015</t>
  </si>
  <si>
    <t>KOŠIR Luka</t>
  </si>
  <si>
    <t>04016</t>
  </si>
  <si>
    <t>JAN Tomaž</t>
  </si>
  <si>
    <t>04017</t>
  </si>
  <si>
    <t>GOMILAR Domen</t>
  </si>
  <si>
    <t>04020</t>
  </si>
  <si>
    <t>POGAČNIK Gašper</t>
  </si>
  <si>
    <t>04024</t>
  </si>
  <si>
    <t>MERHAR Lan</t>
  </si>
  <si>
    <t>04025</t>
  </si>
  <si>
    <t>PINTAR Jakob</t>
  </si>
  <si>
    <t>04026</t>
  </si>
  <si>
    <t>STANOVNIK Jošt</t>
  </si>
  <si>
    <t>04027</t>
  </si>
  <si>
    <t>MODRIJAN Blaž</t>
  </si>
  <si>
    <t>06002</t>
  </si>
  <si>
    <t>KRANJC Alex</t>
  </si>
  <si>
    <t>05008</t>
  </si>
  <si>
    <t>KORDEŽ Žiga</t>
  </si>
  <si>
    <t>05009</t>
  </si>
  <si>
    <t>GODINA Nik</t>
  </si>
  <si>
    <t>05010</t>
  </si>
  <si>
    <t>PETRETIČ Erik</t>
  </si>
  <si>
    <t>05011</t>
  </si>
  <si>
    <t>ČADEŽ Anže</t>
  </si>
  <si>
    <t>05013</t>
  </si>
  <si>
    <t>BRLOGAR Jaka</t>
  </si>
  <si>
    <t>05014</t>
  </si>
  <si>
    <t>BAČNAR Vid</t>
  </si>
  <si>
    <t>05015</t>
  </si>
  <si>
    <t>GAŠPERIN Gašper</t>
  </si>
  <si>
    <t>05016</t>
  </si>
  <si>
    <t>MARINKO Jon</t>
  </si>
  <si>
    <t>05017</t>
  </si>
  <si>
    <t>ERLAH Enej</t>
  </si>
  <si>
    <t>05018</t>
  </si>
  <si>
    <t>PINTAR Žan</t>
  </si>
  <si>
    <t>04030</t>
  </si>
  <si>
    <t>KAVČIČ Jurij</t>
  </si>
  <si>
    <t>05019</t>
  </si>
  <si>
    <t>TORKAR Urh</t>
  </si>
  <si>
    <t>05020</t>
  </si>
  <si>
    <t>GREGORC Gal</t>
  </si>
  <si>
    <t>04032</t>
  </si>
  <si>
    <t>DRAGAŠ Tim</t>
  </si>
  <si>
    <t>04033</t>
  </si>
  <si>
    <t>DRAGAŠ Tej</t>
  </si>
  <si>
    <t>05021</t>
  </si>
  <si>
    <t>KOVAČIČ Matevž</t>
  </si>
  <si>
    <t>05022</t>
  </si>
  <si>
    <t>MIHELČIĆ Dominik</t>
  </si>
  <si>
    <t>04034</t>
  </si>
  <si>
    <t>ŠEN Tilen</t>
  </si>
  <si>
    <t>04036</t>
  </si>
  <si>
    <t>LAZAR Maj</t>
  </si>
  <si>
    <t>04038</t>
  </si>
  <si>
    <t>ŠORLI Anže</t>
  </si>
  <si>
    <t>05030</t>
  </si>
  <si>
    <t>POKLUKAR Jakob</t>
  </si>
  <si>
    <t>04040</t>
  </si>
  <si>
    <t>ŠORLI Martin</t>
  </si>
  <si>
    <t>05032</t>
  </si>
  <si>
    <t>KUPREŠAK Borna</t>
  </si>
  <si>
    <t>05027</t>
  </si>
  <si>
    <t>RUPNIK Matic</t>
  </si>
  <si>
    <t>05029</t>
  </si>
  <si>
    <t>ANTONIČ Gorazd</t>
  </si>
  <si>
    <t>04042</t>
  </si>
  <si>
    <t>KARMAN Eugen</t>
  </si>
  <si>
    <t>04011</t>
  </si>
  <si>
    <t>MIHELČIČ Aleks</t>
  </si>
  <si>
    <t>04022</t>
  </si>
  <si>
    <t>PODGORŠEK Martin</t>
  </si>
  <si>
    <t>04028</t>
  </si>
  <si>
    <t>PERŠA Beno</t>
  </si>
  <si>
    <t>04044</t>
  </si>
  <si>
    <t>KAVČIČ Jernej</t>
  </si>
  <si>
    <t>04045</t>
  </si>
  <si>
    <t>MESOTITSCH Sami</t>
  </si>
  <si>
    <t>05031</t>
  </si>
  <si>
    <t>MARKOVIČ Nejc</t>
  </si>
  <si>
    <t>04046</t>
  </si>
  <si>
    <t>SAUMA Mateo</t>
  </si>
  <si>
    <t>04047</t>
  </si>
  <si>
    <t>PERUŠIĆ Petar</t>
  </si>
  <si>
    <t>04048</t>
  </si>
  <si>
    <t>BARIČEVIĆ Luka</t>
  </si>
  <si>
    <t>04049</t>
  </si>
  <si>
    <t>GRGURIĆ Krešimir</t>
  </si>
  <si>
    <t>05033</t>
  </si>
  <si>
    <t>LEGOVIĆ Matija</t>
  </si>
  <si>
    <t>05034</t>
  </si>
  <si>
    <t>HARAMUSTEK Mihael</t>
  </si>
  <si>
    <t>05035</t>
  </si>
  <si>
    <t>VRBAT Fran</t>
  </si>
  <si>
    <t>04051</t>
  </si>
  <si>
    <t>ZELNIK Matija</t>
  </si>
  <si>
    <t>05038</t>
  </si>
  <si>
    <t>DRINOVEC Jaka</t>
  </si>
  <si>
    <t>05039</t>
  </si>
  <si>
    <t>HLADNIK Aljaž</t>
  </si>
  <si>
    <t>06007</t>
  </si>
  <si>
    <t>KARNIČAR Lovrenc</t>
  </si>
  <si>
    <t>276,89</t>
  </si>
  <si>
    <t>06027</t>
  </si>
  <si>
    <t>MARINKO Jaka</t>
  </si>
  <si>
    <t>293,03</t>
  </si>
  <si>
    <t>06026</t>
  </si>
  <si>
    <t>LAVRIČ PREGELJ Philip Yazbeck</t>
  </si>
  <si>
    <t>314,42</t>
  </si>
  <si>
    <t>06013</t>
  </si>
  <si>
    <t>PEKOVEC Gašper</t>
  </si>
  <si>
    <t>337,00</t>
  </si>
  <si>
    <t>06005</t>
  </si>
  <si>
    <t>JENKO Tine</t>
  </si>
  <si>
    <t>353,55</t>
  </si>
  <si>
    <t>06023</t>
  </si>
  <si>
    <t>BORIČ Maj</t>
  </si>
  <si>
    <t>360,23</t>
  </si>
  <si>
    <t>06012</t>
  </si>
  <si>
    <t>ZORČ Tjaž</t>
  </si>
  <si>
    <t>368,74</t>
  </si>
  <si>
    <t>06011</t>
  </si>
  <si>
    <t>JENSKO Martin</t>
  </si>
  <si>
    <t>369,38</t>
  </si>
  <si>
    <t>07010</t>
  </si>
  <si>
    <t>RUPNIK Gregor</t>
  </si>
  <si>
    <t>387,29</t>
  </si>
  <si>
    <t>06024</t>
  </si>
  <si>
    <t>ŽIBERT Matic</t>
  </si>
  <si>
    <t>406,60</t>
  </si>
  <si>
    <t>06022</t>
  </si>
  <si>
    <t>ROZMAN Nino</t>
  </si>
  <si>
    <t>415,94</t>
  </si>
  <si>
    <t>07013</t>
  </si>
  <si>
    <t>ŠPORN Tine</t>
  </si>
  <si>
    <t>456,19</t>
  </si>
  <si>
    <t>06017</t>
  </si>
  <si>
    <t>GOSTINČAR PETRE Jaka</t>
  </si>
  <si>
    <t>476,32</t>
  </si>
  <si>
    <t>06038</t>
  </si>
  <si>
    <t>IGLIČ Klemen</t>
  </si>
  <si>
    <t>488,25</t>
  </si>
  <si>
    <t>07007</t>
  </si>
  <si>
    <t>MEGLIČ Drejc</t>
  </si>
  <si>
    <t>07004</t>
  </si>
  <si>
    <t>POLJŠAK Jošt</t>
  </si>
  <si>
    <t>499,70</t>
  </si>
  <si>
    <t>06021</t>
  </si>
  <si>
    <t>GROŠELJ Timotej</t>
  </si>
  <si>
    <t>511,33</t>
  </si>
  <si>
    <t>06032</t>
  </si>
  <si>
    <t>ŽNIDARIČ Nejc</t>
  </si>
  <si>
    <t>512,42</t>
  </si>
  <si>
    <t>07032</t>
  </si>
  <si>
    <t>MALIGOJ ZALOŽNIK Maj</t>
  </si>
  <si>
    <t>540,81</t>
  </si>
  <si>
    <t>06029</t>
  </si>
  <si>
    <t>POGAČNIK Jan</t>
  </si>
  <si>
    <t>544,39</t>
  </si>
  <si>
    <t>07008</t>
  </si>
  <si>
    <t>MARIČ Tevž</t>
  </si>
  <si>
    <t>563,89</t>
  </si>
  <si>
    <t>07006</t>
  </si>
  <si>
    <t>EINHAUER Nejc</t>
  </si>
  <si>
    <t>584,51</t>
  </si>
  <si>
    <t>06028</t>
  </si>
  <si>
    <t>COSTANTINI Mark</t>
  </si>
  <si>
    <t>586,85</t>
  </si>
  <si>
    <t>07019</t>
  </si>
  <si>
    <t>PILAR Jaka</t>
  </si>
  <si>
    <t>591,66</t>
  </si>
  <si>
    <t>06015</t>
  </si>
  <si>
    <t>MENARD Andraž</t>
  </si>
  <si>
    <t>612,73</t>
  </si>
  <si>
    <t>07028</t>
  </si>
  <si>
    <t>ŠEBENIK Kristjan</t>
  </si>
  <si>
    <t>619,95</t>
  </si>
  <si>
    <t>07021</t>
  </si>
  <si>
    <t>MAGDIČ Liam</t>
  </si>
  <si>
    <t>641,91</t>
  </si>
  <si>
    <t>06018</t>
  </si>
  <si>
    <t>NOVAK Blaž</t>
  </si>
  <si>
    <t>687,78</t>
  </si>
  <si>
    <t>06010</t>
  </si>
  <si>
    <t>PETERNEL Vid</t>
  </si>
  <si>
    <t>693,11</t>
  </si>
  <si>
    <t>06030</t>
  </si>
  <si>
    <t>PLEŠKO Matija</t>
  </si>
  <si>
    <t>715,60</t>
  </si>
  <si>
    <t>06003</t>
  </si>
  <si>
    <t>ULE Jošt</t>
  </si>
  <si>
    <t>728,73</t>
  </si>
  <si>
    <t>07031</t>
  </si>
  <si>
    <t>JAKOB Gal</t>
  </si>
  <si>
    <t>740,26</t>
  </si>
  <si>
    <t>06020</t>
  </si>
  <si>
    <t>SELIŠKAR Jon</t>
  </si>
  <si>
    <t>756,43</t>
  </si>
  <si>
    <t>07027</t>
  </si>
  <si>
    <t>ZAJC Rok</t>
  </si>
  <si>
    <t>760,02</t>
  </si>
  <si>
    <t>07035</t>
  </si>
  <si>
    <t>PREMERL Matic</t>
  </si>
  <si>
    <t>766,69</t>
  </si>
  <si>
    <t>07030</t>
  </si>
  <si>
    <t>PLEŠNAR Miha</t>
  </si>
  <si>
    <t>815,01</t>
  </si>
  <si>
    <t>07038</t>
  </si>
  <si>
    <t>BAJT Vasja</t>
  </si>
  <si>
    <t>889,07</t>
  </si>
  <si>
    <t>07037</t>
  </si>
  <si>
    <t>MEZEK Jaka</t>
  </si>
  <si>
    <t>889,98</t>
  </si>
  <si>
    <t>(=)39</t>
  </si>
  <si>
    <t>07001</t>
  </si>
  <si>
    <t>JEZERŠEK Filip</t>
  </si>
  <si>
    <t>07002</t>
  </si>
  <si>
    <t>HAFNER David</t>
  </si>
  <si>
    <t>06001</t>
  </si>
  <si>
    <t>ŠTEPEC Urban</t>
  </si>
  <si>
    <t>06004</t>
  </si>
  <si>
    <t>NOVAK Tine</t>
  </si>
  <si>
    <t>06006</t>
  </si>
  <si>
    <t>MAŠIČ Marko</t>
  </si>
  <si>
    <t>07003</t>
  </si>
  <si>
    <t>TORKAR Gašper</t>
  </si>
  <si>
    <t>07005</t>
  </si>
  <si>
    <t>CVEK Rok</t>
  </si>
  <si>
    <t>06008</t>
  </si>
  <si>
    <t>GRABEC ZORMAN Gal</t>
  </si>
  <si>
    <t>06014</t>
  </si>
  <si>
    <t>VAJDA Peter</t>
  </si>
  <si>
    <t>06016</t>
  </si>
  <si>
    <t>MALOVRH Žan</t>
  </si>
  <si>
    <t>06019</t>
  </si>
  <si>
    <t>BERGANT Jakob</t>
  </si>
  <si>
    <t>07009</t>
  </si>
  <si>
    <t>NAGLIĆ Matija</t>
  </si>
  <si>
    <t>07011</t>
  </si>
  <si>
    <t>LUČIČ Jan</t>
  </si>
  <si>
    <t>07012</t>
  </si>
  <si>
    <t>ZUPAN Oskar</t>
  </si>
  <si>
    <t>07015</t>
  </si>
  <si>
    <t>KODER Svit</t>
  </si>
  <si>
    <t>06025</t>
  </si>
  <si>
    <t>PREMERL Nik</t>
  </si>
  <si>
    <t>07016</t>
  </si>
  <si>
    <t>ŽAGAR Lino</t>
  </si>
  <si>
    <t>07017</t>
  </si>
  <si>
    <t>PETRETIČ Nejc</t>
  </si>
  <si>
    <t>07018</t>
  </si>
  <si>
    <t>KEJŽAR BIDER Tjaš</t>
  </si>
  <si>
    <t>07020</t>
  </si>
  <si>
    <t>NOVAK Ruben</t>
  </si>
  <si>
    <t>07022</t>
  </si>
  <si>
    <t>MLINAR Gaj</t>
  </si>
  <si>
    <t>07023</t>
  </si>
  <si>
    <t>VIDMAR Martin</t>
  </si>
  <si>
    <t>07024</t>
  </si>
  <si>
    <t>ČIVNIK Marcel</t>
  </si>
  <si>
    <t>07025</t>
  </si>
  <si>
    <t>PRETNAR Ožbej</t>
  </si>
  <si>
    <t>07014</t>
  </si>
  <si>
    <t>KOSEC GARAJ Staš</t>
  </si>
  <si>
    <t>07026</t>
  </si>
  <si>
    <t>BOŠKIN Filip</t>
  </si>
  <si>
    <t>07029</t>
  </si>
  <si>
    <t>ČEVNIK Marcel</t>
  </si>
  <si>
    <t>06031</t>
  </si>
  <si>
    <t>REBOLJ Jurij</t>
  </si>
  <si>
    <t>06033</t>
  </si>
  <si>
    <t>CRNIĆ Filip</t>
  </si>
  <si>
    <t>07033</t>
  </si>
  <si>
    <t>JURKOVIĆ Karlo</t>
  </si>
  <si>
    <t>06034</t>
  </si>
  <si>
    <t>TADEJ Mateo</t>
  </si>
  <si>
    <t>07034</t>
  </si>
  <si>
    <t>MERLIN Franko</t>
  </si>
  <si>
    <t>06035</t>
  </si>
  <si>
    <t>CAVOR Filip</t>
  </si>
  <si>
    <t>06036</t>
  </si>
  <si>
    <t>MESOTITSCH Lasse</t>
  </si>
  <si>
    <t>06037</t>
  </si>
  <si>
    <t>PELIKAN Blaž</t>
  </si>
  <si>
    <t>07036</t>
  </si>
  <si>
    <t>FERFOLJA Igor</t>
  </si>
  <si>
    <t>07039</t>
  </si>
  <si>
    <t>OMAN Benjamin</t>
  </si>
  <si>
    <t>07040</t>
  </si>
  <si>
    <t>ZALAR Lovro</t>
  </si>
  <si>
    <t>07041</t>
  </si>
  <si>
    <t>KOLESNIKOV Dimitrij</t>
  </si>
  <si>
    <t>08039</t>
  </si>
  <si>
    <t>MAROLT Lars</t>
  </si>
  <si>
    <t>498,53</t>
  </si>
  <si>
    <t>09007</t>
  </si>
  <si>
    <t>BRGLEZ Timon</t>
  </si>
  <si>
    <t>523,90</t>
  </si>
  <si>
    <t>09010</t>
  </si>
  <si>
    <t>MESNER Nejc</t>
  </si>
  <si>
    <t>540,06</t>
  </si>
  <si>
    <t>08016</t>
  </si>
  <si>
    <t>MESNER Tine</t>
  </si>
  <si>
    <t>559,86</t>
  </si>
  <si>
    <t>08012</t>
  </si>
  <si>
    <t>PAPLER Žan</t>
  </si>
  <si>
    <t>595,76</t>
  </si>
  <si>
    <t>08008</t>
  </si>
  <si>
    <t>NAGODE Ivo</t>
  </si>
  <si>
    <t>600,80</t>
  </si>
  <si>
    <t>09006</t>
  </si>
  <si>
    <t>PAVLIN Nik</t>
  </si>
  <si>
    <t>612,56</t>
  </si>
  <si>
    <t>08026</t>
  </si>
  <si>
    <t>TIČAR Ažbe</t>
  </si>
  <si>
    <t>620,88</t>
  </si>
  <si>
    <t>08011</t>
  </si>
  <si>
    <t>RUČIGAJ Žiga</t>
  </si>
  <si>
    <t>632,01</t>
  </si>
  <si>
    <t>08045</t>
  </si>
  <si>
    <t>KALITA Matej</t>
  </si>
  <si>
    <t>640,85</t>
  </si>
  <si>
    <t>09019</t>
  </si>
  <si>
    <t>MAROLT Val</t>
  </si>
  <si>
    <t>649,64</t>
  </si>
  <si>
    <t>08027</t>
  </si>
  <si>
    <t>JERMAN Krištof</t>
  </si>
  <si>
    <t>656,78</t>
  </si>
  <si>
    <t>08013</t>
  </si>
  <si>
    <t>KREŽE Mark</t>
  </si>
  <si>
    <t>660,04</t>
  </si>
  <si>
    <t>08025</t>
  </si>
  <si>
    <t>ZORČ Nastja</t>
  </si>
  <si>
    <t>668,20</t>
  </si>
  <si>
    <t>09018</t>
  </si>
  <si>
    <t>OJSTERŠEK Izak</t>
  </si>
  <si>
    <t>682,49</t>
  </si>
  <si>
    <t>09014</t>
  </si>
  <si>
    <t>BERDAJS Jaka</t>
  </si>
  <si>
    <t>703,59</t>
  </si>
  <si>
    <t>08014</t>
  </si>
  <si>
    <t>BRECL Anže</t>
  </si>
  <si>
    <t>719,45</t>
  </si>
  <si>
    <t>09005</t>
  </si>
  <si>
    <t>ŠMIT Matevž</t>
  </si>
  <si>
    <t>753,18</t>
  </si>
  <si>
    <t>08010</t>
  </si>
  <si>
    <t>PEKOVEC Tomaž</t>
  </si>
  <si>
    <t>760,98</t>
  </si>
  <si>
    <t>09017</t>
  </si>
  <si>
    <t>JERMAN Maks</t>
  </si>
  <si>
    <t>761,03</t>
  </si>
  <si>
    <t>09012</t>
  </si>
  <si>
    <t>NOVAK Gal</t>
  </si>
  <si>
    <t>763,30</t>
  </si>
  <si>
    <t>08049</t>
  </si>
  <si>
    <t>PAVLIČ Luka</t>
  </si>
  <si>
    <t>770,49</t>
  </si>
  <si>
    <t>09004</t>
  </si>
  <si>
    <t>POKLUKAR Lovro</t>
  </si>
  <si>
    <t>779,03</t>
  </si>
  <si>
    <t>09008</t>
  </si>
  <si>
    <t>PETROVIČ Tine</t>
  </si>
  <si>
    <t>785,35</t>
  </si>
  <si>
    <t>09013</t>
  </si>
  <si>
    <t>ŠRAJ Jernej</t>
  </si>
  <si>
    <t>788,17</t>
  </si>
  <si>
    <t>08046</t>
  </si>
  <si>
    <t>OBLAK Vid</t>
  </si>
  <si>
    <t>791,54</t>
  </si>
  <si>
    <t>09003</t>
  </si>
  <si>
    <t>PRISTAVEC Žiga</t>
  </si>
  <si>
    <t>793,32</t>
  </si>
  <si>
    <t>08035</t>
  </si>
  <si>
    <t>KOMATAR Jakob</t>
  </si>
  <si>
    <t>808,33</t>
  </si>
  <si>
    <t>08023</t>
  </si>
  <si>
    <t>MEDVEŠEK Aljaž</t>
  </si>
  <si>
    <t>812,35</t>
  </si>
  <si>
    <t>08033</t>
  </si>
  <si>
    <t>SELIŠKAR Noe</t>
  </si>
  <si>
    <t>950,25</t>
  </si>
  <si>
    <t>09027</t>
  </si>
  <si>
    <t>KNEZ Urban</t>
  </si>
  <si>
    <t>967,45</t>
  </si>
  <si>
    <t>08001</t>
  </si>
  <si>
    <t>STRUGA Bor</t>
  </si>
  <si>
    <t>08002</t>
  </si>
  <si>
    <t>BABŠEK Tilen</t>
  </si>
  <si>
    <t>08003</t>
  </si>
  <si>
    <t>HAFNER Tadej</t>
  </si>
  <si>
    <t>08004</t>
  </si>
  <si>
    <t>KASTELIC Matic</t>
  </si>
  <si>
    <t>09001</t>
  </si>
  <si>
    <t>MOČNIK Tomaž</t>
  </si>
  <si>
    <t>08006</t>
  </si>
  <si>
    <t>ŠTIMAC Matija</t>
  </si>
  <si>
    <t>08007</t>
  </si>
  <si>
    <t>ŠTEFANČIĆ Boris</t>
  </si>
  <si>
    <t>09002</t>
  </si>
  <si>
    <t>JEZERŠEK Simon</t>
  </si>
  <si>
    <t>08009</t>
  </si>
  <si>
    <t>TORKAR Žan</t>
  </si>
  <si>
    <t>08015</t>
  </si>
  <si>
    <t>PREMRL Jan</t>
  </si>
  <si>
    <t>08018</t>
  </si>
  <si>
    <t>REPE Ožbej</t>
  </si>
  <si>
    <t>08019</t>
  </si>
  <si>
    <t>OMEJC Bor</t>
  </si>
  <si>
    <t>08020</t>
  </si>
  <si>
    <t>JELENC Nac</t>
  </si>
  <si>
    <t>08021</t>
  </si>
  <si>
    <t>KOŠIR Lovro</t>
  </si>
  <si>
    <t>08022</t>
  </si>
  <si>
    <t>ŽEMVA Timotej</t>
  </si>
  <si>
    <t>08024</t>
  </si>
  <si>
    <t>VOZELJ Lars</t>
  </si>
  <si>
    <t>08028</t>
  </si>
  <si>
    <t>HOJNIK Anže</t>
  </si>
  <si>
    <t>08029</t>
  </si>
  <si>
    <t>LARISI Jure</t>
  </si>
  <si>
    <t>08030</t>
  </si>
  <si>
    <t>PETROVČIČ RENČOF Oskar</t>
  </si>
  <si>
    <t>08031</t>
  </si>
  <si>
    <t>VODNJOV Alex</t>
  </si>
  <si>
    <t>08032</t>
  </si>
  <si>
    <t>MUŽAR Jakob</t>
  </si>
  <si>
    <t>08034</t>
  </si>
  <si>
    <t>KOMELJ Jurij</t>
  </si>
  <si>
    <t>08036</t>
  </si>
  <si>
    <t>BREMEC Aljaž</t>
  </si>
  <si>
    <t>08037</t>
  </si>
  <si>
    <t>OGRIČ Tijan</t>
  </si>
  <si>
    <t>08038</t>
  </si>
  <si>
    <t>NAGLIČ Borna</t>
  </si>
  <si>
    <t>09015</t>
  </si>
  <si>
    <t>JURKOVIČ Teo</t>
  </si>
  <si>
    <t>09016</t>
  </si>
  <si>
    <t>STERLE Izak</t>
  </si>
  <si>
    <t>08040</t>
  </si>
  <si>
    <t>PRETNAR Matija</t>
  </si>
  <si>
    <t>08041</t>
  </si>
  <si>
    <t>FRANCIŠKOVIĆ David</t>
  </si>
  <si>
    <t>09020</t>
  </si>
  <si>
    <t>ŠTAJDUHAR Andrija</t>
  </si>
  <si>
    <t>09021</t>
  </si>
  <si>
    <t>GRGURIĆ Ivan</t>
  </si>
  <si>
    <t>09022</t>
  </si>
  <si>
    <t>PELKO Ivano</t>
  </si>
  <si>
    <t>09023</t>
  </si>
  <si>
    <t>MOHAČ Rino</t>
  </si>
  <si>
    <t>09024</t>
  </si>
  <si>
    <t>HITREC Lovro</t>
  </si>
  <si>
    <t>09025</t>
  </si>
  <si>
    <t>HAĐIĆ Bartol</t>
  </si>
  <si>
    <t>09026</t>
  </si>
  <si>
    <t>MALIGOJ ZALOŽNIK Mark</t>
  </si>
  <si>
    <t>08042</t>
  </si>
  <si>
    <t>ŠVAB ŽIGON Naj</t>
  </si>
  <si>
    <t>08043</t>
  </si>
  <si>
    <t>SUPANZ Fabian</t>
  </si>
  <si>
    <t>08044</t>
  </si>
  <si>
    <t>KACIN Filif</t>
  </si>
  <si>
    <t>09028</t>
  </si>
  <si>
    <t>OGRIČ Tibor</t>
  </si>
  <si>
    <t>09029</t>
  </si>
  <si>
    <t>ČOSIĆ KRANJC Lovro</t>
  </si>
  <si>
    <t>08048</t>
  </si>
  <si>
    <t>TAVČAR Luka</t>
  </si>
  <si>
    <t>09030</t>
  </si>
  <si>
    <t>DROLE Staš</t>
  </si>
  <si>
    <t>09031</t>
  </si>
  <si>
    <t>LOŽAR Andraž</t>
  </si>
  <si>
    <t>09033</t>
  </si>
  <si>
    <t>PURKART Bor</t>
  </si>
  <si>
    <t>09034</t>
  </si>
  <si>
    <t>EINHAUER Tevž</t>
  </si>
  <si>
    <t>09035</t>
  </si>
  <si>
    <t>PREDANIČ Jaka</t>
  </si>
  <si>
    <t>09036</t>
  </si>
  <si>
    <t>DOBRE Nikolaj</t>
  </si>
  <si>
    <t>10007</t>
  </si>
  <si>
    <t>FEČUR Klemen</t>
  </si>
  <si>
    <t>816,78</t>
  </si>
  <si>
    <t>10013</t>
  </si>
  <si>
    <t>RUPNIK Drejc</t>
  </si>
  <si>
    <t>881,61</t>
  </si>
  <si>
    <t>10008</t>
  </si>
  <si>
    <t>DROBEŽ HVALA Val</t>
  </si>
  <si>
    <t>892,82</t>
  </si>
  <si>
    <t>10009</t>
  </si>
  <si>
    <t>JUDEŽ Jaša</t>
  </si>
  <si>
    <t>907,91</t>
  </si>
  <si>
    <t>(=)5</t>
  </si>
  <si>
    <t>10001</t>
  </si>
  <si>
    <t>SKALAR LEBEN Tine</t>
  </si>
  <si>
    <t>10002</t>
  </si>
  <si>
    <t>MOZETIČ Srečko Matic</t>
  </si>
  <si>
    <t>11001</t>
  </si>
  <si>
    <t>GOMILAR Jakob</t>
  </si>
  <si>
    <t>11002</t>
  </si>
  <si>
    <t>KOLENC Jure</t>
  </si>
  <si>
    <t>10003</t>
  </si>
  <si>
    <t>CARL Žiga</t>
  </si>
  <si>
    <t>10004</t>
  </si>
  <si>
    <t>FLORJANC SIRŠE Lenart</t>
  </si>
  <si>
    <t>11003</t>
  </si>
  <si>
    <t>ČURIČ PRAPROTNIK Jan</t>
  </si>
  <si>
    <t>10005</t>
  </si>
  <si>
    <t>BASTER Mark</t>
  </si>
  <si>
    <t>10006</t>
  </si>
  <si>
    <t>PROSENIK Aljaž</t>
  </si>
  <si>
    <t>12001</t>
  </si>
  <si>
    <t>CMREČNJAK Jakob</t>
  </si>
  <si>
    <t>10010</t>
  </si>
  <si>
    <t>ŠPORN Drejc</t>
  </si>
  <si>
    <t>10011</t>
  </si>
  <si>
    <t>JENKO Lovro</t>
  </si>
  <si>
    <t>10012</t>
  </si>
  <si>
    <t>HUDOKLIN Matic</t>
  </si>
  <si>
    <t>10014</t>
  </si>
  <si>
    <t>GERŽINA Lovro</t>
  </si>
  <si>
    <t>10015</t>
  </si>
  <si>
    <t>ČAVLOVIČ Žan Mark</t>
  </si>
  <si>
    <t>10016</t>
  </si>
  <si>
    <t>PRAUST Virgil</t>
  </si>
  <si>
    <t>10017</t>
  </si>
  <si>
    <t>ŠLUGA Lev</t>
  </si>
  <si>
    <t>10018</t>
  </si>
  <si>
    <t>TRŠAR Matija</t>
  </si>
  <si>
    <t>10020</t>
  </si>
  <si>
    <t>POGOREVC Jošt</t>
  </si>
  <si>
    <t>10021</t>
  </si>
  <si>
    <t>HAFNER Jakob</t>
  </si>
  <si>
    <t>11004</t>
  </si>
  <si>
    <t>KASTELEC Vid</t>
  </si>
  <si>
    <t>11005</t>
  </si>
  <si>
    <t>ŽNIDARŠIČ Vito</t>
  </si>
  <si>
    <t>11006</t>
  </si>
  <si>
    <t>ŠUŠTERŠIČ Tone</t>
  </si>
  <si>
    <t>11008</t>
  </si>
  <si>
    <t>REPNIK Anže</t>
  </si>
  <si>
    <t>11009</t>
  </si>
  <si>
    <t>TURŠIČ Maj</t>
  </si>
  <si>
    <t>12002</t>
  </si>
  <si>
    <t>BARAGA Vid</t>
  </si>
  <si>
    <t>11010</t>
  </si>
  <si>
    <t>LESKOVEC Simon</t>
  </si>
  <si>
    <t>10022</t>
  </si>
  <si>
    <t>NAGODE Žiga</t>
  </si>
  <si>
    <t>11011</t>
  </si>
  <si>
    <t>KARLIN Jošt</t>
  </si>
  <si>
    <t>12003</t>
  </si>
  <si>
    <t>KOROŠEC Matija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</si>
</sst>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000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shrinkToFit="1"/>
    </xf>
    <xf numFmtId="0" fontId="1" fillId="0" borderId="0" xfId="0" applyFont="1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4" fontId="0" fillId="0" borderId="1" xfId="0" applyNumberFormat="1" applyFill="1" applyBorder="1" applyAlignment="1">
      <alignment horizontal="right" wrapText="1" shrinkToFit="1"/>
    </xf>
    <xf numFmtId="0" fontId="0" fillId="0" borderId="0" xfId="0"/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0" fontId="0" fillId="0" borderId="0" xfId="0"/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95B3D-B1C6-4619-A2EA-71684E0CB927}">
  <dimension ref="A1:F412"/>
  <sheetViews>
    <sheetView topLeftCell="A309" workbookViewId="0">
      <selection activeCell="A315" sqref="A315:XFD412"/>
    </sheetView>
  </sheetViews>
  <sheetFormatPr defaultRowHeight="15" x14ac:dyDescent="0.25"/>
  <cols>
    <col min="1" max="1" width="6.7109375" style="3" customWidth="1"/>
    <col min="2" max="2" width="8.7109375" style="4" customWidth="1"/>
    <col min="3" max="3" width="24.7109375" style="5" customWidth="1"/>
    <col min="4" max="4" width="8.7109375" style="4" customWidth="1"/>
    <col min="5" max="5" width="28.5703125" style="5" customWidth="1"/>
    <col min="6" max="6" width="8.42578125" style="14" customWidth="1"/>
    <col min="7" max="16384" width="9.140625" style="1"/>
  </cols>
  <sheetData>
    <row r="1" spans="1:6" s="2" customFormat="1" ht="12.75" x14ac:dyDescent="0.2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x14ac:dyDescent="0.25">
      <c r="A2" s="9">
        <v>1</v>
      </c>
      <c r="B2" s="10" t="str">
        <f>"95502"</f>
        <v>95502</v>
      </c>
      <c r="C2" s="11" t="s">
        <v>6</v>
      </c>
      <c r="D2" s="10">
        <v>1995</v>
      </c>
      <c r="E2" s="11" t="s">
        <v>7</v>
      </c>
      <c r="F2" s="13" t="s">
        <v>8</v>
      </c>
    </row>
    <row r="3" spans="1:6" x14ac:dyDescent="0.25">
      <c r="A3" s="9">
        <v>2</v>
      </c>
      <c r="B3" s="10" t="str">
        <f>"95519"</f>
        <v>95519</v>
      </c>
      <c r="C3" s="11" t="s">
        <v>9</v>
      </c>
      <c r="D3" s="10">
        <v>1995</v>
      </c>
      <c r="E3" s="11" t="s">
        <v>10</v>
      </c>
      <c r="F3" s="13" t="s">
        <v>11</v>
      </c>
    </row>
    <row r="4" spans="1:6" x14ac:dyDescent="0.25">
      <c r="A4" s="9">
        <v>3</v>
      </c>
      <c r="B4" s="10" t="str">
        <f>"99520"</f>
        <v>99520</v>
      </c>
      <c r="C4" s="11" t="s">
        <v>12</v>
      </c>
      <c r="D4" s="10">
        <v>1999</v>
      </c>
      <c r="E4" s="11" t="s">
        <v>7</v>
      </c>
      <c r="F4" s="13" t="s">
        <v>13</v>
      </c>
    </row>
    <row r="5" spans="1:6" x14ac:dyDescent="0.25">
      <c r="A5" s="9">
        <v>4</v>
      </c>
      <c r="B5" s="10" t="str">
        <f>"96508"</f>
        <v>96508</v>
      </c>
      <c r="C5" s="11" t="s">
        <v>14</v>
      </c>
      <c r="D5" s="10">
        <v>1996</v>
      </c>
      <c r="E5" s="11" t="s">
        <v>7</v>
      </c>
      <c r="F5" s="13" t="s">
        <v>15</v>
      </c>
    </row>
    <row r="6" spans="1:6" x14ac:dyDescent="0.25">
      <c r="A6" s="9">
        <v>5</v>
      </c>
      <c r="B6" s="10" t="str">
        <f>"01529"</f>
        <v>01529</v>
      </c>
      <c r="C6" s="11" t="s">
        <v>16</v>
      </c>
      <c r="D6" s="10">
        <v>2001</v>
      </c>
      <c r="E6" s="11" t="s">
        <v>7</v>
      </c>
      <c r="F6" s="13" t="s">
        <v>17</v>
      </c>
    </row>
    <row r="7" spans="1:6" x14ac:dyDescent="0.25">
      <c r="A7" s="9">
        <v>6</v>
      </c>
      <c r="B7" s="10" t="str">
        <f>"99528"</f>
        <v>99528</v>
      </c>
      <c r="C7" s="11" t="s">
        <v>18</v>
      </c>
      <c r="D7" s="10">
        <v>1999</v>
      </c>
      <c r="E7" s="11" t="s">
        <v>19</v>
      </c>
      <c r="F7" s="13" t="s">
        <v>20</v>
      </c>
    </row>
    <row r="8" spans="1:6" x14ac:dyDescent="0.25">
      <c r="A8" s="9">
        <v>7</v>
      </c>
      <c r="B8" s="10" t="str">
        <f>"98503"</f>
        <v>98503</v>
      </c>
      <c r="C8" s="11" t="s">
        <v>21</v>
      </c>
      <c r="D8" s="10">
        <v>1998</v>
      </c>
      <c r="E8" s="11" t="s">
        <v>7</v>
      </c>
      <c r="F8" s="13" t="s">
        <v>22</v>
      </c>
    </row>
    <row r="9" spans="1:6" x14ac:dyDescent="0.25">
      <c r="A9" s="9">
        <v>8</v>
      </c>
      <c r="B9" s="10" t="str">
        <f>"97531"</f>
        <v>97531</v>
      </c>
      <c r="C9" s="11" t="s">
        <v>23</v>
      </c>
      <c r="D9" s="10">
        <v>1997</v>
      </c>
      <c r="E9" s="11" t="s">
        <v>24</v>
      </c>
      <c r="F9" s="13" t="s">
        <v>25</v>
      </c>
    </row>
    <row r="10" spans="1:6" x14ac:dyDescent="0.25">
      <c r="A10" s="9">
        <v>9</v>
      </c>
      <c r="B10" s="10" t="str">
        <f>"76503"</f>
        <v>76503</v>
      </c>
      <c r="C10" s="11" t="s">
        <v>26</v>
      </c>
      <c r="D10" s="10">
        <v>1976</v>
      </c>
      <c r="E10" s="11" t="s">
        <v>10</v>
      </c>
      <c r="F10" s="13" t="s">
        <v>27</v>
      </c>
    </row>
    <row r="11" spans="1:6" x14ac:dyDescent="0.25">
      <c r="A11" s="9">
        <v>10</v>
      </c>
      <c r="B11" s="10" t="str">
        <f>"00528"</f>
        <v>00528</v>
      </c>
      <c r="C11" s="11" t="s">
        <v>28</v>
      </c>
      <c r="D11" s="10">
        <v>2000</v>
      </c>
      <c r="E11" s="11" t="s">
        <v>29</v>
      </c>
      <c r="F11" s="13" t="s">
        <v>30</v>
      </c>
    </row>
    <row r="12" spans="1:6" x14ac:dyDescent="0.25">
      <c r="A12" s="9">
        <v>11</v>
      </c>
      <c r="B12" s="10" t="str">
        <f>"98515"</f>
        <v>98515</v>
      </c>
      <c r="C12" s="11" t="s">
        <v>31</v>
      </c>
      <c r="D12" s="10">
        <v>1998</v>
      </c>
      <c r="E12" s="11" t="s">
        <v>24</v>
      </c>
      <c r="F12" s="13" t="s">
        <v>32</v>
      </c>
    </row>
    <row r="13" spans="1:6" x14ac:dyDescent="0.25">
      <c r="A13" s="9" t="s">
        <v>36</v>
      </c>
      <c r="B13" s="10" t="str">
        <f>"92508"</f>
        <v>92508</v>
      </c>
      <c r="C13" s="11" t="s">
        <v>33</v>
      </c>
      <c r="D13" s="10">
        <v>1992</v>
      </c>
      <c r="E13" s="11" t="s">
        <v>34</v>
      </c>
      <c r="F13" s="13" t="s">
        <v>35</v>
      </c>
    </row>
    <row r="14" spans="1:6" x14ac:dyDescent="0.25">
      <c r="A14" s="9" t="s">
        <v>36</v>
      </c>
      <c r="B14" s="10" t="str">
        <f>"92502"</f>
        <v>92502</v>
      </c>
      <c r="C14" s="11" t="s">
        <v>37</v>
      </c>
      <c r="D14" s="10">
        <v>1992</v>
      </c>
      <c r="E14" s="11" t="s">
        <v>38</v>
      </c>
      <c r="F14" s="13" t="s">
        <v>35</v>
      </c>
    </row>
    <row r="15" spans="1:6" x14ac:dyDescent="0.25">
      <c r="A15" s="9" t="s">
        <v>36</v>
      </c>
      <c r="B15" s="10" t="str">
        <f>"92503"</f>
        <v>92503</v>
      </c>
      <c r="C15" s="11" t="s">
        <v>39</v>
      </c>
      <c r="D15" s="10">
        <v>1992</v>
      </c>
      <c r="E15" s="11" t="s">
        <v>38</v>
      </c>
      <c r="F15" s="13" t="s">
        <v>35</v>
      </c>
    </row>
    <row r="16" spans="1:6" x14ac:dyDescent="0.25">
      <c r="A16" s="9" t="s">
        <v>36</v>
      </c>
      <c r="B16" s="10" t="str">
        <f>"92504"</f>
        <v>92504</v>
      </c>
      <c r="C16" s="11" t="s">
        <v>40</v>
      </c>
      <c r="D16" s="10">
        <v>1992</v>
      </c>
      <c r="E16" s="11" t="s">
        <v>41</v>
      </c>
      <c r="F16" s="13" t="s">
        <v>35</v>
      </c>
    </row>
    <row r="17" spans="1:6" x14ac:dyDescent="0.25">
      <c r="A17" s="9" t="s">
        <v>36</v>
      </c>
      <c r="B17" s="10" t="str">
        <f>"92506"</f>
        <v>92506</v>
      </c>
      <c r="C17" s="11" t="s">
        <v>42</v>
      </c>
      <c r="D17" s="10">
        <v>1992</v>
      </c>
      <c r="E17" s="11" t="s">
        <v>7</v>
      </c>
      <c r="F17" s="13" t="s">
        <v>35</v>
      </c>
    </row>
    <row r="18" spans="1:6" x14ac:dyDescent="0.25">
      <c r="A18" s="9" t="s">
        <v>36</v>
      </c>
      <c r="B18" s="10" t="str">
        <f>"92512"</f>
        <v>92512</v>
      </c>
      <c r="C18" s="11" t="s">
        <v>43</v>
      </c>
      <c r="D18" s="10">
        <v>1992</v>
      </c>
      <c r="E18" s="11" t="s">
        <v>44</v>
      </c>
      <c r="F18" s="13" t="s">
        <v>35</v>
      </c>
    </row>
    <row r="19" spans="1:6" x14ac:dyDescent="0.25">
      <c r="A19" s="9" t="s">
        <v>36</v>
      </c>
      <c r="B19" s="10" t="str">
        <f>"92511"</f>
        <v>92511</v>
      </c>
      <c r="C19" s="11" t="s">
        <v>45</v>
      </c>
      <c r="D19" s="10">
        <v>1992</v>
      </c>
      <c r="E19" s="11" t="s">
        <v>19</v>
      </c>
      <c r="F19" s="13" t="s">
        <v>35</v>
      </c>
    </row>
    <row r="20" spans="1:6" x14ac:dyDescent="0.25">
      <c r="A20" s="9" t="s">
        <v>36</v>
      </c>
      <c r="B20" s="10" t="str">
        <f>"92507"</f>
        <v>92507</v>
      </c>
      <c r="C20" s="11" t="s">
        <v>46</v>
      </c>
      <c r="D20" s="10">
        <v>1992</v>
      </c>
      <c r="E20" s="11" t="s">
        <v>41</v>
      </c>
      <c r="F20" s="13" t="s">
        <v>35</v>
      </c>
    </row>
    <row r="21" spans="1:6" x14ac:dyDescent="0.25">
      <c r="A21" s="9" t="s">
        <v>36</v>
      </c>
      <c r="B21" s="10" t="str">
        <f>"93501"</f>
        <v>93501</v>
      </c>
      <c r="C21" s="11" t="s">
        <v>47</v>
      </c>
      <c r="D21" s="10">
        <v>1993</v>
      </c>
      <c r="E21" s="11" t="s">
        <v>34</v>
      </c>
      <c r="F21" s="13" t="s">
        <v>35</v>
      </c>
    </row>
    <row r="22" spans="1:6" x14ac:dyDescent="0.25">
      <c r="A22" s="9" t="s">
        <v>36</v>
      </c>
      <c r="B22" s="10" t="str">
        <f>"94502"</f>
        <v>94502</v>
      </c>
      <c r="C22" s="11" t="s">
        <v>48</v>
      </c>
      <c r="D22" s="10">
        <v>1994</v>
      </c>
      <c r="E22" s="11" t="s">
        <v>7</v>
      </c>
      <c r="F22" s="13" t="s">
        <v>35</v>
      </c>
    </row>
    <row r="23" spans="1:6" x14ac:dyDescent="0.25">
      <c r="A23" s="9" t="s">
        <v>36</v>
      </c>
      <c r="B23" s="10" t="str">
        <f>"95501"</f>
        <v>95501</v>
      </c>
      <c r="C23" s="11" t="s">
        <v>49</v>
      </c>
      <c r="D23" s="10">
        <v>1995</v>
      </c>
      <c r="E23" s="11" t="s">
        <v>44</v>
      </c>
      <c r="F23" s="13" t="s">
        <v>35</v>
      </c>
    </row>
    <row r="24" spans="1:6" x14ac:dyDescent="0.25">
      <c r="A24" s="9" t="s">
        <v>36</v>
      </c>
      <c r="B24" s="10" t="str">
        <f>"92505"</f>
        <v>92505</v>
      </c>
      <c r="C24" s="11" t="s">
        <v>50</v>
      </c>
      <c r="D24" s="10">
        <v>1992</v>
      </c>
      <c r="E24" s="11" t="s">
        <v>38</v>
      </c>
      <c r="F24" s="13" t="s">
        <v>35</v>
      </c>
    </row>
    <row r="25" spans="1:6" x14ac:dyDescent="0.25">
      <c r="A25" s="9" t="s">
        <v>36</v>
      </c>
      <c r="B25" s="10" t="str">
        <f>"94503"</f>
        <v>94503</v>
      </c>
      <c r="C25" s="11" t="s">
        <v>51</v>
      </c>
      <c r="D25" s="10">
        <v>1994</v>
      </c>
      <c r="E25" s="11" t="s">
        <v>38</v>
      </c>
      <c r="F25" s="13" t="s">
        <v>35</v>
      </c>
    </row>
    <row r="26" spans="1:6" x14ac:dyDescent="0.25">
      <c r="A26" s="9" t="s">
        <v>36</v>
      </c>
      <c r="B26" s="10" t="str">
        <f>"92509"</f>
        <v>92509</v>
      </c>
      <c r="C26" s="11" t="s">
        <v>52</v>
      </c>
      <c r="D26" s="10">
        <v>1992</v>
      </c>
      <c r="E26" s="11" t="s">
        <v>34</v>
      </c>
      <c r="F26" s="13" t="s">
        <v>35</v>
      </c>
    </row>
    <row r="27" spans="1:6" x14ac:dyDescent="0.25">
      <c r="A27" s="9" t="s">
        <v>36</v>
      </c>
      <c r="B27" s="10" t="str">
        <f>"94504"</f>
        <v>94504</v>
      </c>
      <c r="C27" s="11" t="s">
        <v>53</v>
      </c>
      <c r="D27" s="10">
        <v>1994</v>
      </c>
      <c r="E27" s="11" t="s">
        <v>38</v>
      </c>
      <c r="F27" s="13" t="s">
        <v>35</v>
      </c>
    </row>
    <row r="28" spans="1:6" x14ac:dyDescent="0.25">
      <c r="A28" s="9" t="s">
        <v>36</v>
      </c>
      <c r="B28" s="10" t="str">
        <f>"95504"</f>
        <v>95504</v>
      </c>
      <c r="C28" s="11" t="s">
        <v>54</v>
      </c>
      <c r="D28" s="10">
        <v>1995</v>
      </c>
      <c r="E28" s="11" t="s">
        <v>41</v>
      </c>
      <c r="F28" s="13" t="s">
        <v>35</v>
      </c>
    </row>
    <row r="29" spans="1:6" x14ac:dyDescent="0.25">
      <c r="A29" s="9" t="s">
        <v>36</v>
      </c>
      <c r="B29" s="10" t="str">
        <f>"92510"</f>
        <v>92510</v>
      </c>
      <c r="C29" s="11" t="s">
        <v>55</v>
      </c>
      <c r="D29" s="10">
        <v>1992</v>
      </c>
      <c r="E29" s="11" t="s">
        <v>34</v>
      </c>
      <c r="F29" s="13" t="s">
        <v>35</v>
      </c>
    </row>
    <row r="30" spans="1:6" x14ac:dyDescent="0.25">
      <c r="A30" s="9" t="s">
        <v>36</v>
      </c>
      <c r="B30" s="10" t="str">
        <f>"95503"</f>
        <v>95503</v>
      </c>
      <c r="C30" s="11" t="s">
        <v>56</v>
      </c>
      <c r="D30" s="10">
        <v>1995</v>
      </c>
      <c r="E30" s="11" t="s">
        <v>57</v>
      </c>
      <c r="F30" s="13" t="s">
        <v>35</v>
      </c>
    </row>
    <row r="31" spans="1:6" x14ac:dyDescent="0.25">
      <c r="A31" s="9" t="s">
        <v>36</v>
      </c>
      <c r="B31" s="10" t="str">
        <f>"96501"</f>
        <v>96501</v>
      </c>
      <c r="C31" s="11" t="s">
        <v>58</v>
      </c>
      <c r="D31" s="10">
        <v>1996</v>
      </c>
      <c r="E31" s="11" t="s">
        <v>24</v>
      </c>
      <c r="F31" s="13" t="s">
        <v>35</v>
      </c>
    </row>
    <row r="32" spans="1:6" x14ac:dyDescent="0.25">
      <c r="A32" s="9" t="s">
        <v>36</v>
      </c>
      <c r="B32" s="10" t="str">
        <f>"96505"</f>
        <v>96505</v>
      </c>
      <c r="C32" s="11" t="s">
        <v>59</v>
      </c>
      <c r="D32" s="10">
        <v>1996</v>
      </c>
      <c r="E32" s="11" t="s">
        <v>41</v>
      </c>
      <c r="F32" s="13" t="s">
        <v>35</v>
      </c>
    </row>
    <row r="33" spans="1:6" x14ac:dyDescent="0.25">
      <c r="A33" s="9" t="s">
        <v>36</v>
      </c>
      <c r="B33" s="10" t="str">
        <f>"93505"</f>
        <v>93505</v>
      </c>
      <c r="C33" s="11" t="s">
        <v>60</v>
      </c>
      <c r="D33" s="10">
        <v>1993</v>
      </c>
      <c r="E33" s="11" t="s">
        <v>38</v>
      </c>
      <c r="F33" s="13" t="s">
        <v>35</v>
      </c>
    </row>
    <row r="34" spans="1:6" x14ac:dyDescent="0.25">
      <c r="A34" s="9" t="s">
        <v>36</v>
      </c>
      <c r="B34" s="10" t="str">
        <f>"92515"</f>
        <v>92515</v>
      </c>
      <c r="C34" s="11" t="s">
        <v>61</v>
      </c>
      <c r="D34" s="10">
        <v>1992</v>
      </c>
      <c r="E34" s="11" t="s">
        <v>34</v>
      </c>
      <c r="F34" s="13" t="s">
        <v>35</v>
      </c>
    </row>
    <row r="35" spans="1:6" x14ac:dyDescent="0.25">
      <c r="A35" s="9" t="s">
        <v>36</v>
      </c>
      <c r="B35" s="10" t="str">
        <f>"95510"</f>
        <v>95510</v>
      </c>
      <c r="C35" s="11" t="s">
        <v>62</v>
      </c>
      <c r="D35" s="10">
        <v>1995</v>
      </c>
      <c r="E35" s="11" t="s">
        <v>38</v>
      </c>
      <c r="F35" s="13" t="s">
        <v>35</v>
      </c>
    </row>
    <row r="36" spans="1:6" x14ac:dyDescent="0.25">
      <c r="A36" s="9" t="s">
        <v>36</v>
      </c>
      <c r="B36" s="10" t="str">
        <f>"95505"</f>
        <v>95505</v>
      </c>
      <c r="C36" s="11" t="s">
        <v>63</v>
      </c>
      <c r="D36" s="10">
        <v>1995</v>
      </c>
      <c r="E36" s="11" t="s">
        <v>38</v>
      </c>
      <c r="F36" s="13" t="s">
        <v>35</v>
      </c>
    </row>
    <row r="37" spans="1:6" x14ac:dyDescent="0.25">
      <c r="A37" s="9" t="s">
        <v>36</v>
      </c>
      <c r="B37" s="10" t="str">
        <f>"96503"</f>
        <v>96503</v>
      </c>
      <c r="C37" s="11" t="s">
        <v>64</v>
      </c>
      <c r="D37" s="10">
        <v>1996</v>
      </c>
      <c r="E37" s="11" t="s">
        <v>38</v>
      </c>
      <c r="F37" s="13" t="s">
        <v>35</v>
      </c>
    </row>
    <row r="38" spans="1:6" x14ac:dyDescent="0.25">
      <c r="A38" s="9" t="s">
        <v>36</v>
      </c>
      <c r="B38" s="10" t="str">
        <f>"96504"</f>
        <v>96504</v>
      </c>
      <c r="C38" s="11" t="s">
        <v>65</v>
      </c>
      <c r="D38" s="10">
        <v>1996</v>
      </c>
      <c r="E38" s="11" t="s">
        <v>66</v>
      </c>
      <c r="F38" s="13" t="s">
        <v>35</v>
      </c>
    </row>
    <row r="39" spans="1:6" x14ac:dyDescent="0.25">
      <c r="A39" s="9" t="s">
        <v>36</v>
      </c>
      <c r="B39" s="10" t="str">
        <f>"98501"</f>
        <v>98501</v>
      </c>
      <c r="C39" s="11" t="s">
        <v>67</v>
      </c>
      <c r="D39" s="10">
        <v>1998</v>
      </c>
      <c r="E39" s="11" t="s">
        <v>38</v>
      </c>
      <c r="F39" s="13" t="s">
        <v>35</v>
      </c>
    </row>
    <row r="40" spans="1:6" x14ac:dyDescent="0.25">
      <c r="A40" s="9" t="s">
        <v>36</v>
      </c>
      <c r="B40" s="10" t="str">
        <f>"90508"</f>
        <v>90508</v>
      </c>
      <c r="C40" s="11" t="s">
        <v>68</v>
      </c>
      <c r="D40" s="10">
        <v>1990</v>
      </c>
      <c r="E40" s="11" t="s">
        <v>69</v>
      </c>
      <c r="F40" s="13" t="s">
        <v>35</v>
      </c>
    </row>
    <row r="41" spans="1:6" x14ac:dyDescent="0.25">
      <c r="A41" s="9" t="s">
        <v>36</v>
      </c>
      <c r="B41" s="10" t="str">
        <f>"90507"</f>
        <v>90507</v>
      </c>
      <c r="C41" s="11" t="s">
        <v>70</v>
      </c>
      <c r="D41" s="10">
        <v>1990</v>
      </c>
      <c r="E41" s="11" t="s">
        <v>7</v>
      </c>
      <c r="F41" s="13" t="s">
        <v>35</v>
      </c>
    </row>
    <row r="42" spans="1:6" x14ac:dyDescent="0.25">
      <c r="A42" s="9" t="s">
        <v>36</v>
      </c>
      <c r="B42" s="10" t="str">
        <f>"91504"</f>
        <v>91504</v>
      </c>
      <c r="C42" s="11" t="s">
        <v>71</v>
      </c>
      <c r="D42" s="10">
        <v>1991</v>
      </c>
      <c r="E42" s="11" t="s">
        <v>19</v>
      </c>
      <c r="F42" s="13" t="s">
        <v>35</v>
      </c>
    </row>
    <row r="43" spans="1:6" x14ac:dyDescent="0.25">
      <c r="A43" s="9" t="s">
        <v>36</v>
      </c>
      <c r="B43" s="10" t="str">
        <f>"91505"</f>
        <v>91505</v>
      </c>
      <c r="C43" s="11" t="s">
        <v>72</v>
      </c>
      <c r="D43" s="10">
        <v>1991</v>
      </c>
      <c r="E43" s="11" t="s">
        <v>19</v>
      </c>
      <c r="F43" s="13" t="s">
        <v>35</v>
      </c>
    </row>
    <row r="44" spans="1:6" x14ac:dyDescent="0.25">
      <c r="A44" s="9" t="s">
        <v>36</v>
      </c>
      <c r="B44" s="10" t="str">
        <f>"91508"</f>
        <v>91508</v>
      </c>
      <c r="C44" s="11" t="s">
        <v>73</v>
      </c>
      <c r="D44" s="10">
        <v>1991</v>
      </c>
      <c r="E44" s="11" t="s">
        <v>19</v>
      </c>
      <c r="F44" s="13" t="s">
        <v>35</v>
      </c>
    </row>
    <row r="45" spans="1:6" x14ac:dyDescent="0.25">
      <c r="A45" s="9" t="s">
        <v>36</v>
      </c>
      <c r="B45" s="10" t="str">
        <f>"91503"</f>
        <v>91503</v>
      </c>
      <c r="C45" s="11" t="s">
        <v>74</v>
      </c>
      <c r="D45" s="10">
        <v>1991</v>
      </c>
      <c r="E45" s="11" t="s">
        <v>38</v>
      </c>
      <c r="F45" s="13" t="s">
        <v>35</v>
      </c>
    </row>
    <row r="46" spans="1:6" x14ac:dyDescent="0.25">
      <c r="A46" s="9" t="s">
        <v>36</v>
      </c>
      <c r="B46" s="10" t="str">
        <f>"90501"</f>
        <v>90501</v>
      </c>
      <c r="C46" s="11" t="s">
        <v>75</v>
      </c>
      <c r="D46" s="10">
        <v>1990</v>
      </c>
      <c r="E46" s="11" t="s">
        <v>7</v>
      </c>
      <c r="F46" s="13" t="s">
        <v>35</v>
      </c>
    </row>
    <row r="47" spans="1:6" x14ac:dyDescent="0.25">
      <c r="A47" s="9" t="s">
        <v>36</v>
      </c>
      <c r="B47" s="10" t="str">
        <f>"91507"</f>
        <v>91507</v>
      </c>
      <c r="C47" s="11" t="s">
        <v>76</v>
      </c>
      <c r="D47" s="10">
        <v>1991</v>
      </c>
      <c r="E47" s="11" t="s">
        <v>66</v>
      </c>
      <c r="F47" s="13" t="s">
        <v>35</v>
      </c>
    </row>
    <row r="48" spans="1:6" x14ac:dyDescent="0.25">
      <c r="A48" s="9" t="s">
        <v>36</v>
      </c>
      <c r="B48" s="10" t="str">
        <f>"90506"</f>
        <v>90506</v>
      </c>
      <c r="C48" s="11" t="s">
        <v>77</v>
      </c>
      <c r="D48" s="10">
        <v>1990</v>
      </c>
      <c r="E48" s="11" t="s">
        <v>66</v>
      </c>
      <c r="F48" s="13" t="s">
        <v>35</v>
      </c>
    </row>
    <row r="49" spans="1:6" x14ac:dyDescent="0.25">
      <c r="A49" s="9" t="s">
        <v>36</v>
      </c>
      <c r="B49" s="10" t="str">
        <f>"88504"</f>
        <v>88504</v>
      </c>
      <c r="C49" s="11" t="s">
        <v>78</v>
      </c>
      <c r="D49" s="10">
        <v>1988</v>
      </c>
      <c r="E49" s="11" t="s">
        <v>66</v>
      </c>
      <c r="F49" s="13" t="s">
        <v>35</v>
      </c>
    </row>
    <row r="50" spans="1:6" x14ac:dyDescent="0.25">
      <c r="A50" s="9" t="s">
        <v>36</v>
      </c>
      <c r="B50" s="10" t="str">
        <f>"88501"</f>
        <v>88501</v>
      </c>
      <c r="C50" s="11" t="s">
        <v>79</v>
      </c>
      <c r="D50" s="10">
        <v>1988</v>
      </c>
      <c r="E50" s="11" t="s">
        <v>34</v>
      </c>
      <c r="F50" s="13" t="s">
        <v>35</v>
      </c>
    </row>
    <row r="51" spans="1:6" x14ac:dyDescent="0.25">
      <c r="A51" s="9" t="s">
        <v>36</v>
      </c>
      <c r="B51" s="10" t="str">
        <f>"89504"</f>
        <v>89504</v>
      </c>
      <c r="C51" s="11" t="s">
        <v>80</v>
      </c>
      <c r="D51" s="10">
        <v>1989</v>
      </c>
      <c r="E51" s="11" t="s">
        <v>38</v>
      </c>
      <c r="F51" s="13" t="s">
        <v>35</v>
      </c>
    </row>
    <row r="52" spans="1:6" x14ac:dyDescent="0.25">
      <c r="A52" s="9" t="s">
        <v>36</v>
      </c>
      <c r="B52" s="10" t="str">
        <f>"89502"</f>
        <v>89502</v>
      </c>
      <c r="C52" s="11" t="s">
        <v>81</v>
      </c>
      <c r="D52" s="10">
        <v>1989</v>
      </c>
      <c r="E52" s="11" t="s">
        <v>7</v>
      </c>
      <c r="F52" s="13" t="s">
        <v>35</v>
      </c>
    </row>
    <row r="53" spans="1:6" x14ac:dyDescent="0.25">
      <c r="A53" s="9" t="s">
        <v>36</v>
      </c>
      <c r="B53" s="10" t="str">
        <f>"89501"</f>
        <v>89501</v>
      </c>
      <c r="C53" s="11" t="s">
        <v>82</v>
      </c>
      <c r="D53" s="10">
        <v>1989</v>
      </c>
      <c r="E53" s="11" t="s">
        <v>7</v>
      </c>
      <c r="F53" s="13" t="s">
        <v>35</v>
      </c>
    </row>
    <row r="54" spans="1:6" x14ac:dyDescent="0.25">
      <c r="A54" s="9" t="s">
        <v>36</v>
      </c>
      <c r="B54" s="10" t="str">
        <f>"89509"</f>
        <v>89509</v>
      </c>
      <c r="C54" s="11" t="s">
        <v>83</v>
      </c>
      <c r="D54" s="10">
        <v>1989</v>
      </c>
      <c r="E54" s="11" t="s">
        <v>34</v>
      </c>
      <c r="F54" s="13" t="s">
        <v>35</v>
      </c>
    </row>
    <row r="55" spans="1:6" x14ac:dyDescent="0.25">
      <c r="A55" s="9" t="s">
        <v>36</v>
      </c>
      <c r="B55" s="10" t="str">
        <f>"89506"</f>
        <v>89506</v>
      </c>
      <c r="C55" s="11" t="s">
        <v>84</v>
      </c>
      <c r="D55" s="10">
        <v>1989</v>
      </c>
      <c r="E55" s="11" t="s">
        <v>69</v>
      </c>
      <c r="F55" s="13" t="s">
        <v>35</v>
      </c>
    </row>
    <row r="56" spans="1:6" x14ac:dyDescent="0.25">
      <c r="A56" s="9" t="s">
        <v>36</v>
      </c>
      <c r="B56" s="10" t="str">
        <f>"89505"</f>
        <v>89505</v>
      </c>
      <c r="C56" s="11" t="s">
        <v>85</v>
      </c>
      <c r="D56" s="10">
        <v>1989</v>
      </c>
      <c r="E56" s="11" t="s">
        <v>7</v>
      </c>
      <c r="F56" s="13" t="s">
        <v>35</v>
      </c>
    </row>
    <row r="57" spans="1:6" x14ac:dyDescent="0.25">
      <c r="A57" s="9" t="s">
        <v>36</v>
      </c>
      <c r="B57" s="10" t="str">
        <f>"89507"</f>
        <v>89507</v>
      </c>
      <c r="C57" s="11" t="s">
        <v>86</v>
      </c>
      <c r="D57" s="10">
        <v>1989</v>
      </c>
      <c r="E57" s="11" t="s">
        <v>19</v>
      </c>
      <c r="F57" s="13" t="s">
        <v>35</v>
      </c>
    </row>
    <row r="58" spans="1:6" x14ac:dyDescent="0.25">
      <c r="A58" s="9" t="s">
        <v>36</v>
      </c>
      <c r="B58" s="10" t="str">
        <f>"89503"</f>
        <v>89503</v>
      </c>
      <c r="C58" s="11" t="s">
        <v>87</v>
      </c>
      <c r="D58" s="10">
        <v>1989</v>
      </c>
      <c r="E58" s="11" t="s">
        <v>88</v>
      </c>
      <c r="F58" s="13" t="s">
        <v>35</v>
      </c>
    </row>
    <row r="59" spans="1:6" x14ac:dyDescent="0.25">
      <c r="A59" s="9" t="s">
        <v>36</v>
      </c>
      <c r="B59" s="10" t="str">
        <f>"86502"</f>
        <v>86502</v>
      </c>
      <c r="C59" s="11" t="s">
        <v>89</v>
      </c>
      <c r="D59" s="10">
        <v>1986</v>
      </c>
      <c r="E59" s="11" t="s">
        <v>57</v>
      </c>
      <c r="F59" s="13" t="s">
        <v>35</v>
      </c>
    </row>
    <row r="60" spans="1:6" x14ac:dyDescent="0.25">
      <c r="A60" s="9" t="s">
        <v>36</v>
      </c>
      <c r="B60" s="10" t="str">
        <f>"87504"</f>
        <v>87504</v>
      </c>
      <c r="C60" s="11" t="s">
        <v>90</v>
      </c>
      <c r="D60" s="10">
        <v>1987</v>
      </c>
      <c r="E60" s="11" t="s">
        <v>34</v>
      </c>
      <c r="F60" s="13" t="s">
        <v>35</v>
      </c>
    </row>
    <row r="61" spans="1:6" x14ac:dyDescent="0.25">
      <c r="A61" s="9" t="s">
        <v>36</v>
      </c>
      <c r="B61" s="10" t="str">
        <f>"85502"</f>
        <v>85502</v>
      </c>
      <c r="C61" s="11" t="s">
        <v>91</v>
      </c>
      <c r="D61" s="10">
        <v>1985</v>
      </c>
      <c r="E61" s="11" t="s">
        <v>7</v>
      </c>
      <c r="F61" s="13" t="s">
        <v>35</v>
      </c>
    </row>
    <row r="62" spans="1:6" x14ac:dyDescent="0.25">
      <c r="A62" s="9" t="s">
        <v>36</v>
      </c>
      <c r="B62" s="10" t="str">
        <f>"84501"</f>
        <v>84501</v>
      </c>
      <c r="C62" s="11" t="s">
        <v>92</v>
      </c>
      <c r="D62" s="10">
        <v>1984</v>
      </c>
      <c r="E62" s="11" t="s">
        <v>34</v>
      </c>
      <c r="F62" s="13" t="s">
        <v>35</v>
      </c>
    </row>
    <row r="63" spans="1:6" x14ac:dyDescent="0.25">
      <c r="A63" s="9" t="s">
        <v>36</v>
      </c>
      <c r="B63" s="10" t="str">
        <f>"79501"</f>
        <v>79501</v>
      </c>
      <c r="C63" s="11" t="s">
        <v>93</v>
      </c>
      <c r="D63" s="10">
        <v>1979</v>
      </c>
      <c r="E63" s="11" t="s">
        <v>94</v>
      </c>
      <c r="F63" s="13" t="s">
        <v>35</v>
      </c>
    </row>
    <row r="64" spans="1:6" x14ac:dyDescent="0.25">
      <c r="A64" s="9" t="s">
        <v>36</v>
      </c>
      <c r="B64" s="10" t="str">
        <f>"83501"</f>
        <v>83501</v>
      </c>
      <c r="C64" s="11" t="s">
        <v>95</v>
      </c>
      <c r="D64" s="10">
        <v>1983</v>
      </c>
      <c r="E64" s="11" t="s">
        <v>10</v>
      </c>
      <c r="F64" s="13" t="s">
        <v>35</v>
      </c>
    </row>
    <row r="65" spans="1:6" x14ac:dyDescent="0.25">
      <c r="A65" s="9" t="s">
        <v>36</v>
      </c>
      <c r="B65" s="10" t="str">
        <f>"77501"</f>
        <v>77501</v>
      </c>
      <c r="C65" s="11" t="s">
        <v>96</v>
      </c>
      <c r="D65" s="10">
        <v>1977</v>
      </c>
      <c r="E65" s="11" t="s">
        <v>97</v>
      </c>
      <c r="F65" s="13" t="s">
        <v>35</v>
      </c>
    </row>
    <row r="66" spans="1:6" x14ac:dyDescent="0.25">
      <c r="A66" s="9" t="s">
        <v>36</v>
      </c>
      <c r="B66" s="10" t="str">
        <f>"75501"</f>
        <v>75501</v>
      </c>
      <c r="C66" s="11" t="s">
        <v>98</v>
      </c>
      <c r="D66" s="10">
        <v>1975</v>
      </c>
      <c r="E66" s="11" t="s">
        <v>10</v>
      </c>
      <c r="F66" s="13" t="s">
        <v>35</v>
      </c>
    </row>
    <row r="67" spans="1:6" x14ac:dyDescent="0.25">
      <c r="A67" s="9" t="s">
        <v>36</v>
      </c>
      <c r="B67" s="10" t="str">
        <f>"79502"</f>
        <v>79502</v>
      </c>
      <c r="C67" s="11" t="s">
        <v>99</v>
      </c>
      <c r="D67" s="10">
        <v>1979</v>
      </c>
      <c r="E67" s="11" t="s">
        <v>100</v>
      </c>
      <c r="F67" s="13" t="s">
        <v>35</v>
      </c>
    </row>
    <row r="68" spans="1:6" x14ac:dyDescent="0.25">
      <c r="A68" s="9" t="s">
        <v>36</v>
      </c>
      <c r="B68" s="10" t="str">
        <f>"71501"</f>
        <v>71501</v>
      </c>
      <c r="C68" s="11" t="s">
        <v>101</v>
      </c>
      <c r="D68" s="10">
        <v>1971</v>
      </c>
      <c r="E68" s="11" t="s">
        <v>102</v>
      </c>
      <c r="F68" s="13" t="s">
        <v>35</v>
      </c>
    </row>
    <row r="69" spans="1:6" x14ac:dyDescent="0.25">
      <c r="A69" s="9" t="s">
        <v>36</v>
      </c>
      <c r="B69" s="10" t="str">
        <f>"80503"</f>
        <v>80503</v>
      </c>
      <c r="C69" s="11" t="s">
        <v>103</v>
      </c>
      <c r="D69" s="10">
        <v>1980</v>
      </c>
      <c r="E69" s="11" t="s">
        <v>104</v>
      </c>
      <c r="F69" s="13" t="s">
        <v>35</v>
      </c>
    </row>
    <row r="70" spans="1:6" x14ac:dyDescent="0.25">
      <c r="A70" s="9" t="s">
        <v>36</v>
      </c>
      <c r="B70" s="10" t="str">
        <f>"82504"</f>
        <v>82504</v>
      </c>
      <c r="C70" s="11" t="s">
        <v>105</v>
      </c>
      <c r="D70" s="10">
        <v>1982</v>
      </c>
      <c r="E70" s="11" t="s">
        <v>41</v>
      </c>
      <c r="F70" s="13" t="s">
        <v>35</v>
      </c>
    </row>
    <row r="71" spans="1:6" x14ac:dyDescent="0.25">
      <c r="A71" s="9" t="s">
        <v>36</v>
      </c>
      <c r="B71" s="10" t="str">
        <f>"92513"</f>
        <v>92513</v>
      </c>
      <c r="C71" s="11" t="s">
        <v>106</v>
      </c>
      <c r="D71" s="10">
        <v>1992</v>
      </c>
      <c r="E71" s="11" t="s">
        <v>34</v>
      </c>
      <c r="F71" s="13" t="s">
        <v>35</v>
      </c>
    </row>
    <row r="72" spans="1:6" x14ac:dyDescent="0.25">
      <c r="A72" s="9" t="s">
        <v>36</v>
      </c>
      <c r="B72" s="10" t="str">
        <f>"96513"</f>
        <v>96513</v>
      </c>
      <c r="C72" s="11" t="s">
        <v>107</v>
      </c>
      <c r="D72" s="10">
        <v>1996</v>
      </c>
      <c r="E72" s="11" t="s">
        <v>10</v>
      </c>
      <c r="F72" s="13" t="s">
        <v>35</v>
      </c>
    </row>
    <row r="73" spans="1:6" x14ac:dyDescent="0.25">
      <c r="A73" s="9" t="s">
        <v>36</v>
      </c>
      <c r="B73" s="10" t="str">
        <f>"96506"</f>
        <v>96506</v>
      </c>
      <c r="C73" s="11" t="s">
        <v>108</v>
      </c>
      <c r="D73" s="10">
        <v>1996</v>
      </c>
      <c r="E73" s="11" t="s">
        <v>109</v>
      </c>
      <c r="F73" s="13" t="s">
        <v>35</v>
      </c>
    </row>
    <row r="74" spans="1:6" x14ac:dyDescent="0.25">
      <c r="A74" s="9" t="s">
        <v>36</v>
      </c>
      <c r="B74" s="10" t="str">
        <f>"94501"</f>
        <v>94501</v>
      </c>
      <c r="C74" s="11" t="s">
        <v>110</v>
      </c>
      <c r="D74" s="10">
        <v>1994</v>
      </c>
      <c r="E74" s="11" t="s">
        <v>7</v>
      </c>
      <c r="F74" s="13" t="s">
        <v>35</v>
      </c>
    </row>
    <row r="75" spans="1:6" x14ac:dyDescent="0.25">
      <c r="A75" s="9" t="s">
        <v>36</v>
      </c>
      <c r="B75" s="10" t="str">
        <f>"95507"</f>
        <v>95507</v>
      </c>
      <c r="C75" s="11" t="s">
        <v>111</v>
      </c>
      <c r="D75" s="10">
        <v>1995</v>
      </c>
      <c r="E75" s="11" t="s">
        <v>44</v>
      </c>
      <c r="F75" s="13" t="s">
        <v>35</v>
      </c>
    </row>
    <row r="76" spans="1:6" x14ac:dyDescent="0.25">
      <c r="A76" s="9" t="s">
        <v>36</v>
      </c>
      <c r="B76" s="10" t="str">
        <f>"97501"</f>
        <v>97501</v>
      </c>
      <c r="C76" s="11" t="s">
        <v>112</v>
      </c>
      <c r="D76" s="10">
        <v>1997</v>
      </c>
      <c r="E76" s="11" t="s">
        <v>10</v>
      </c>
      <c r="F76" s="13" t="s">
        <v>35</v>
      </c>
    </row>
    <row r="77" spans="1:6" x14ac:dyDescent="0.25">
      <c r="A77" s="9" t="s">
        <v>36</v>
      </c>
      <c r="B77" s="10" t="str">
        <f>"96507"</f>
        <v>96507</v>
      </c>
      <c r="C77" s="11" t="s">
        <v>113</v>
      </c>
      <c r="D77" s="10">
        <v>1996</v>
      </c>
      <c r="E77" s="11" t="s">
        <v>109</v>
      </c>
      <c r="F77" s="13" t="s">
        <v>35</v>
      </c>
    </row>
    <row r="78" spans="1:6" x14ac:dyDescent="0.25">
      <c r="A78" s="9" t="s">
        <v>36</v>
      </c>
      <c r="B78" s="10" t="str">
        <f>"96522"</f>
        <v>96522</v>
      </c>
      <c r="C78" s="11" t="s">
        <v>114</v>
      </c>
      <c r="D78" s="10">
        <v>1996</v>
      </c>
      <c r="E78" s="11" t="s">
        <v>38</v>
      </c>
      <c r="F78" s="13" t="s">
        <v>35</v>
      </c>
    </row>
    <row r="79" spans="1:6" x14ac:dyDescent="0.25">
      <c r="A79" s="9" t="s">
        <v>36</v>
      </c>
      <c r="B79" s="10" t="str">
        <f>"95509"</f>
        <v>95509</v>
      </c>
      <c r="C79" s="11" t="s">
        <v>115</v>
      </c>
      <c r="D79" s="10">
        <v>1995</v>
      </c>
      <c r="E79" s="11" t="s">
        <v>38</v>
      </c>
      <c r="F79" s="13" t="s">
        <v>35</v>
      </c>
    </row>
    <row r="80" spans="1:6" x14ac:dyDescent="0.25">
      <c r="A80" s="9" t="s">
        <v>36</v>
      </c>
      <c r="B80" s="10" t="str">
        <f>"96509"</f>
        <v>96509</v>
      </c>
      <c r="C80" s="11" t="s">
        <v>116</v>
      </c>
      <c r="D80" s="10">
        <v>1996</v>
      </c>
      <c r="E80" s="11" t="s">
        <v>38</v>
      </c>
      <c r="F80" s="13" t="s">
        <v>35</v>
      </c>
    </row>
    <row r="81" spans="1:6" x14ac:dyDescent="0.25">
      <c r="A81" s="9" t="s">
        <v>36</v>
      </c>
      <c r="B81" s="10" t="str">
        <f>"98502"</f>
        <v>98502</v>
      </c>
      <c r="C81" s="11" t="s">
        <v>117</v>
      </c>
      <c r="D81" s="10">
        <v>1998</v>
      </c>
      <c r="E81" s="11" t="s">
        <v>38</v>
      </c>
      <c r="F81" s="13" t="s">
        <v>35</v>
      </c>
    </row>
    <row r="82" spans="1:6" x14ac:dyDescent="0.25">
      <c r="A82" s="9" t="s">
        <v>36</v>
      </c>
      <c r="B82" s="10" t="str">
        <f>"96510"</f>
        <v>96510</v>
      </c>
      <c r="C82" s="11" t="s">
        <v>118</v>
      </c>
      <c r="D82" s="10">
        <v>1996</v>
      </c>
      <c r="E82" s="11" t="s">
        <v>41</v>
      </c>
      <c r="F82" s="13" t="s">
        <v>35</v>
      </c>
    </row>
    <row r="83" spans="1:6" x14ac:dyDescent="0.25">
      <c r="A83" s="9" t="s">
        <v>36</v>
      </c>
      <c r="B83" s="10" t="str">
        <f>"97502"</f>
        <v>97502</v>
      </c>
      <c r="C83" s="11" t="s">
        <v>119</v>
      </c>
      <c r="D83" s="10">
        <v>1997</v>
      </c>
      <c r="E83" s="11" t="s">
        <v>69</v>
      </c>
      <c r="F83" s="13" t="s">
        <v>35</v>
      </c>
    </row>
    <row r="84" spans="1:6" x14ac:dyDescent="0.25">
      <c r="A84" s="9" t="s">
        <v>36</v>
      </c>
      <c r="B84" s="10" t="str">
        <f>"97503"</f>
        <v>97503</v>
      </c>
      <c r="C84" s="11" t="s">
        <v>120</v>
      </c>
      <c r="D84" s="10">
        <v>1997</v>
      </c>
      <c r="E84" s="11" t="s">
        <v>69</v>
      </c>
      <c r="F84" s="13" t="s">
        <v>35</v>
      </c>
    </row>
    <row r="85" spans="1:6" x14ac:dyDescent="0.25">
      <c r="A85" s="9" t="s">
        <v>36</v>
      </c>
      <c r="B85" s="10" t="str">
        <f>"95513"</f>
        <v>95513</v>
      </c>
      <c r="C85" s="11" t="s">
        <v>121</v>
      </c>
      <c r="D85" s="10">
        <v>1995</v>
      </c>
      <c r="E85" s="11" t="s">
        <v>69</v>
      </c>
      <c r="F85" s="13" t="s">
        <v>35</v>
      </c>
    </row>
    <row r="86" spans="1:6" x14ac:dyDescent="0.25">
      <c r="A86" s="9" t="s">
        <v>36</v>
      </c>
      <c r="B86" s="10" t="str">
        <f>"00501"</f>
        <v>00501</v>
      </c>
      <c r="C86" s="11" t="s">
        <v>122</v>
      </c>
      <c r="D86" s="10">
        <v>2000</v>
      </c>
      <c r="E86" s="11" t="s">
        <v>7</v>
      </c>
      <c r="F86" s="13" t="s">
        <v>35</v>
      </c>
    </row>
    <row r="87" spans="1:6" x14ac:dyDescent="0.25">
      <c r="A87" s="9" t="s">
        <v>36</v>
      </c>
      <c r="B87" s="10" t="str">
        <f>"99501"</f>
        <v>99501</v>
      </c>
      <c r="C87" s="11" t="s">
        <v>123</v>
      </c>
      <c r="D87" s="10">
        <v>1999</v>
      </c>
      <c r="E87" s="11" t="s">
        <v>7</v>
      </c>
      <c r="F87" s="13" t="s">
        <v>35</v>
      </c>
    </row>
    <row r="88" spans="1:6" x14ac:dyDescent="0.25">
      <c r="A88" s="9" t="s">
        <v>36</v>
      </c>
      <c r="B88" s="10" t="str">
        <f>"99502"</f>
        <v>99502</v>
      </c>
      <c r="C88" s="11" t="s">
        <v>124</v>
      </c>
      <c r="D88" s="10">
        <v>1999</v>
      </c>
      <c r="E88" s="11" t="s">
        <v>7</v>
      </c>
      <c r="F88" s="13" t="s">
        <v>35</v>
      </c>
    </row>
    <row r="89" spans="1:6" x14ac:dyDescent="0.25">
      <c r="A89" s="9" t="s">
        <v>36</v>
      </c>
      <c r="B89" s="10" t="str">
        <f>"97505"</f>
        <v>97505</v>
      </c>
      <c r="C89" s="11" t="s">
        <v>125</v>
      </c>
      <c r="D89" s="10">
        <v>1997</v>
      </c>
      <c r="E89" s="11" t="s">
        <v>7</v>
      </c>
      <c r="F89" s="13" t="s">
        <v>35</v>
      </c>
    </row>
    <row r="90" spans="1:6" x14ac:dyDescent="0.25">
      <c r="A90" s="9" t="s">
        <v>36</v>
      </c>
      <c r="B90" s="10" t="str">
        <f>"96511"</f>
        <v>96511</v>
      </c>
      <c r="C90" s="11" t="s">
        <v>126</v>
      </c>
      <c r="D90" s="10">
        <v>1996</v>
      </c>
      <c r="E90" s="11" t="s">
        <v>7</v>
      </c>
      <c r="F90" s="13" t="s">
        <v>35</v>
      </c>
    </row>
    <row r="91" spans="1:6" x14ac:dyDescent="0.25">
      <c r="A91" s="9" t="s">
        <v>36</v>
      </c>
      <c r="B91" s="10" t="str">
        <f>"98506"</f>
        <v>98506</v>
      </c>
      <c r="C91" s="11" t="s">
        <v>127</v>
      </c>
      <c r="D91" s="10">
        <v>1998</v>
      </c>
      <c r="E91" s="11" t="s">
        <v>7</v>
      </c>
      <c r="F91" s="13" t="s">
        <v>35</v>
      </c>
    </row>
    <row r="92" spans="1:6" x14ac:dyDescent="0.25">
      <c r="A92" s="9" t="s">
        <v>36</v>
      </c>
      <c r="B92" s="10" t="str">
        <f>"97506"</f>
        <v>97506</v>
      </c>
      <c r="C92" s="11" t="s">
        <v>128</v>
      </c>
      <c r="D92" s="10">
        <v>1997</v>
      </c>
      <c r="E92" s="11" t="s">
        <v>7</v>
      </c>
      <c r="F92" s="13" t="s">
        <v>35</v>
      </c>
    </row>
    <row r="93" spans="1:6" x14ac:dyDescent="0.25">
      <c r="A93" s="9" t="s">
        <v>36</v>
      </c>
      <c r="B93" s="10" t="str">
        <f>"01501"</f>
        <v>01501</v>
      </c>
      <c r="C93" s="11" t="s">
        <v>129</v>
      </c>
      <c r="D93" s="10">
        <v>2001</v>
      </c>
      <c r="E93" s="11" t="s">
        <v>7</v>
      </c>
      <c r="F93" s="13" t="s">
        <v>35</v>
      </c>
    </row>
    <row r="94" spans="1:6" x14ac:dyDescent="0.25">
      <c r="A94" s="9" t="s">
        <v>36</v>
      </c>
      <c r="B94" s="10" t="str">
        <f>"95514"</f>
        <v>95514</v>
      </c>
      <c r="C94" s="11" t="s">
        <v>130</v>
      </c>
      <c r="D94" s="10">
        <v>1995</v>
      </c>
      <c r="E94" s="11" t="s">
        <v>69</v>
      </c>
      <c r="F94" s="13" t="s">
        <v>35</v>
      </c>
    </row>
    <row r="95" spans="1:6" x14ac:dyDescent="0.25">
      <c r="A95" s="9" t="s">
        <v>36</v>
      </c>
      <c r="B95" s="10" t="str">
        <f>"91512"</f>
        <v>91512</v>
      </c>
      <c r="C95" s="11" t="s">
        <v>131</v>
      </c>
      <c r="D95" s="10">
        <v>1991</v>
      </c>
      <c r="E95" s="11" t="s">
        <v>7</v>
      </c>
      <c r="F95" s="13" t="s">
        <v>35</v>
      </c>
    </row>
    <row r="96" spans="1:6" x14ac:dyDescent="0.25">
      <c r="A96" s="9" t="s">
        <v>36</v>
      </c>
      <c r="B96" s="10" t="str">
        <f>"94506"</f>
        <v>94506</v>
      </c>
      <c r="C96" s="11" t="s">
        <v>132</v>
      </c>
      <c r="D96" s="10">
        <v>1994</v>
      </c>
      <c r="E96" s="11" t="s">
        <v>7</v>
      </c>
      <c r="F96" s="13" t="s">
        <v>35</v>
      </c>
    </row>
    <row r="97" spans="1:6" x14ac:dyDescent="0.25">
      <c r="A97" s="9" t="s">
        <v>36</v>
      </c>
      <c r="B97" s="10" t="str">
        <f>"93509"</f>
        <v>93509</v>
      </c>
      <c r="C97" s="11" t="s">
        <v>133</v>
      </c>
      <c r="D97" s="10">
        <v>1993</v>
      </c>
      <c r="E97" s="11" t="s">
        <v>7</v>
      </c>
      <c r="F97" s="13" t="s">
        <v>35</v>
      </c>
    </row>
    <row r="98" spans="1:6" x14ac:dyDescent="0.25">
      <c r="A98" s="9" t="s">
        <v>36</v>
      </c>
      <c r="B98" s="10" t="str">
        <f>"95515"</f>
        <v>95515</v>
      </c>
      <c r="C98" s="11" t="s">
        <v>134</v>
      </c>
      <c r="D98" s="10">
        <v>1995</v>
      </c>
      <c r="E98" s="11" t="s">
        <v>38</v>
      </c>
      <c r="F98" s="13" t="s">
        <v>35</v>
      </c>
    </row>
    <row r="99" spans="1:6" x14ac:dyDescent="0.25">
      <c r="A99" s="9" t="s">
        <v>36</v>
      </c>
      <c r="B99" s="10" t="str">
        <f>"95516"</f>
        <v>95516</v>
      </c>
      <c r="C99" s="11" t="s">
        <v>135</v>
      </c>
      <c r="D99" s="10">
        <v>1995</v>
      </c>
      <c r="E99" s="11" t="s">
        <v>38</v>
      </c>
      <c r="F99" s="13" t="s">
        <v>35</v>
      </c>
    </row>
    <row r="100" spans="1:6" x14ac:dyDescent="0.25">
      <c r="A100" s="9" t="s">
        <v>36</v>
      </c>
      <c r="B100" s="10" t="str">
        <f>"96512"</f>
        <v>96512</v>
      </c>
      <c r="C100" s="11" t="s">
        <v>136</v>
      </c>
      <c r="D100" s="10">
        <v>1996</v>
      </c>
      <c r="E100" s="11" t="s">
        <v>38</v>
      </c>
      <c r="F100" s="13" t="s">
        <v>35</v>
      </c>
    </row>
    <row r="101" spans="1:6" x14ac:dyDescent="0.25">
      <c r="A101" s="9" t="s">
        <v>36</v>
      </c>
      <c r="B101" s="10" t="str">
        <f>"95517"</f>
        <v>95517</v>
      </c>
      <c r="C101" s="11" t="s">
        <v>137</v>
      </c>
      <c r="D101" s="10">
        <v>1995</v>
      </c>
      <c r="E101" s="11" t="s">
        <v>38</v>
      </c>
      <c r="F101" s="13" t="s">
        <v>35</v>
      </c>
    </row>
    <row r="102" spans="1:6" x14ac:dyDescent="0.25">
      <c r="A102" s="9" t="s">
        <v>36</v>
      </c>
      <c r="B102" s="10" t="str">
        <f>"99503"</f>
        <v>99503</v>
      </c>
      <c r="C102" s="11" t="s">
        <v>138</v>
      </c>
      <c r="D102" s="10">
        <v>1999</v>
      </c>
      <c r="E102" s="11" t="s">
        <v>10</v>
      </c>
      <c r="F102" s="13" t="s">
        <v>35</v>
      </c>
    </row>
    <row r="103" spans="1:6" x14ac:dyDescent="0.25">
      <c r="A103" s="9" t="s">
        <v>36</v>
      </c>
      <c r="B103" s="10" t="str">
        <f>"92519"</f>
        <v>92519</v>
      </c>
      <c r="C103" s="11" t="s">
        <v>139</v>
      </c>
      <c r="D103" s="10">
        <v>1992</v>
      </c>
      <c r="E103" s="11" t="s">
        <v>34</v>
      </c>
      <c r="F103" s="13" t="s">
        <v>35</v>
      </c>
    </row>
    <row r="104" spans="1:6" x14ac:dyDescent="0.25">
      <c r="A104" s="9" t="s">
        <v>36</v>
      </c>
      <c r="B104" s="10" t="str">
        <f>"89511"</f>
        <v>89511</v>
      </c>
      <c r="C104" s="11" t="s">
        <v>140</v>
      </c>
      <c r="D104" s="10">
        <v>1989</v>
      </c>
      <c r="E104" s="11" t="s">
        <v>109</v>
      </c>
      <c r="F104" s="13" t="s">
        <v>35</v>
      </c>
    </row>
    <row r="105" spans="1:6" x14ac:dyDescent="0.25">
      <c r="A105" s="9" t="s">
        <v>36</v>
      </c>
      <c r="B105" s="10" t="str">
        <f>"94508"</f>
        <v>94508</v>
      </c>
      <c r="C105" s="11" t="s">
        <v>141</v>
      </c>
      <c r="D105" s="10">
        <v>1994</v>
      </c>
      <c r="E105" s="11" t="s">
        <v>38</v>
      </c>
      <c r="F105" s="13" t="s">
        <v>35</v>
      </c>
    </row>
    <row r="106" spans="1:6" x14ac:dyDescent="0.25">
      <c r="A106" s="9" t="s">
        <v>36</v>
      </c>
      <c r="B106" s="10" t="str">
        <f>"98508"</f>
        <v>98508</v>
      </c>
      <c r="C106" s="11" t="s">
        <v>142</v>
      </c>
      <c r="D106" s="10">
        <v>1998</v>
      </c>
      <c r="E106" s="11" t="s">
        <v>7</v>
      </c>
      <c r="F106" s="13" t="s">
        <v>35</v>
      </c>
    </row>
    <row r="107" spans="1:6" x14ac:dyDescent="0.25">
      <c r="A107" s="9" t="s">
        <v>36</v>
      </c>
      <c r="B107" s="10" t="str">
        <f>"96514"</f>
        <v>96514</v>
      </c>
      <c r="C107" s="11" t="s">
        <v>143</v>
      </c>
      <c r="D107" s="10">
        <v>1996</v>
      </c>
      <c r="E107" s="11" t="s">
        <v>38</v>
      </c>
      <c r="F107" s="13" t="s">
        <v>35</v>
      </c>
    </row>
    <row r="108" spans="1:6" x14ac:dyDescent="0.25">
      <c r="A108" s="9" t="s">
        <v>36</v>
      </c>
      <c r="B108" s="10" t="str">
        <f>"95520"</f>
        <v>95520</v>
      </c>
      <c r="C108" s="11" t="s">
        <v>144</v>
      </c>
      <c r="D108" s="10">
        <v>1995</v>
      </c>
      <c r="E108" s="11" t="s">
        <v>38</v>
      </c>
      <c r="F108" s="13" t="s">
        <v>35</v>
      </c>
    </row>
    <row r="109" spans="1:6" x14ac:dyDescent="0.25">
      <c r="A109" s="9" t="s">
        <v>36</v>
      </c>
      <c r="B109" s="10" t="str">
        <f>"94509"</f>
        <v>94509</v>
      </c>
      <c r="C109" s="11" t="s">
        <v>145</v>
      </c>
      <c r="D109" s="10">
        <v>1994</v>
      </c>
      <c r="E109" s="11" t="s">
        <v>38</v>
      </c>
      <c r="F109" s="13" t="s">
        <v>35</v>
      </c>
    </row>
    <row r="110" spans="1:6" x14ac:dyDescent="0.25">
      <c r="A110" s="9" t="s">
        <v>36</v>
      </c>
      <c r="B110" s="10" t="str">
        <f>"96515"</f>
        <v>96515</v>
      </c>
      <c r="C110" s="11" t="s">
        <v>146</v>
      </c>
      <c r="D110" s="10">
        <v>1996</v>
      </c>
      <c r="E110" s="11" t="s">
        <v>38</v>
      </c>
      <c r="F110" s="13" t="s">
        <v>35</v>
      </c>
    </row>
    <row r="111" spans="1:6" x14ac:dyDescent="0.25">
      <c r="A111" s="9" t="s">
        <v>36</v>
      </c>
      <c r="B111" s="10" t="str">
        <f>"97508"</f>
        <v>97508</v>
      </c>
      <c r="C111" s="11" t="s">
        <v>147</v>
      </c>
      <c r="D111" s="10">
        <v>1997</v>
      </c>
      <c r="E111" s="11" t="s">
        <v>38</v>
      </c>
      <c r="F111" s="13" t="s">
        <v>35</v>
      </c>
    </row>
    <row r="112" spans="1:6" x14ac:dyDescent="0.25">
      <c r="A112" s="9" t="s">
        <v>36</v>
      </c>
      <c r="B112" s="10" t="str">
        <f>"95521"</f>
        <v>95521</v>
      </c>
      <c r="C112" s="11" t="s">
        <v>148</v>
      </c>
      <c r="D112" s="10">
        <v>1995</v>
      </c>
      <c r="E112" s="11" t="s">
        <v>38</v>
      </c>
      <c r="F112" s="13" t="s">
        <v>35</v>
      </c>
    </row>
    <row r="113" spans="1:6" x14ac:dyDescent="0.25">
      <c r="A113" s="9" t="s">
        <v>36</v>
      </c>
      <c r="B113" s="10" t="str">
        <f>"96516"</f>
        <v>96516</v>
      </c>
      <c r="C113" s="11" t="s">
        <v>149</v>
      </c>
      <c r="D113" s="10">
        <v>1996</v>
      </c>
      <c r="E113" s="11" t="s">
        <v>150</v>
      </c>
      <c r="F113" s="13" t="s">
        <v>35</v>
      </c>
    </row>
    <row r="114" spans="1:6" x14ac:dyDescent="0.25">
      <c r="A114" s="9" t="s">
        <v>36</v>
      </c>
      <c r="B114" s="10" t="str">
        <f>"95522"</f>
        <v>95522</v>
      </c>
      <c r="C114" s="11" t="s">
        <v>151</v>
      </c>
      <c r="D114" s="10">
        <v>1995</v>
      </c>
      <c r="E114" s="11" t="s">
        <v>38</v>
      </c>
      <c r="F114" s="13" t="s">
        <v>35</v>
      </c>
    </row>
    <row r="115" spans="1:6" x14ac:dyDescent="0.25">
      <c r="A115" s="9" t="s">
        <v>36</v>
      </c>
      <c r="B115" s="10" t="str">
        <f>"93512"</f>
        <v>93512</v>
      </c>
      <c r="C115" s="11" t="s">
        <v>152</v>
      </c>
      <c r="D115" s="10">
        <v>1993</v>
      </c>
      <c r="E115" s="11" t="s">
        <v>153</v>
      </c>
      <c r="F115" s="13" t="s">
        <v>35</v>
      </c>
    </row>
    <row r="116" spans="1:6" x14ac:dyDescent="0.25">
      <c r="A116" s="9" t="s">
        <v>36</v>
      </c>
      <c r="B116" s="10" t="str">
        <f>"93513"</f>
        <v>93513</v>
      </c>
      <c r="C116" s="11" t="s">
        <v>154</v>
      </c>
      <c r="D116" s="10">
        <v>1993</v>
      </c>
      <c r="E116" s="11" t="s">
        <v>34</v>
      </c>
      <c r="F116" s="13" t="s">
        <v>35</v>
      </c>
    </row>
    <row r="117" spans="1:6" x14ac:dyDescent="0.25">
      <c r="A117" s="9" t="s">
        <v>36</v>
      </c>
      <c r="B117" s="10" t="str">
        <f>"97509"</f>
        <v>97509</v>
      </c>
      <c r="C117" s="11" t="s">
        <v>155</v>
      </c>
      <c r="D117" s="10">
        <v>1997</v>
      </c>
      <c r="E117" s="11" t="s">
        <v>7</v>
      </c>
      <c r="F117" s="13" t="s">
        <v>35</v>
      </c>
    </row>
    <row r="118" spans="1:6" x14ac:dyDescent="0.25">
      <c r="A118" s="9" t="s">
        <v>36</v>
      </c>
      <c r="B118" s="10" t="str">
        <f>"97511"</f>
        <v>97511</v>
      </c>
      <c r="C118" s="11" t="s">
        <v>156</v>
      </c>
      <c r="D118" s="10">
        <v>1997</v>
      </c>
      <c r="E118" s="11" t="s">
        <v>38</v>
      </c>
      <c r="F118" s="13" t="s">
        <v>35</v>
      </c>
    </row>
    <row r="119" spans="1:6" x14ac:dyDescent="0.25">
      <c r="A119" s="9" t="s">
        <v>36</v>
      </c>
      <c r="B119" s="10" t="str">
        <f>"98510"</f>
        <v>98510</v>
      </c>
      <c r="C119" s="11" t="s">
        <v>157</v>
      </c>
      <c r="D119" s="10">
        <v>1998</v>
      </c>
      <c r="E119" s="11" t="s">
        <v>38</v>
      </c>
      <c r="F119" s="13" t="s">
        <v>35</v>
      </c>
    </row>
    <row r="120" spans="1:6" x14ac:dyDescent="0.25">
      <c r="A120" s="9" t="s">
        <v>36</v>
      </c>
      <c r="B120" s="10" t="str">
        <f>"97512"</f>
        <v>97512</v>
      </c>
      <c r="C120" s="11" t="s">
        <v>158</v>
      </c>
      <c r="D120" s="10">
        <v>1997</v>
      </c>
      <c r="E120" s="11" t="s">
        <v>69</v>
      </c>
      <c r="F120" s="13" t="s">
        <v>35</v>
      </c>
    </row>
    <row r="121" spans="1:6" x14ac:dyDescent="0.25">
      <c r="A121" s="9" t="s">
        <v>36</v>
      </c>
      <c r="B121" s="10" t="str">
        <f>"98513"</f>
        <v>98513</v>
      </c>
      <c r="C121" s="11" t="s">
        <v>159</v>
      </c>
      <c r="D121" s="10">
        <v>1998</v>
      </c>
      <c r="E121" s="11" t="s">
        <v>69</v>
      </c>
      <c r="F121" s="13" t="s">
        <v>35</v>
      </c>
    </row>
    <row r="122" spans="1:6" x14ac:dyDescent="0.25">
      <c r="A122" s="9" t="s">
        <v>36</v>
      </c>
      <c r="B122" s="10" t="str">
        <f>"85506"</f>
        <v>85506</v>
      </c>
      <c r="C122" s="11" t="s">
        <v>160</v>
      </c>
      <c r="D122" s="10">
        <v>1985</v>
      </c>
      <c r="E122" s="11" t="s">
        <v>88</v>
      </c>
      <c r="F122" s="13" t="s">
        <v>35</v>
      </c>
    </row>
    <row r="123" spans="1:6" x14ac:dyDescent="0.25">
      <c r="A123" s="9" t="s">
        <v>36</v>
      </c>
      <c r="B123" s="10" t="str">
        <f>"96517"</f>
        <v>96517</v>
      </c>
      <c r="C123" s="11" t="s">
        <v>161</v>
      </c>
      <c r="D123" s="10">
        <v>1996</v>
      </c>
      <c r="E123" s="11" t="s">
        <v>10</v>
      </c>
      <c r="F123" s="13" t="s">
        <v>35</v>
      </c>
    </row>
    <row r="124" spans="1:6" x14ac:dyDescent="0.25">
      <c r="A124" s="9" t="s">
        <v>36</v>
      </c>
      <c r="B124" s="10" t="str">
        <f>"95523"</f>
        <v>95523</v>
      </c>
      <c r="C124" s="11" t="s">
        <v>162</v>
      </c>
      <c r="D124" s="10">
        <v>1995</v>
      </c>
      <c r="E124" s="11" t="s">
        <v>150</v>
      </c>
      <c r="F124" s="13" t="s">
        <v>35</v>
      </c>
    </row>
    <row r="125" spans="1:6" x14ac:dyDescent="0.25">
      <c r="A125" s="9" t="s">
        <v>36</v>
      </c>
      <c r="B125" s="10" t="str">
        <f>"97516"</f>
        <v>97516</v>
      </c>
      <c r="C125" s="11" t="s">
        <v>163</v>
      </c>
      <c r="D125" s="10">
        <v>1997</v>
      </c>
      <c r="E125" s="11" t="s">
        <v>10</v>
      </c>
      <c r="F125" s="13" t="s">
        <v>35</v>
      </c>
    </row>
    <row r="126" spans="1:6" x14ac:dyDescent="0.25">
      <c r="A126" s="9" t="s">
        <v>36</v>
      </c>
      <c r="B126" s="10" t="str">
        <f>"96518"</f>
        <v>96518</v>
      </c>
      <c r="C126" s="11" t="s">
        <v>164</v>
      </c>
      <c r="D126" s="10">
        <v>1996</v>
      </c>
      <c r="E126" s="11" t="s">
        <v>109</v>
      </c>
      <c r="F126" s="13" t="s">
        <v>35</v>
      </c>
    </row>
    <row r="127" spans="1:6" x14ac:dyDescent="0.25">
      <c r="A127" s="9" t="s">
        <v>36</v>
      </c>
      <c r="B127" s="10" t="str">
        <f>"96519"</f>
        <v>96519</v>
      </c>
      <c r="C127" s="11" t="s">
        <v>165</v>
      </c>
      <c r="D127" s="10">
        <v>1996</v>
      </c>
      <c r="E127" s="11" t="s">
        <v>10</v>
      </c>
      <c r="F127" s="13" t="s">
        <v>35</v>
      </c>
    </row>
    <row r="128" spans="1:6" x14ac:dyDescent="0.25">
      <c r="A128" s="9" t="s">
        <v>36</v>
      </c>
      <c r="B128" s="10" t="str">
        <f>"96520"</f>
        <v>96520</v>
      </c>
      <c r="C128" s="11" t="s">
        <v>166</v>
      </c>
      <c r="D128" s="10">
        <v>1996</v>
      </c>
      <c r="E128" s="11" t="s">
        <v>34</v>
      </c>
      <c r="F128" s="13" t="s">
        <v>35</v>
      </c>
    </row>
    <row r="129" spans="1:6" x14ac:dyDescent="0.25">
      <c r="A129" s="9" t="s">
        <v>36</v>
      </c>
      <c r="B129" s="10" t="str">
        <f>"00503"</f>
        <v>00503</v>
      </c>
      <c r="C129" s="11" t="s">
        <v>167</v>
      </c>
      <c r="D129" s="10">
        <v>2000</v>
      </c>
      <c r="E129" s="11" t="s">
        <v>7</v>
      </c>
      <c r="F129" s="13" t="s">
        <v>35</v>
      </c>
    </row>
    <row r="130" spans="1:6" x14ac:dyDescent="0.25">
      <c r="A130" s="9" t="s">
        <v>36</v>
      </c>
      <c r="B130" s="10" t="str">
        <f>"94510"</f>
        <v>94510</v>
      </c>
      <c r="C130" s="11" t="s">
        <v>168</v>
      </c>
      <c r="D130" s="10">
        <v>1994</v>
      </c>
      <c r="E130" s="11" t="s">
        <v>34</v>
      </c>
      <c r="F130" s="13" t="s">
        <v>35</v>
      </c>
    </row>
    <row r="131" spans="1:6" x14ac:dyDescent="0.25">
      <c r="A131" s="9" t="s">
        <v>36</v>
      </c>
      <c r="B131" s="10" t="str">
        <f>"66501"</f>
        <v>66501</v>
      </c>
      <c r="C131" s="11" t="s">
        <v>169</v>
      </c>
      <c r="D131" s="10">
        <v>1966</v>
      </c>
      <c r="E131" s="11" t="s">
        <v>38</v>
      </c>
      <c r="F131" s="13" t="s">
        <v>35</v>
      </c>
    </row>
    <row r="132" spans="1:6" x14ac:dyDescent="0.25">
      <c r="A132" s="9" t="s">
        <v>36</v>
      </c>
      <c r="B132" s="10" t="str">
        <f>"98514"</f>
        <v>98514</v>
      </c>
      <c r="C132" s="11" t="s">
        <v>170</v>
      </c>
      <c r="D132" s="10">
        <v>1998</v>
      </c>
      <c r="E132" s="11" t="s">
        <v>7</v>
      </c>
      <c r="F132" s="13" t="s">
        <v>35</v>
      </c>
    </row>
    <row r="133" spans="1:6" x14ac:dyDescent="0.25">
      <c r="A133" s="9" t="s">
        <v>36</v>
      </c>
      <c r="B133" s="10" t="str">
        <f>"94511"</f>
        <v>94511</v>
      </c>
      <c r="C133" s="11" t="s">
        <v>171</v>
      </c>
      <c r="D133" s="10">
        <v>1994</v>
      </c>
      <c r="E133" s="11" t="s">
        <v>7</v>
      </c>
      <c r="F133" s="13" t="s">
        <v>35</v>
      </c>
    </row>
    <row r="134" spans="1:6" x14ac:dyDescent="0.25">
      <c r="A134" s="9" t="s">
        <v>36</v>
      </c>
      <c r="B134" s="10" t="str">
        <f>"96521"</f>
        <v>96521</v>
      </c>
      <c r="C134" s="11" t="s">
        <v>172</v>
      </c>
      <c r="D134" s="10">
        <v>1996</v>
      </c>
      <c r="E134" s="11" t="s">
        <v>34</v>
      </c>
      <c r="F134" s="13" t="s">
        <v>35</v>
      </c>
    </row>
    <row r="135" spans="1:6" x14ac:dyDescent="0.25">
      <c r="A135" s="9" t="s">
        <v>36</v>
      </c>
      <c r="B135" s="10" t="str">
        <f>"98516"</f>
        <v>98516</v>
      </c>
      <c r="C135" s="11" t="s">
        <v>173</v>
      </c>
      <c r="D135" s="10">
        <v>1998</v>
      </c>
      <c r="E135" s="11" t="s">
        <v>7</v>
      </c>
      <c r="F135" s="13" t="s">
        <v>35</v>
      </c>
    </row>
    <row r="136" spans="1:6" x14ac:dyDescent="0.25">
      <c r="A136" s="9" t="s">
        <v>36</v>
      </c>
      <c r="B136" s="10" t="str">
        <f>"99506"</f>
        <v>99506</v>
      </c>
      <c r="C136" s="11" t="s">
        <v>174</v>
      </c>
      <c r="D136" s="10">
        <v>1999</v>
      </c>
      <c r="E136" s="11" t="s">
        <v>7</v>
      </c>
      <c r="F136" s="13" t="s">
        <v>35</v>
      </c>
    </row>
    <row r="137" spans="1:6" x14ac:dyDescent="0.25">
      <c r="A137" s="9" t="s">
        <v>36</v>
      </c>
      <c r="B137" s="10" t="str">
        <f>"95525"</f>
        <v>95525</v>
      </c>
      <c r="C137" s="11" t="s">
        <v>175</v>
      </c>
      <c r="D137" s="10">
        <v>1995</v>
      </c>
      <c r="E137" s="11" t="s">
        <v>38</v>
      </c>
      <c r="F137" s="13" t="s">
        <v>35</v>
      </c>
    </row>
    <row r="138" spans="1:6" x14ac:dyDescent="0.25">
      <c r="A138" s="9" t="s">
        <v>36</v>
      </c>
      <c r="B138" s="10" t="str">
        <f>"96523"</f>
        <v>96523</v>
      </c>
      <c r="C138" s="11" t="s">
        <v>176</v>
      </c>
      <c r="D138" s="10">
        <v>1996</v>
      </c>
      <c r="E138" s="11" t="s">
        <v>38</v>
      </c>
      <c r="F138" s="13" t="s">
        <v>35</v>
      </c>
    </row>
    <row r="139" spans="1:6" x14ac:dyDescent="0.25">
      <c r="A139" s="9" t="s">
        <v>36</v>
      </c>
      <c r="B139" s="10" t="str">
        <f>"99507"</f>
        <v>99507</v>
      </c>
      <c r="C139" s="11" t="s">
        <v>177</v>
      </c>
      <c r="D139" s="10">
        <v>1999</v>
      </c>
      <c r="E139" s="11" t="s">
        <v>34</v>
      </c>
      <c r="F139" s="13" t="s">
        <v>35</v>
      </c>
    </row>
    <row r="140" spans="1:6" x14ac:dyDescent="0.25">
      <c r="A140" s="9" t="s">
        <v>36</v>
      </c>
      <c r="B140" s="10" t="str">
        <f>"99508"</f>
        <v>99508</v>
      </c>
      <c r="C140" s="11" t="s">
        <v>178</v>
      </c>
      <c r="D140" s="10">
        <v>1999</v>
      </c>
      <c r="E140" s="11" t="s">
        <v>10</v>
      </c>
      <c r="F140" s="13" t="s">
        <v>35</v>
      </c>
    </row>
    <row r="141" spans="1:6" x14ac:dyDescent="0.25">
      <c r="A141" s="9" t="s">
        <v>36</v>
      </c>
      <c r="B141" s="10" t="str">
        <f>"97517"</f>
        <v>97517</v>
      </c>
      <c r="C141" s="11" t="s">
        <v>179</v>
      </c>
      <c r="D141" s="10">
        <v>1997</v>
      </c>
      <c r="E141" s="11" t="s">
        <v>153</v>
      </c>
      <c r="F141" s="13" t="s">
        <v>35</v>
      </c>
    </row>
    <row r="142" spans="1:6" x14ac:dyDescent="0.25">
      <c r="A142" s="9" t="s">
        <v>36</v>
      </c>
      <c r="B142" s="10" t="str">
        <f>"97518"</f>
        <v>97518</v>
      </c>
      <c r="C142" s="11" t="s">
        <v>180</v>
      </c>
      <c r="D142" s="10">
        <v>1997</v>
      </c>
      <c r="E142" s="11" t="s">
        <v>153</v>
      </c>
      <c r="F142" s="13" t="s">
        <v>35</v>
      </c>
    </row>
    <row r="143" spans="1:6" x14ac:dyDescent="0.25">
      <c r="A143" s="9" t="s">
        <v>36</v>
      </c>
      <c r="B143" s="10" t="str">
        <f>"96524"</f>
        <v>96524</v>
      </c>
      <c r="C143" s="11" t="s">
        <v>181</v>
      </c>
      <c r="D143" s="10">
        <v>1996</v>
      </c>
      <c r="E143" s="11" t="s">
        <v>19</v>
      </c>
      <c r="F143" s="13" t="s">
        <v>35</v>
      </c>
    </row>
    <row r="144" spans="1:6" x14ac:dyDescent="0.25">
      <c r="A144" s="9" t="s">
        <v>36</v>
      </c>
      <c r="B144" s="10" t="str">
        <f>"96525"</f>
        <v>96525</v>
      </c>
      <c r="C144" s="11" t="s">
        <v>182</v>
      </c>
      <c r="D144" s="10">
        <v>1996</v>
      </c>
      <c r="E144" s="11" t="s">
        <v>19</v>
      </c>
      <c r="F144" s="13" t="s">
        <v>35</v>
      </c>
    </row>
    <row r="145" spans="1:6" x14ac:dyDescent="0.25">
      <c r="A145" s="9" t="s">
        <v>36</v>
      </c>
      <c r="B145" s="10" t="str">
        <f>"98518"</f>
        <v>98518</v>
      </c>
      <c r="C145" s="11" t="s">
        <v>183</v>
      </c>
      <c r="D145" s="10">
        <v>1998</v>
      </c>
      <c r="E145" s="11" t="s">
        <v>19</v>
      </c>
      <c r="F145" s="13" t="s">
        <v>35</v>
      </c>
    </row>
    <row r="146" spans="1:6" x14ac:dyDescent="0.25">
      <c r="A146" s="9" t="s">
        <v>36</v>
      </c>
      <c r="B146" s="10" t="str">
        <f>"99510"</f>
        <v>99510</v>
      </c>
      <c r="C146" s="11" t="s">
        <v>184</v>
      </c>
      <c r="D146" s="10">
        <v>1999</v>
      </c>
      <c r="E146" s="11" t="s">
        <v>19</v>
      </c>
      <c r="F146" s="13" t="s">
        <v>35</v>
      </c>
    </row>
    <row r="147" spans="1:6" x14ac:dyDescent="0.25">
      <c r="A147" s="9" t="s">
        <v>36</v>
      </c>
      <c r="B147" s="10" t="str">
        <f>"96526"</f>
        <v>96526</v>
      </c>
      <c r="C147" s="11" t="s">
        <v>185</v>
      </c>
      <c r="D147" s="10">
        <v>1996</v>
      </c>
      <c r="E147" s="11" t="s">
        <v>57</v>
      </c>
      <c r="F147" s="13" t="s">
        <v>35</v>
      </c>
    </row>
    <row r="148" spans="1:6" x14ac:dyDescent="0.25">
      <c r="A148" s="9" t="s">
        <v>36</v>
      </c>
      <c r="B148" s="10" t="str">
        <f>"98519"</f>
        <v>98519</v>
      </c>
      <c r="C148" s="11" t="s">
        <v>186</v>
      </c>
      <c r="D148" s="10">
        <v>1998</v>
      </c>
      <c r="E148" s="11" t="s">
        <v>19</v>
      </c>
      <c r="F148" s="13" t="s">
        <v>35</v>
      </c>
    </row>
    <row r="149" spans="1:6" x14ac:dyDescent="0.25">
      <c r="A149" s="9" t="s">
        <v>36</v>
      </c>
      <c r="B149" s="10" t="str">
        <f>"96527"</f>
        <v>96527</v>
      </c>
      <c r="C149" s="11" t="s">
        <v>187</v>
      </c>
      <c r="D149" s="10">
        <v>1996</v>
      </c>
      <c r="E149" s="11" t="s">
        <v>153</v>
      </c>
      <c r="F149" s="13" t="s">
        <v>35</v>
      </c>
    </row>
    <row r="150" spans="1:6" x14ac:dyDescent="0.25">
      <c r="A150" s="9" t="s">
        <v>36</v>
      </c>
      <c r="B150" s="10" t="str">
        <f>"97519"</f>
        <v>97519</v>
      </c>
      <c r="C150" s="11" t="s">
        <v>188</v>
      </c>
      <c r="D150" s="10">
        <v>1997</v>
      </c>
      <c r="E150" s="11" t="s">
        <v>150</v>
      </c>
      <c r="F150" s="13" t="s">
        <v>35</v>
      </c>
    </row>
    <row r="151" spans="1:6" x14ac:dyDescent="0.25">
      <c r="A151" s="9" t="s">
        <v>36</v>
      </c>
      <c r="B151" s="10" t="str">
        <f>"95526"</f>
        <v>95526</v>
      </c>
      <c r="C151" s="11" t="s">
        <v>189</v>
      </c>
      <c r="D151" s="10">
        <v>1995</v>
      </c>
      <c r="E151" s="11" t="s">
        <v>150</v>
      </c>
      <c r="F151" s="13" t="s">
        <v>35</v>
      </c>
    </row>
    <row r="152" spans="1:6" x14ac:dyDescent="0.25">
      <c r="A152" s="9" t="s">
        <v>36</v>
      </c>
      <c r="B152" s="10" t="str">
        <f>"98520"</f>
        <v>98520</v>
      </c>
      <c r="C152" s="11" t="s">
        <v>190</v>
      </c>
      <c r="D152" s="10">
        <v>1998</v>
      </c>
      <c r="E152" s="11" t="s">
        <v>109</v>
      </c>
      <c r="F152" s="13" t="s">
        <v>35</v>
      </c>
    </row>
    <row r="153" spans="1:6" x14ac:dyDescent="0.25">
      <c r="A153" s="9" t="s">
        <v>36</v>
      </c>
      <c r="B153" s="10" t="str">
        <f>"98521"</f>
        <v>98521</v>
      </c>
      <c r="C153" s="11" t="s">
        <v>191</v>
      </c>
      <c r="D153" s="10">
        <v>1998</v>
      </c>
      <c r="E153" s="11" t="s">
        <v>109</v>
      </c>
      <c r="F153" s="13" t="s">
        <v>35</v>
      </c>
    </row>
    <row r="154" spans="1:6" x14ac:dyDescent="0.25">
      <c r="A154" s="9" t="s">
        <v>36</v>
      </c>
      <c r="B154" s="10" t="str">
        <f>"96528"</f>
        <v>96528</v>
      </c>
      <c r="C154" s="11" t="s">
        <v>192</v>
      </c>
      <c r="D154" s="10">
        <v>1996</v>
      </c>
      <c r="E154" s="11" t="s">
        <v>19</v>
      </c>
      <c r="F154" s="13" t="s">
        <v>35</v>
      </c>
    </row>
    <row r="155" spans="1:6" x14ac:dyDescent="0.25">
      <c r="A155" s="9" t="s">
        <v>36</v>
      </c>
      <c r="B155" s="10" t="str">
        <f>"96529"</f>
        <v>96529</v>
      </c>
      <c r="C155" s="11" t="s">
        <v>193</v>
      </c>
      <c r="D155" s="10">
        <v>1996</v>
      </c>
      <c r="E155" s="11" t="s">
        <v>19</v>
      </c>
      <c r="F155" s="13" t="s">
        <v>35</v>
      </c>
    </row>
    <row r="156" spans="1:6" x14ac:dyDescent="0.25">
      <c r="A156" s="9" t="s">
        <v>36</v>
      </c>
      <c r="B156" s="10" t="str">
        <f>"99511"</f>
        <v>99511</v>
      </c>
      <c r="C156" s="11" t="s">
        <v>194</v>
      </c>
      <c r="D156" s="10">
        <v>1999</v>
      </c>
      <c r="E156" s="11" t="s">
        <v>19</v>
      </c>
      <c r="F156" s="13" t="s">
        <v>35</v>
      </c>
    </row>
    <row r="157" spans="1:6" x14ac:dyDescent="0.25">
      <c r="A157" s="9" t="s">
        <v>36</v>
      </c>
      <c r="B157" s="10" t="str">
        <f>"98522"</f>
        <v>98522</v>
      </c>
      <c r="C157" s="11" t="s">
        <v>195</v>
      </c>
      <c r="D157" s="10">
        <v>1998</v>
      </c>
      <c r="E157" s="11" t="s">
        <v>34</v>
      </c>
      <c r="F157" s="13" t="s">
        <v>35</v>
      </c>
    </row>
    <row r="158" spans="1:6" x14ac:dyDescent="0.25">
      <c r="A158" s="9" t="s">
        <v>36</v>
      </c>
      <c r="B158" s="10" t="str">
        <f>"98523"</f>
        <v>98523</v>
      </c>
      <c r="C158" s="11" t="s">
        <v>196</v>
      </c>
      <c r="D158" s="10">
        <v>1998</v>
      </c>
      <c r="E158" s="11" t="s">
        <v>34</v>
      </c>
      <c r="F158" s="13" t="s">
        <v>35</v>
      </c>
    </row>
    <row r="159" spans="1:6" x14ac:dyDescent="0.25">
      <c r="A159" s="9" t="s">
        <v>36</v>
      </c>
      <c r="B159" s="10" t="str">
        <f>"98524"</f>
        <v>98524</v>
      </c>
      <c r="C159" s="11" t="s">
        <v>197</v>
      </c>
      <c r="D159" s="10">
        <v>1998</v>
      </c>
      <c r="E159" s="11" t="s">
        <v>34</v>
      </c>
      <c r="F159" s="13" t="s">
        <v>35</v>
      </c>
    </row>
    <row r="160" spans="1:6" x14ac:dyDescent="0.25">
      <c r="A160" s="9" t="s">
        <v>36</v>
      </c>
      <c r="B160" s="10" t="str">
        <f>"98526"</f>
        <v>98526</v>
      </c>
      <c r="C160" s="11" t="s">
        <v>198</v>
      </c>
      <c r="D160" s="10">
        <v>1998</v>
      </c>
      <c r="E160" s="11" t="s">
        <v>7</v>
      </c>
      <c r="F160" s="13" t="s">
        <v>35</v>
      </c>
    </row>
    <row r="161" spans="1:6" x14ac:dyDescent="0.25">
      <c r="A161" s="9" t="s">
        <v>36</v>
      </c>
      <c r="B161" s="10" t="str">
        <f>"98527"</f>
        <v>98527</v>
      </c>
      <c r="C161" s="11" t="s">
        <v>199</v>
      </c>
      <c r="D161" s="10">
        <v>1998</v>
      </c>
      <c r="E161" s="11" t="s">
        <v>100</v>
      </c>
      <c r="F161" s="13" t="s">
        <v>35</v>
      </c>
    </row>
    <row r="162" spans="1:6" x14ac:dyDescent="0.25">
      <c r="A162" s="9" t="s">
        <v>36</v>
      </c>
      <c r="B162" s="10" t="str">
        <f>"97521"</f>
        <v>97521</v>
      </c>
      <c r="C162" s="11" t="s">
        <v>200</v>
      </c>
      <c r="D162" s="10">
        <v>1997</v>
      </c>
      <c r="E162" s="11" t="s">
        <v>7</v>
      </c>
      <c r="F162" s="13" t="s">
        <v>35</v>
      </c>
    </row>
    <row r="163" spans="1:6" x14ac:dyDescent="0.25">
      <c r="A163" s="9" t="s">
        <v>36</v>
      </c>
      <c r="B163" s="10" t="str">
        <f>"97522"</f>
        <v>97522</v>
      </c>
      <c r="C163" s="11" t="s">
        <v>201</v>
      </c>
      <c r="D163" s="10">
        <v>1997</v>
      </c>
      <c r="E163" s="11" t="s">
        <v>7</v>
      </c>
      <c r="F163" s="13" t="s">
        <v>35</v>
      </c>
    </row>
    <row r="164" spans="1:6" x14ac:dyDescent="0.25">
      <c r="A164" s="9" t="s">
        <v>36</v>
      </c>
      <c r="B164" s="10" t="str">
        <f>"98528"</f>
        <v>98528</v>
      </c>
      <c r="C164" s="11" t="s">
        <v>202</v>
      </c>
      <c r="D164" s="10">
        <v>1998</v>
      </c>
      <c r="E164" s="11" t="s">
        <v>7</v>
      </c>
      <c r="F164" s="13" t="s">
        <v>35</v>
      </c>
    </row>
    <row r="165" spans="1:6" x14ac:dyDescent="0.25">
      <c r="A165" s="9" t="s">
        <v>36</v>
      </c>
      <c r="B165" s="10" t="str">
        <f>"78502"</f>
        <v>78502</v>
      </c>
      <c r="C165" s="11" t="s">
        <v>203</v>
      </c>
      <c r="D165" s="10">
        <v>1978</v>
      </c>
      <c r="E165" s="11" t="s">
        <v>153</v>
      </c>
      <c r="F165" s="13" t="s">
        <v>35</v>
      </c>
    </row>
    <row r="166" spans="1:6" x14ac:dyDescent="0.25">
      <c r="A166" s="9" t="s">
        <v>36</v>
      </c>
      <c r="B166" s="10" t="str">
        <f>"99512"</f>
        <v>99512</v>
      </c>
      <c r="C166" s="11" t="s">
        <v>204</v>
      </c>
      <c r="D166" s="10">
        <v>1999</v>
      </c>
      <c r="E166" s="11" t="s">
        <v>153</v>
      </c>
      <c r="F166" s="13" t="s">
        <v>35</v>
      </c>
    </row>
    <row r="167" spans="1:6" x14ac:dyDescent="0.25">
      <c r="A167" s="9" t="s">
        <v>36</v>
      </c>
      <c r="B167" s="10" t="str">
        <f>"98529"</f>
        <v>98529</v>
      </c>
      <c r="C167" s="11" t="s">
        <v>205</v>
      </c>
      <c r="D167" s="10">
        <v>1998</v>
      </c>
      <c r="E167" s="11" t="s">
        <v>153</v>
      </c>
      <c r="F167" s="13" t="s">
        <v>35</v>
      </c>
    </row>
    <row r="168" spans="1:6" x14ac:dyDescent="0.25">
      <c r="A168" s="9" t="s">
        <v>36</v>
      </c>
      <c r="B168" s="10" t="str">
        <f>"98530"</f>
        <v>98530</v>
      </c>
      <c r="C168" s="11" t="s">
        <v>206</v>
      </c>
      <c r="D168" s="10">
        <v>1998</v>
      </c>
      <c r="E168" s="11" t="s">
        <v>153</v>
      </c>
      <c r="F168" s="13" t="s">
        <v>35</v>
      </c>
    </row>
    <row r="169" spans="1:6" x14ac:dyDescent="0.25">
      <c r="A169" s="9" t="s">
        <v>36</v>
      </c>
      <c r="B169" s="10" t="str">
        <f>"97523"</f>
        <v>97523</v>
      </c>
      <c r="C169" s="11" t="s">
        <v>207</v>
      </c>
      <c r="D169" s="10">
        <v>1997</v>
      </c>
      <c r="E169" s="11" t="s">
        <v>10</v>
      </c>
      <c r="F169" s="13" t="s">
        <v>35</v>
      </c>
    </row>
    <row r="170" spans="1:6" x14ac:dyDescent="0.25">
      <c r="A170" s="9" t="s">
        <v>36</v>
      </c>
      <c r="B170" s="10" t="str">
        <f>"98531"</f>
        <v>98531</v>
      </c>
      <c r="C170" s="11" t="s">
        <v>208</v>
      </c>
      <c r="D170" s="10">
        <v>1998</v>
      </c>
      <c r="E170" s="11" t="s">
        <v>109</v>
      </c>
      <c r="F170" s="13" t="s">
        <v>35</v>
      </c>
    </row>
    <row r="171" spans="1:6" x14ac:dyDescent="0.25">
      <c r="A171" s="9" t="s">
        <v>36</v>
      </c>
      <c r="B171" s="10" t="str">
        <f>"97524"</f>
        <v>97524</v>
      </c>
      <c r="C171" s="11" t="s">
        <v>209</v>
      </c>
      <c r="D171" s="10">
        <v>1997</v>
      </c>
      <c r="E171" s="11" t="s">
        <v>150</v>
      </c>
      <c r="F171" s="13" t="s">
        <v>35</v>
      </c>
    </row>
    <row r="172" spans="1:6" x14ac:dyDescent="0.25">
      <c r="A172" s="9" t="s">
        <v>36</v>
      </c>
      <c r="B172" s="10" t="str">
        <f>"97526"</f>
        <v>97526</v>
      </c>
      <c r="C172" s="11" t="s">
        <v>210</v>
      </c>
      <c r="D172" s="10">
        <v>1997</v>
      </c>
      <c r="E172" s="11" t="s">
        <v>150</v>
      </c>
      <c r="F172" s="13" t="s">
        <v>35</v>
      </c>
    </row>
    <row r="173" spans="1:6" x14ac:dyDescent="0.25">
      <c r="A173" s="9" t="s">
        <v>36</v>
      </c>
      <c r="B173" s="10" t="str">
        <f>"96530"</f>
        <v>96530</v>
      </c>
      <c r="C173" s="11" t="s">
        <v>211</v>
      </c>
      <c r="D173" s="10">
        <v>1996</v>
      </c>
      <c r="E173" s="11" t="s">
        <v>34</v>
      </c>
      <c r="F173" s="13" t="s">
        <v>35</v>
      </c>
    </row>
    <row r="174" spans="1:6" x14ac:dyDescent="0.25">
      <c r="A174" s="9" t="s">
        <v>36</v>
      </c>
      <c r="B174" s="10" t="str">
        <f>"95530"</f>
        <v>95530</v>
      </c>
      <c r="C174" s="11" t="s">
        <v>212</v>
      </c>
      <c r="D174" s="10">
        <v>1995</v>
      </c>
      <c r="E174" s="11" t="s">
        <v>69</v>
      </c>
      <c r="F174" s="13" t="s">
        <v>35</v>
      </c>
    </row>
    <row r="175" spans="1:6" x14ac:dyDescent="0.25">
      <c r="A175" s="9" t="s">
        <v>36</v>
      </c>
      <c r="B175" s="10" t="str">
        <f>"00507"</f>
        <v>00507</v>
      </c>
      <c r="C175" s="11" t="s">
        <v>213</v>
      </c>
      <c r="D175" s="10">
        <v>2000</v>
      </c>
      <c r="E175" s="11" t="s">
        <v>38</v>
      </c>
      <c r="F175" s="13" t="s">
        <v>35</v>
      </c>
    </row>
    <row r="176" spans="1:6" x14ac:dyDescent="0.25">
      <c r="A176" s="9" t="s">
        <v>36</v>
      </c>
      <c r="B176" s="10" t="str">
        <f>"00508"</f>
        <v>00508</v>
      </c>
      <c r="C176" s="11" t="s">
        <v>214</v>
      </c>
      <c r="D176" s="10">
        <v>2000</v>
      </c>
      <c r="E176" s="11" t="s">
        <v>10</v>
      </c>
      <c r="F176" s="13" t="s">
        <v>35</v>
      </c>
    </row>
    <row r="177" spans="1:6" x14ac:dyDescent="0.25">
      <c r="A177" s="9" t="s">
        <v>36</v>
      </c>
      <c r="B177" s="10" t="str">
        <f>"00509"</f>
        <v>00509</v>
      </c>
      <c r="C177" s="11" t="s">
        <v>215</v>
      </c>
      <c r="D177" s="10">
        <v>2000</v>
      </c>
      <c r="E177" s="11" t="s">
        <v>153</v>
      </c>
      <c r="F177" s="13" t="s">
        <v>35</v>
      </c>
    </row>
    <row r="178" spans="1:6" x14ac:dyDescent="0.25">
      <c r="A178" s="9" t="s">
        <v>36</v>
      </c>
      <c r="B178" s="10" t="str">
        <f>"00510"</f>
        <v>00510</v>
      </c>
      <c r="C178" s="11" t="s">
        <v>216</v>
      </c>
      <c r="D178" s="10">
        <v>2000</v>
      </c>
      <c r="E178" s="11" t="s">
        <v>109</v>
      </c>
      <c r="F178" s="13" t="s">
        <v>35</v>
      </c>
    </row>
    <row r="179" spans="1:6" x14ac:dyDescent="0.25">
      <c r="A179" s="9" t="s">
        <v>36</v>
      </c>
      <c r="B179" s="10" t="str">
        <f>"00511"</f>
        <v>00511</v>
      </c>
      <c r="C179" s="11" t="s">
        <v>217</v>
      </c>
      <c r="D179" s="10">
        <v>2000</v>
      </c>
      <c r="E179" s="11" t="s">
        <v>10</v>
      </c>
      <c r="F179" s="13" t="s">
        <v>35</v>
      </c>
    </row>
    <row r="180" spans="1:6" x14ac:dyDescent="0.25">
      <c r="A180" s="9" t="s">
        <v>36</v>
      </c>
      <c r="B180" s="10" t="str">
        <f>"00512"</f>
        <v>00512</v>
      </c>
      <c r="C180" s="11" t="s">
        <v>218</v>
      </c>
      <c r="D180" s="10">
        <v>2000</v>
      </c>
      <c r="E180" s="11" t="s">
        <v>109</v>
      </c>
      <c r="F180" s="13" t="s">
        <v>35</v>
      </c>
    </row>
    <row r="181" spans="1:6" x14ac:dyDescent="0.25">
      <c r="A181" s="9" t="s">
        <v>36</v>
      </c>
      <c r="B181" s="10" t="str">
        <f>"00513"</f>
        <v>00513</v>
      </c>
      <c r="C181" s="11" t="s">
        <v>219</v>
      </c>
      <c r="D181" s="10">
        <v>2000</v>
      </c>
      <c r="E181" s="11" t="s">
        <v>10</v>
      </c>
      <c r="F181" s="13" t="s">
        <v>35</v>
      </c>
    </row>
    <row r="182" spans="1:6" x14ac:dyDescent="0.25">
      <c r="A182" s="9" t="s">
        <v>36</v>
      </c>
      <c r="B182" s="10" t="str">
        <f>"98532"</f>
        <v>98532</v>
      </c>
      <c r="C182" s="11" t="s">
        <v>220</v>
      </c>
      <c r="D182" s="10">
        <v>1998</v>
      </c>
      <c r="E182" s="11" t="s">
        <v>10</v>
      </c>
      <c r="F182" s="13" t="s">
        <v>35</v>
      </c>
    </row>
    <row r="183" spans="1:6" x14ac:dyDescent="0.25">
      <c r="A183" s="9" t="s">
        <v>36</v>
      </c>
      <c r="B183" s="10" t="str">
        <f>"00514"</f>
        <v>00514</v>
      </c>
      <c r="C183" s="11" t="s">
        <v>221</v>
      </c>
      <c r="D183" s="10">
        <v>2000</v>
      </c>
      <c r="E183" s="11" t="s">
        <v>10</v>
      </c>
      <c r="F183" s="13" t="s">
        <v>35</v>
      </c>
    </row>
    <row r="184" spans="1:6" x14ac:dyDescent="0.25">
      <c r="A184" s="9" t="s">
        <v>36</v>
      </c>
      <c r="B184" s="10" t="str">
        <f>"96531"</f>
        <v>96531</v>
      </c>
      <c r="C184" s="11" t="s">
        <v>222</v>
      </c>
      <c r="D184" s="10">
        <v>1996</v>
      </c>
      <c r="E184" s="11" t="s">
        <v>10</v>
      </c>
      <c r="F184" s="13" t="s">
        <v>35</v>
      </c>
    </row>
    <row r="185" spans="1:6" x14ac:dyDescent="0.25">
      <c r="A185" s="9" t="s">
        <v>36</v>
      </c>
      <c r="B185" s="10" t="str">
        <f>"90510"</f>
        <v>90510</v>
      </c>
      <c r="C185" s="11" t="s">
        <v>223</v>
      </c>
      <c r="D185" s="10">
        <v>1990</v>
      </c>
      <c r="E185" s="11" t="s">
        <v>57</v>
      </c>
      <c r="F185" s="13" t="s">
        <v>35</v>
      </c>
    </row>
    <row r="186" spans="1:6" x14ac:dyDescent="0.25">
      <c r="A186" s="9" t="s">
        <v>36</v>
      </c>
      <c r="B186" s="10" t="str">
        <f>"01503"</f>
        <v>01503</v>
      </c>
      <c r="C186" s="11" t="s">
        <v>224</v>
      </c>
      <c r="D186" s="10">
        <v>2001</v>
      </c>
      <c r="E186" s="11" t="s">
        <v>57</v>
      </c>
      <c r="F186" s="13" t="s">
        <v>35</v>
      </c>
    </row>
    <row r="187" spans="1:6" x14ac:dyDescent="0.25">
      <c r="A187" s="9" t="s">
        <v>36</v>
      </c>
      <c r="B187" s="10" t="str">
        <f>"00515"</f>
        <v>00515</v>
      </c>
      <c r="C187" s="11" t="s">
        <v>225</v>
      </c>
      <c r="D187" s="10">
        <v>2000</v>
      </c>
      <c r="E187" s="11" t="s">
        <v>57</v>
      </c>
      <c r="F187" s="13" t="s">
        <v>35</v>
      </c>
    </row>
    <row r="188" spans="1:6" x14ac:dyDescent="0.25">
      <c r="A188" s="9" t="s">
        <v>36</v>
      </c>
      <c r="B188" s="10" t="str">
        <f>"98533"</f>
        <v>98533</v>
      </c>
      <c r="C188" s="11" t="s">
        <v>226</v>
      </c>
      <c r="D188" s="10">
        <v>1998</v>
      </c>
      <c r="E188" s="11" t="s">
        <v>38</v>
      </c>
      <c r="F188" s="13" t="s">
        <v>35</v>
      </c>
    </row>
    <row r="189" spans="1:6" x14ac:dyDescent="0.25">
      <c r="A189" s="9" t="s">
        <v>36</v>
      </c>
      <c r="B189" s="10" t="str">
        <f>"99513"</f>
        <v>99513</v>
      </c>
      <c r="C189" s="11" t="s">
        <v>227</v>
      </c>
      <c r="D189" s="10">
        <v>1999</v>
      </c>
      <c r="E189" s="11" t="s">
        <v>44</v>
      </c>
      <c r="F189" s="13" t="s">
        <v>35</v>
      </c>
    </row>
    <row r="190" spans="1:6" x14ac:dyDescent="0.25">
      <c r="A190" s="9" t="s">
        <v>36</v>
      </c>
      <c r="B190" s="10" t="str">
        <f>"99514"</f>
        <v>99514</v>
      </c>
      <c r="C190" s="11" t="s">
        <v>228</v>
      </c>
      <c r="D190" s="10">
        <v>1999</v>
      </c>
      <c r="E190" s="11" t="s">
        <v>44</v>
      </c>
      <c r="F190" s="13" t="s">
        <v>35</v>
      </c>
    </row>
    <row r="191" spans="1:6" x14ac:dyDescent="0.25">
      <c r="A191" s="9" t="s">
        <v>36</v>
      </c>
      <c r="B191" s="10" t="str">
        <f>"99515"</f>
        <v>99515</v>
      </c>
      <c r="C191" s="11" t="s">
        <v>229</v>
      </c>
      <c r="D191" s="10">
        <v>1999</v>
      </c>
      <c r="E191" s="11" t="s">
        <v>44</v>
      </c>
      <c r="F191" s="13" t="s">
        <v>35</v>
      </c>
    </row>
    <row r="192" spans="1:6" x14ac:dyDescent="0.25">
      <c r="A192" s="9" t="s">
        <v>36</v>
      </c>
      <c r="B192" s="10" t="str">
        <f>"99516"</f>
        <v>99516</v>
      </c>
      <c r="C192" s="11" t="s">
        <v>230</v>
      </c>
      <c r="D192" s="10">
        <v>1999</v>
      </c>
      <c r="E192" s="11" t="s">
        <v>44</v>
      </c>
      <c r="F192" s="13" t="s">
        <v>35</v>
      </c>
    </row>
    <row r="193" spans="1:6" x14ac:dyDescent="0.25">
      <c r="A193" s="9" t="s">
        <v>36</v>
      </c>
      <c r="B193" s="10" t="str">
        <f>"99517"</f>
        <v>99517</v>
      </c>
      <c r="C193" s="11" t="s">
        <v>231</v>
      </c>
      <c r="D193" s="10">
        <v>1999</v>
      </c>
      <c r="E193" s="11" t="s">
        <v>57</v>
      </c>
      <c r="F193" s="13" t="s">
        <v>35</v>
      </c>
    </row>
    <row r="194" spans="1:6" x14ac:dyDescent="0.25">
      <c r="A194" s="9" t="s">
        <v>36</v>
      </c>
      <c r="B194" s="10" t="str">
        <f>"99518"</f>
        <v>99518</v>
      </c>
      <c r="C194" s="11" t="s">
        <v>232</v>
      </c>
      <c r="D194" s="10">
        <v>1999</v>
      </c>
      <c r="E194" s="11" t="s">
        <v>10</v>
      </c>
      <c r="F194" s="13" t="s">
        <v>35</v>
      </c>
    </row>
    <row r="195" spans="1:6" x14ac:dyDescent="0.25">
      <c r="A195" s="9" t="s">
        <v>36</v>
      </c>
      <c r="B195" s="10" t="str">
        <f>"99519"</f>
        <v>99519</v>
      </c>
      <c r="C195" s="11" t="s">
        <v>233</v>
      </c>
      <c r="D195" s="10">
        <v>1999</v>
      </c>
      <c r="E195" s="11" t="s">
        <v>10</v>
      </c>
      <c r="F195" s="13" t="s">
        <v>35</v>
      </c>
    </row>
    <row r="196" spans="1:6" x14ac:dyDescent="0.25">
      <c r="A196" s="9" t="s">
        <v>36</v>
      </c>
      <c r="B196" s="10" t="str">
        <f>"98534"</f>
        <v>98534</v>
      </c>
      <c r="C196" s="11" t="s">
        <v>234</v>
      </c>
      <c r="D196" s="10">
        <v>1998</v>
      </c>
      <c r="E196" s="11" t="s">
        <v>10</v>
      </c>
      <c r="F196" s="13" t="s">
        <v>35</v>
      </c>
    </row>
    <row r="197" spans="1:6" x14ac:dyDescent="0.25">
      <c r="A197" s="9" t="s">
        <v>36</v>
      </c>
      <c r="B197" s="10" t="str">
        <f>"98535"</f>
        <v>98535</v>
      </c>
      <c r="C197" s="11" t="s">
        <v>235</v>
      </c>
      <c r="D197" s="10">
        <v>1998</v>
      </c>
      <c r="E197" s="11" t="s">
        <v>10</v>
      </c>
      <c r="F197" s="13" t="s">
        <v>35</v>
      </c>
    </row>
    <row r="198" spans="1:6" x14ac:dyDescent="0.25">
      <c r="A198" s="9" t="s">
        <v>36</v>
      </c>
      <c r="B198" s="10" t="str">
        <f>"99521"</f>
        <v>99521</v>
      </c>
      <c r="C198" s="11" t="s">
        <v>236</v>
      </c>
      <c r="D198" s="10">
        <v>1999</v>
      </c>
      <c r="E198" s="11" t="s">
        <v>69</v>
      </c>
      <c r="F198" s="13" t="s">
        <v>35</v>
      </c>
    </row>
    <row r="199" spans="1:6" x14ac:dyDescent="0.25">
      <c r="A199" s="9" t="s">
        <v>36</v>
      </c>
      <c r="B199" s="10" t="str">
        <f>"97527"</f>
        <v>97527</v>
      </c>
      <c r="C199" s="11" t="s">
        <v>237</v>
      </c>
      <c r="D199" s="10">
        <v>1997</v>
      </c>
      <c r="E199" s="11" t="s">
        <v>34</v>
      </c>
      <c r="F199" s="13" t="s">
        <v>35</v>
      </c>
    </row>
    <row r="200" spans="1:6" x14ac:dyDescent="0.25">
      <c r="A200" s="9" t="s">
        <v>36</v>
      </c>
      <c r="B200" s="10" t="str">
        <f>"01504"</f>
        <v>01504</v>
      </c>
      <c r="C200" s="11" t="s">
        <v>238</v>
      </c>
      <c r="D200" s="10">
        <v>2001</v>
      </c>
      <c r="E200" s="11" t="s">
        <v>57</v>
      </c>
      <c r="F200" s="13" t="s">
        <v>35</v>
      </c>
    </row>
    <row r="201" spans="1:6" x14ac:dyDescent="0.25">
      <c r="A201" s="9" t="s">
        <v>36</v>
      </c>
      <c r="B201" s="10" t="str">
        <f>"00516"</f>
        <v>00516</v>
      </c>
      <c r="C201" s="11" t="s">
        <v>239</v>
      </c>
      <c r="D201" s="10">
        <v>2000</v>
      </c>
      <c r="E201" s="11" t="s">
        <v>57</v>
      </c>
      <c r="F201" s="13" t="s">
        <v>35</v>
      </c>
    </row>
    <row r="202" spans="1:6" x14ac:dyDescent="0.25">
      <c r="A202" s="9" t="s">
        <v>36</v>
      </c>
      <c r="B202" s="10" t="str">
        <f>"99522"</f>
        <v>99522</v>
      </c>
      <c r="C202" s="11" t="s">
        <v>240</v>
      </c>
      <c r="D202" s="10">
        <v>1999</v>
      </c>
      <c r="E202" s="11" t="s">
        <v>7</v>
      </c>
      <c r="F202" s="13" t="s">
        <v>35</v>
      </c>
    </row>
    <row r="203" spans="1:6" x14ac:dyDescent="0.25">
      <c r="A203" s="9" t="s">
        <v>36</v>
      </c>
      <c r="B203" s="10" t="str">
        <f>"00517"</f>
        <v>00517</v>
      </c>
      <c r="C203" s="11" t="s">
        <v>241</v>
      </c>
      <c r="D203" s="10">
        <v>2000</v>
      </c>
      <c r="E203" s="11" t="s">
        <v>19</v>
      </c>
      <c r="F203" s="13" t="s">
        <v>35</v>
      </c>
    </row>
    <row r="204" spans="1:6" x14ac:dyDescent="0.25">
      <c r="A204" s="9" t="s">
        <v>36</v>
      </c>
      <c r="B204" s="10" t="str">
        <f>"01506"</f>
        <v>01506</v>
      </c>
      <c r="C204" s="11" t="s">
        <v>242</v>
      </c>
      <c r="D204" s="10">
        <v>2001</v>
      </c>
      <c r="E204" s="11" t="s">
        <v>19</v>
      </c>
      <c r="F204" s="13" t="s">
        <v>35</v>
      </c>
    </row>
    <row r="205" spans="1:6" x14ac:dyDescent="0.25">
      <c r="A205" s="9" t="s">
        <v>36</v>
      </c>
      <c r="B205" s="10" t="str">
        <f>"00518"</f>
        <v>00518</v>
      </c>
      <c r="C205" s="11" t="s">
        <v>243</v>
      </c>
      <c r="D205" s="10">
        <v>2000</v>
      </c>
      <c r="E205" s="11" t="s">
        <v>19</v>
      </c>
      <c r="F205" s="13" t="s">
        <v>35</v>
      </c>
    </row>
    <row r="206" spans="1:6" x14ac:dyDescent="0.25">
      <c r="A206" s="9" t="s">
        <v>36</v>
      </c>
      <c r="B206" s="10" t="str">
        <f>"01507"</f>
        <v>01507</v>
      </c>
      <c r="C206" s="11" t="s">
        <v>244</v>
      </c>
      <c r="D206" s="10">
        <v>2001</v>
      </c>
      <c r="E206" s="11" t="s">
        <v>66</v>
      </c>
      <c r="F206" s="13" t="s">
        <v>35</v>
      </c>
    </row>
    <row r="207" spans="1:6" x14ac:dyDescent="0.25">
      <c r="A207" s="9" t="s">
        <v>36</v>
      </c>
      <c r="B207" s="10" t="str">
        <f>"96532"</f>
        <v>96532</v>
      </c>
      <c r="C207" s="11" t="s">
        <v>245</v>
      </c>
      <c r="D207" s="10">
        <v>1996</v>
      </c>
      <c r="E207" s="11" t="s">
        <v>57</v>
      </c>
      <c r="F207" s="13" t="s">
        <v>35</v>
      </c>
    </row>
    <row r="208" spans="1:6" x14ac:dyDescent="0.25">
      <c r="A208" s="9" t="s">
        <v>36</v>
      </c>
      <c r="B208" s="10" t="str">
        <f>"00520"</f>
        <v>00520</v>
      </c>
      <c r="C208" s="11" t="s">
        <v>246</v>
      </c>
      <c r="D208" s="10">
        <v>2000</v>
      </c>
      <c r="E208" s="11" t="s">
        <v>69</v>
      </c>
      <c r="F208" s="13" t="s">
        <v>35</v>
      </c>
    </row>
    <row r="209" spans="1:6" x14ac:dyDescent="0.25">
      <c r="A209" s="9" t="s">
        <v>36</v>
      </c>
      <c r="B209" s="10" t="str">
        <f>"00521"</f>
        <v>00521</v>
      </c>
      <c r="C209" s="11" t="s">
        <v>247</v>
      </c>
      <c r="D209" s="10">
        <v>2000</v>
      </c>
      <c r="E209" s="11" t="s">
        <v>153</v>
      </c>
      <c r="F209" s="13" t="s">
        <v>35</v>
      </c>
    </row>
    <row r="210" spans="1:6" x14ac:dyDescent="0.25">
      <c r="A210" s="9" t="s">
        <v>36</v>
      </c>
      <c r="B210" s="10" t="str">
        <f>"99524"</f>
        <v>99524</v>
      </c>
      <c r="C210" s="11" t="s">
        <v>248</v>
      </c>
      <c r="D210" s="10">
        <v>1999</v>
      </c>
      <c r="E210" s="11" t="s">
        <v>57</v>
      </c>
      <c r="F210" s="13" t="s">
        <v>35</v>
      </c>
    </row>
    <row r="211" spans="1:6" x14ac:dyDescent="0.25">
      <c r="A211" s="9" t="s">
        <v>36</v>
      </c>
      <c r="B211" s="10" t="str">
        <f>"93514"</f>
        <v>93514</v>
      </c>
      <c r="C211" s="11" t="s">
        <v>249</v>
      </c>
      <c r="D211" s="10">
        <v>1993</v>
      </c>
      <c r="E211" s="11" t="s">
        <v>38</v>
      </c>
      <c r="F211" s="13" t="s">
        <v>35</v>
      </c>
    </row>
    <row r="212" spans="1:6" x14ac:dyDescent="0.25">
      <c r="A212" s="9" t="s">
        <v>36</v>
      </c>
      <c r="B212" s="10" t="str">
        <f>"00523"</f>
        <v>00523</v>
      </c>
      <c r="C212" s="11" t="s">
        <v>250</v>
      </c>
      <c r="D212" s="10">
        <v>2000</v>
      </c>
      <c r="E212" s="11" t="s">
        <v>10</v>
      </c>
      <c r="F212" s="13" t="s">
        <v>35</v>
      </c>
    </row>
    <row r="213" spans="1:6" x14ac:dyDescent="0.25">
      <c r="A213" s="9" t="s">
        <v>36</v>
      </c>
      <c r="B213" s="10" t="str">
        <f>"00524"</f>
        <v>00524</v>
      </c>
      <c r="C213" s="11" t="s">
        <v>251</v>
      </c>
      <c r="D213" s="10">
        <v>2000</v>
      </c>
      <c r="E213" s="11" t="s">
        <v>66</v>
      </c>
      <c r="F213" s="13" t="s">
        <v>35</v>
      </c>
    </row>
    <row r="214" spans="1:6" x14ac:dyDescent="0.25">
      <c r="A214" s="9" t="s">
        <v>36</v>
      </c>
      <c r="B214" s="10" t="str">
        <f>"00525"</f>
        <v>00525</v>
      </c>
      <c r="C214" s="11" t="s">
        <v>252</v>
      </c>
      <c r="D214" s="10">
        <v>2000</v>
      </c>
      <c r="E214" s="11" t="s">
        <v>66</v>
      </c>
      <c r="F214" s="13" t="s">
        <v>35</v>
      </c>
    </row>
    <row r="215" spans="1:6" x14ac:dyDescent="0.25">
      <c r="A215" s="9" t="s">
        <v>36</v>
      </c>
      <c r="B215" s="10" t="str">
        <f>"97529"</f>
        <v>97529</v>
      </c>
      <c r="C215" s="11" t="s">
        <v>253</v>
      </c>
      <c r="D215" s="10">
        <v>1997</v>
      </c>
      <c r="E215" s="11" t="s">
        <v>66</v>
      </c>
      <c r="F215" s="13" t="s">
        <v>35</v>
      </c>
    </row>
    <row r="216" spans="1:6" x14ac:dyDescent="0.25">
      <c r="A216" s="9" t="s">
        <v>36</v>
      </c>
      <c r="B216" s="10" t="str">
        <f>"96533"</f>
        <v>96533</v>
      </c>
      <c r="C216" s="11" t="s">
        <v>254</v>
      </c>
      <c r="D216" s="10">
        <v>1996</v>
      </c>
      <c r="E216" s="11" t="s">
        <v>66</v>
      </c>
      <c r="F216" s="13" t="s">
        <v>35</v>
      </c>
    </row>
    <row r="217" spans="1:6" x14ac:dyDescent="0.25">
      <c r="A217" s="9" t="s">
        <v>36</v>
      </c>
      <c r="B217" s="10" t="str">
        <f>"00526"</f>
        <v>00526</v>
      </c>
      <c r="C217" s="11" t="s">
        <v>255</v>
      </c>
      <c r="D217" s="10">
        <v>2000</v>
      </c>
      <c r="E217" s="11" t="s">
        <v>109</v>
      </c>
      <c r="F217" s="13" t="s">
        <v>35</v>
      </c>
    </row>
    <row r="218" spans="1:6" x14ac:dyDescent="0.25">
      <c r="A218" s="9" t="s">
        <v>36</v>
      </c>
      <c r="B218" s="10" t="str">
        <f>"01510"</f>
        <v>01510</v>
      </c>
      <c r="C218" s="11" t="s">
        <v>256</v>
      </c>
      <c r="D218" s="10">
        <v>2001</v>
      </c>
      <c r="E218" s="11" t="s">
        <v>57</v>
      </c>
      <c r="F218" s="13" t="s">
        <v>35</v>
      </c>
    </row>
    <row r="219" spans="1:6" x14ac:dyDescent="0.25">
      <c r="A219" s="9" t="s">
        <v>36</v>
      </c>
      <c r="B219" s="10" t="str">
        <f>"00527"</f>
        <v>00527</v>
      </c>
      <c r="C219" s="11" t="s">
        <v>257</v>
      </c>
      <c r="D219" s="10">
        <v>2000</v>
      </c>
      <c r="E219" s="11" t="s">
        <v>10</v>
      </c>
      <c r="F219" s="13" t="s">
        <v>35</v>
      </c>
    </row>
    <row r="220" spans="1:6" x14ac:dyDescent="0.25">
      <c r="A220" s="9" t="s">
        <v>36</v>
      </c>
      <c r="B220" s="10" t="str">
        <f>"99525"</f>
        <v>99525</v>
      </c>
      <c r="C220" s="11" t="s">
        <v>258</v>
      </c>
      <c r="D220" s="10">
        <v>1999</v>
      </c>
      <c r="E220" s="11" t="s">
        <v>57</v>
      </c>
      <c r="F220" s="13" t="s">
        <v>35</v>
      </c>
    </row>
    <row r="221" spans="1:6" x14ac:dyDescent="0.25">
      <c r="A221" s="9" t="s">
        <v>36</v>
      </c>
      <c r="B221" s="10" t="str">
        <f>"99526"</f>
        <v>99526</v>
      </c>
      <c r="C221" s="11" t="s">
        <v>259</v>
      </c>
      <c r="D221" s="10">
        <v>1999</v>
      </c>
      <c r="E221" s="11" t="s">
        <v>57</v>
      </c>
      <c r="F221" s="13" t="s">
        <v>35</v>
      </c>
    </row>
    <row r="222" spans="1:6" x14ac:dyDescent="0.25">
      <c r="A222" s="9" t="s">
        <v>36</v>
      </c>
      <c r="B222" s="10" t="str">
        <f>"00531"</f>
        <v>00531</v>
      </c>
      <c r="C222" s="11" t="s">
        <v>260</v>
      </c>
      <c r="D222" s="10">
        <v>2000</v>
      </c>
      <c r="E222" s="11" t="s">
        <v>19</v>
      </c>
      <c r="F222" s="13" t="s">
        <v>35</v>
      </c>
    </row>
    <row r="223" spans="1:6" x14ac:dyDescent="0.25">
      <c r="A223" s="9" t="s">
        <v>36</v>
      </c>
      <c r="B223" s="10" t="str">
        <f>"90511"</f>
        <v>90511</v>
      </c>
      <c r="C223" s="11" t="s">
        <v>261</v>
      </c>
      <c r="D223" s="10">
        <v>1990</v>
      </c>
      <c r="E223" s="11" t="s">
        <v>69</v>
      </c>
      <c r="F223" s="13" t="s">
        <v>35</v>
      </c>
    </row>
    <row r="224" spans="1:6" x14ac:dyDescent="0.25">
      <c r="A224" s="9" t="s">
        <v>36</v>
      </c>
      <c r="B224" s="10" t="str">
        <f>"01511"</f>
        <v>01511</v>
      </c>
      <c r="C224" s="11" t="s">
        <v>262</v>
      </c>
      <c r="D224" s="10">
        <v>2001</v>
      </c>
      <c r="E224" s="11" t="s">
        <v>7</v>
      </c>
      <c r="F224" s="13" t="s">
        <v>35</v>
      </c>
    </row>
    <row r="225" spans="1:6" x14ac:dyDescent="0.25">
      <c r="A225" s="9" t="s">
        <v>36</v>
      </c>
      <c r="B225" s="10" t="str">
        <f>"99527"</f>
        <v>99527</v>
      </c>
      <c r="C225" s="11" t="s">
        <v>263</v>
      </c>
      <c r="D225" s="10">
        <v>1999</v>
      </c>
      <c r="E225" s="11" t="s">
        <v>34</v>
      </c>
      <c r="F225" s="13" t="s">
        <v>35</v>
      </c>
    </row>
    <row r="226" spans="1:6" x14ac:dyDescent="0.25">
      <c r="A226" s="9" t="s">
        <v>36</v>
      </c>
      <c r="B226" s="10" t="str">
        <f>"97532"</f>
        <v>97532</v>
      </c>
      <c r="C226" s="11" t="s">
        <v>264</v>
      </c>
      <c r="D226" s="10">
        <v>1997</v>
      </c>
      <c r="E226" s="11" t="s">
        <v>10</v>
      </c>
      <c r="F226" s="13" t="s">
        <v>35</v>
      </c>
    </row>
    <row r="227" spans="1:6" x14ac:dyDescent="0.25">
      <c r="A227" s="9" t="s">
        <v>36</v>
      </c>
      <c r="B227" s="10" t="str">
        <f>"01512"</f>
        <v>01512</v>
      </c>
      <c r="C227" s="11" t="s">
        <v>265</v>
      </c>
      <c r="D227" s="10">
        <v>2001</v>
      </c>
      <c r="E227" s="11" t="s">
        <v>7</v>
      </c>
      <c r="F227" s="13" t="s">
        <v>35</v>
      </c>
    </row>
    <row r="228" spans="1:6" x14ac:dyDescent="0.25">
      <c r="A228" s="9" t="s">
        <v>36</v>
      </c>
      <c r="B228" s="10" t="str">
        <f>"97533"</f>
        <v>97533</v>
      </c>
      <c r="C228" s="11" t="s">
        <v>266</v>
      </c>
      <c r="D228" s="10">
        <v>1997</v>
      </c>
      <c r="E228" s="11" t="s">
        <v>10</v>
      </c>
      <c r="F228" s="13" t="s">
        <v>35</v>
      </c>
    </row>
    <row r="229" spans="1:6" x14ac:dyDescent="0.25">
      <c r="A229" s="9" t="s">
        <v>36</v>
      </c>
      <c r="B229" s="10" t="str">
        <f>"00532"</f>
        <v>00532</v>
      </c>
      <c r="C229" s="11" t="s">
        <v>267</v>
      </c>
      <c r="D229" s="10">
        <v>2000</v>
      </c>
      <c r="E229" s="11" t="s">
        <v>10</v>
      </c>
      <c r="F229" s="13" t="s">
        <v>35</v>
      </c>
    </row>
    <row r="230" spans="1:6" x14ac:dyDescent="0.25">
      <c r="A230" s="9" t="s">
        <v>36</v>
      </c>
      <c r="B230" s="10" t="str">
        <f>"00533"</f>
        <v>00533</v>
      </c>
      <c r="C230" s="11" t="s">
        <v>268</v>
      </c>
      <c r="D230" s="10">
        <v>2000</v>
      </c>
      <c r="E230" s="11" t="s">
        <v>10</v>
      </c>
      <c r="F230" s="13" t="s">
        <v>35</v>
      </c>
    </row>
    <row r="231" spans="1:6" x14ac:dyDescent="0.25">
      <c r="A231" s="9" t="s">
        <v>36</v>
      </c>
      <c r="B231" s="10" t="str">
        <f>"00534"</f>
        <v>00534</v>
      </c>
      <c r="C231" s="11" t="s">
        <v>269</v>
      </c>
      <c r="D231" s="10">
        <v>2000</v>
      </c>
      <c r="E231" s="11" t="s">
        <v>69</v>
      </c>
      <c r="F231" s="13" t="s">
        <v>35</v>
      </c>
    </row>
    <row r="232" spans="1:6" x14ac:dyDescent="0.25">
      <c r="A232" s="9" t="s">
        <v>36</v>
      </c>
      <c r="B232" s="10" t="str">
        <f>"01514"</f>
        <v>01514</v>
      </c>
      <c r="C232" s="11" t="s">
        <v>270</v>
      </c>
      <c r="D232" s="10">
        <v>2001</v>
      </c>
      <c r="E232" s="11" t="s">
        <v>69</v>
      </c>
      <c r="F232" s="13" t="s">
        <v>35</v>
      </c>
    </row>
    <row r="233" spans="1:6" x14ac:dyDescent="0.25">
      <c r="A233" s="9" t="s">
        <v>36</v>
      </c>
      <c r="B233" s="10" t="str">
        <f>"01515"</f>
        <v>01515</v>
      </c>
      <c r="C233" s="11" t="s">
        <v>271</v>
      </c>
      <c r="D233" s="10">
        <v>2001</v>
      </c>
      <c r="E233" s="11" t="s">
        <v>44</v>
      </c>
      <c r="F233" s="13" t="s">
        <v>35</v>
      </c>
    </row>
    <row r="234" spans="1:6" x14ac:dyDescent="0.25">
      <c r="A234" s="9" t="s">
        <v>36</v>
      </c>
      <c r="B234" s="10" t="str">
        <f>"01516"</f>
        <v>01516</v>
      </c>
      <c r="C234" s="11" t="s">
        <v>272</v>
      </c>
      <c r="D234" s="10">
        <v>2001</v>
      </c>
      <c r="E234" s="11" t="s">
        <v>150</v>
      </c>
      <c r="F234" s="13" t="s">
        <v>35</v>
      </c>
    </row>
    <row r="235" spans="1:6" x14ac:dyDescent="0.25">
      <c r="A235" s="9" t="s">
        <v>36</v>
      </c>
      <c r="B235" s="10" t="str">
        <f>"01517"</f>
        <v>01517</v>
      </c>
      <c r="C235" s="11" t="s">
        <v>273</v>
      </c>
      <c r="D235" s="10">
        <v>2001</v>
      </c>
      <c r="E235" s="11" t="s">
        <v>150</v>
      </c>
      <c r="F235" s="13" t="s">
        <v>35</v>
      </c>
    </row>
    <row r="236" spans="1:6" x14ac:dyDescent="0.25">
      <c r="A236" s="9" t="s">
        <v>36</v>
      </c>
      <c r="B236" s="10" t="str">
        <f>"01518"</f>
        <v>01518</v>
      </c>
      <c r="C236" s="11" t="s">
        <v>274</v>
      </c>
      <c r="D236" s="10">
        <v>2001</v>
      </c>
      <c r="E236" s="11" t="s">
        <v>150</v>
      </c>
      <c r="F236" s="13" t="s">
        <v>35</v>
      </c>
    </row>
    <row r="237" spans="1:6" x14ac:dyDescent="0.25">
      <c r="A237" s="9" t="s">
        <v>36</v>
      </c>
      <c r="B237" s="10" t="str">
        <f>"98538"</f>
        <v>98538</v>
      </c>
      <c r="C237" s="11" t="s">
        <v>275</v>
      </c>
      <c r="D237" s="10">
        <v>1998</v>
      </c>
      <c r="E237" s="11" t="s">
        <v>7</v>
      </c>
      <c r="F237" s="13" t="s">
        <v>35</v>
      </c>
    </row>
    <row r="238" spans="1:6" x14ac:dyDescent="0.25">
      <c r="A238" s="9" t="s">
        <v>36</v>
      </c>
      <c r="B238" s="10" t="str">
        <f>"99529"</f>
        <v>99529</v>
      </c>
      <c r="C238" s="11" t="s">
        <v>276</v>
      </c>
      <c r="D238" s="10">
        <v>1999</v>
      </c>
      <c r="E238" s="11" t="s">
        <v>7</v>
      </c>
      <c r="F238" s="13" t="s">
        <v>35</v>
      </c>
    </row>
    <row r="239" spans="1:6" x14ac:dyDescent="0.25">
      <c r="A239" s="9" t="s">
        <v>36</v>
      </c>
      <c r="B239" s="10" t="str">
        <f>"01519"</f>
        <v>01519</v>
      </c>
      <c r="C239" s="11" t="s">
        <v>277</v>
      </c>
      <c r="D239" s="10">
        <v>2001</v>
      </c>
      <c r="E239" s="11" t="s">
        <v>100</v>
      </c>
      <c r="F239" s="13" t="s">
        <v>35</v>
      </c>
    </row>
    <row r="240" spans="1:6" x14ac:dyDescent="0.25">
      <c r="A240" s="9" t="s">
        <v>36</v>
      </c>
      <c r="B240" s="10" t="str">
        <f>"01520"</f>
        <v>01520</v>
      </c>
      <c r="C240" s="11" t="s">
        <v>278</v>
      </c>
      <c r="D240" s="10">
        <v>2001</v>
      </c>
      <c r="E240" s="11" t="s">
        <v>150</v>
      </c>
      <c r="F240" s="13" t="s">
        <v>35</v>
      </c>
    </row>
    <row r="241" spans="1:6" x14ac:dyDescent="0.25">
      <c r="A241" s="9" t="s">
        <v>36</v>
      </c>
      <c r="B241" s="10" t="str">
        <f>"66502"</f>
        <v>66502</v>
      </c>
      <c r="C241" s="11" t="s">
        <v>279</v>
      </c>
      <c r="D241" s="10">
        <v>1966</v>
      </c>
      <c r="E241" s="11" t="s">
        <v>150</v>
      </c>
      <c r="F241" s="13" t="s">
        <v>35</v>
      </c>
    </row>
    <row r="242" spans="1:6" x14ac:dyDescent="0.25">
      <c r="A242" s="9" t="s">
        <v>36</v>
      </c>
      <c r="B242" s="10" t="str">
        <f>"01521"</f>
        <v>01521</v>
      </c>
      <c r="C242" s="11" t="s">
        <v>280</v>
      </c>
      <c r="D242" s="10">
        <v>2001</v>
      </c>
      <c r="E242" s="11" t="s">
        <v>10</v>
      </c>
      <c r="F242" s="13" t="s">
        <v>35</v>
      </c>
    </row>
    <row r="243" spans="1:6" x14ac:dyDescent="0.25">
      <c r="A243" s="9" t="s">
        <v>36</v>
      </c>
      <c r="B243" s="10" t="str">
        <f>"01522"</f>
        <v>01522</v>
      </c>
      <c r="C243" s="11" t="s">
        <v>281</v>
      </c>
      <c r="D243" s="10">
        <v>2001</v>
      </c>
      <c r="E243" s="11" t="s">
        <v>150</v>
      </c>
      <c r="F243" s="13" t="s">
        <v>35</v>
      </c>
    </row>
    <row r="244" spans="1:6" x14ac:dyDescent="0.25">
      <c r="A244" s="9" t="s">
        <v>36</v>
      </c>
      <c r="B244" s="10" t="str">
        <f>"01523"</f>
        <v>01523</v>
      </c>
      <c r="C244" s="11" t="s">
        <v>282</v>
      </c>
      <c r="D244" s="10">
        <v>2001</v>
      </c>
      <c r="E244" s="11" t="s">
        <v>34</v>
      </c>
      <c r="F244" s="13" t="s">
        <v>35</v>
      </c>
    </row>
    <row r="245" spans="1:6" x14ac:dyDescent="0.25">
      <c r="A245" s="9" t="s">
        <v>36</v>
      </c>
      <c r="B245" s="10" t="str">
        <f>"01525"</f>
        <v>01525</v>
      </c>
      <c r="C245" s="11" t="s">
        <v>283</v>
      </c>
      <c r="D245" s="10">
        <v>2001</v>
      </c>
      <c r="E245" s="11" t="s">
        <v>100</v>
      </c>
      <c r="F245" s="13" t="s">
        <v>35</v>
      </c>
    </row>
    <row r="246" spans="1:6" x14ac:dyDescent="0.25">
      <c r="A246" s="9" t="s">
        <v>36</v>
      </c>
      <c r="B246" s="10" t="str">
        <f>"01526"</f>
        <v>01526</v>
      </c>
      <c r="C246" s="11" t="s">
        <v>284</v>
      </c>
      <c r="D246" s="10">
        <v>2001</v>
      </c>
      <c r="E246" s="11" t="s">
        <v>57</v>
      </c>
      <c r="F246" s="13" t="s">
        <v>35</v>
      </c>
    </row>
    <row r="247" spans="1:6" x14ac:dyDescent="0.25">
      <c r="A247" s="9" t="s">
        <v>36</v>
      </c>
      <c r="B247" s="10" t="str">
        <f>"00536"</f>
        <v>00536</v>
      </c>
      <c r="C247" s="11" t="s">
        <v>285</v>
      </c>
      <c r="D247" s="10">
        <v>2000</v>
      </c>
      <c r="E247" s="11" t="s">
        <v>7</v>
      </c>
      <c r="F247" s="13" t="s">
        <v>35</v>
      </c>
    </row>
    <row r="248" spans="1:6" x14ac:dyDescent="0.25">
      <c r="A248" s="9" t="s">
        <v>36</v>
      </c>
      <c r="B248" s="10" t="str">
        <f>"00537"</f>
        <v>00537</v>
      </c>
      <c r="C248" s="11" t="s">
        <v>286</v>
      </c>
      <c r="D248" s="10">
        <v>2000</v>
      </c>
      <c r="E248" s="11" t="s">
        <v>66</v>
      </c>
      <c r="F248" s="13" t="s">
        <v>35</v>
      </c>
    </row>
    <row r="249" spans="1:6" x14ac:dyDescent="0.25">
      <c r="A249" s="9" t="s">
        <v>36</v>
      </c>
      <c r="B249" s="10" t="str">
        <f>"01530"</f>
        <v>01530</v>
      </c>
      <c r="C249" s="11" t="s">
        <v>287</v>
      </c>
      <c r="D249" s="10">
        <v>2001</v>
      </c>
      <c r="E249" s="11" t="s">
        <v>66</v>
      </c>
      <c r="F249" s="13" t="s">
        <v>35</v>
      </c>
    </row>
    <row r="250" spans="1:6" x14ac:dyDescent="0.25">
      <c r="A250" s="9" t="s">
        <v>36</v>
      </c>
      <c r="B250" s="10" t="str">
        <f>"01531"</f>
        <v>01531</v>
      </c>
      <c r="C250" s="11" t="s">
        <v>288</v>
      </c>
      <c r="D250" s="10">
        <v>2001</v>
      </c>
      <c r="E250" s="11" t="s">
        <v>66</v>
      </c>
      <c r="F250" s="13" t="s">
        <v>35</v>
      </c>
    </row>
    <row r="251" spans="1:6" x14ac:dyDescent="0.25">
      <c r="A251" s="9" t="s">
        <v>36</v>
      </c>
      <c r="B251" s="10" t="str">
        <f>"01532"</f>
        <v>01532</v>
      </c>
      <c r="C251" s="11" t="s">
        <v>289</v>
      </c>
      <c r="D251" s="10">
        <v>2001</v>
      </c>
      <c r="E251" s="11" t="s">
        <v>66</v>
      </c>
      <c r="F251" s="13" t="s">
        <v>35</v>
      </c>
    </row>
    <row r="252" spans="1:6" x14ac:dyDescent="0.25">
      <c r="A252" s="9" t="s">
        <v>36</v>
      </c>
      <c r="B252" s="10" t="str">
        <f>"76501"</f>
        <v>76501</v>
      </c>
      <c r="C252" s="11" t="s">
        <v>290</v>
      </c>
      <c r="D252" s="10">
        <v>1976</v>
      </c>
      <c r="E252" s="11" t="s">
        <v>100</v>
      </c>
      <c r="F252" s="13" t="s">
        <v>35</v>
      </c>
    </row>
    <row r="253" spans="1:6" x14ac:dyDescent="0.25">
      <c r="A253" s="9" t="s">
        <v>36</v>
      </c>
      <c r="B253" s="10" t="str">
        <f>"00538"</f>
        <v>00538</v>
      </c>
      <c r="C253" s="11" t="s">
        <v>291</v>
      </c>
      <c r="D253" s="10">
        <v>2000</v>
      </c>
      <c r="E253" s="11" t="s">
        <v>7</v>
      </c>
      <c r="F253" s="13" t="s">
        <v>35</v>
      </c>
    </row>
    <row r="254" spans="1:6" x14ac:dyDescent="0.25">
      <c r="A254" s="9" t="s">
        <v>36</v>
      </c>
      <c r="B254" s="10" t="str">
        <f>"00539"</f>
        <v>00539</v>
      </c>
      <c r="C254" s="11" t="s">
        <v>292</v>
      </c>
      <c r="D254" s="10">
        <v>2000</v>
      </c>
      <c r="E254" s="11" t="s">
        <v>7</v>
      </c>
      <c r="F254" s="13" t="s">
        <v>35</v>
      </c>
    </row>
    <row r="255" spans="1:6" x14ac:dyDescent="0.25">
      <c r="A255" s="9" t="s">
        <v>36</v>
      </c>
      <c r="B255" s="10" t="str">
        <f>"89512"</f>
        <v>89512</v>
      </c>
      <c r="C255" s="11" t="s">
        <v>293</v>
      </c>
      <c r="D255" s="10">
        <v>1989</v>
      </c>
      <c r="E255" s="11" t="s">
        <v>69</v>
      </c>
      <c r="F255" s="13" t="s">
        <v>35</v>
      </c>
    </row>
    <row r="256" spans="1:6" x14ac:dyDescent="0.25">
      <c r="A256" s="9" t="s">
        <v>36</v>
      </c>
      <c r="B256" s="10" t="str">
        <f>"01534"</f>
        <v>01534</v>
      </c>
      <c r="C256" s="11" t="s">
        <v>294</v>
      </c>
      <c r="D256" s="10">
        <v>2001</v>
      </c>
      <c r="E256" s="11" t="s">
        <v>57</v>
      </c>
      <c r="F256" s="13" t="s">
        <v>35</v>
      </c>
    </row>
    <row r="257" spans="1:6" x14ac:dyDescent="0.25">
      <c r="A257" s="9" t="s">
        <v>36</v>
      </c>
      <c r="B257" s="10" t="str">
        <f>"00540"</f>
        <v>00540</v>
      </c>
      <c r="C257" s="11" t="s">
        <v>295</v>
      </c>
      <c r="D257" s="10">
        <v>2000</v>
      </c>
      <c r="E257" s="11" t="s">
        <v>153</v>
      </c>
      <c r="F257" s="13" t="s">
        <v>35</v>
      </c>
    </row>
    <row r="258" spans="1:6" x14ac:dyDescent="0.25">
      <c r="A258" s="9" t="s">
        <v>36</v>
      </c>
      <c r="B258" s="10" t="str">
        <f>"01535"</f>
        <v>01535</v>
      </c>
      <c r="C258" s="11" t="s">
        <v>296</v>
      </c>
      <c r="D258" s="10">
        <v>2001</v>
      </c>
      <c r="E258" s="11" t="s">
        <v>100</v>
      </c>
      <c r="F258" s="13" t="s">
        <v>35</v>
      </c>
    </row>
    <row r="259" spans="1:6" x14ac:dyDescent="0.25">
      <c r="A259" s="9" t="s">
        <v>36</v>
      </c>
      <c r="B259" s="10" t="str">
        <f>"93515"</f>
        <v>93515</v>
      </c>
      <c r="C259" s="11" t="s">
        <v>297</v>
      </c>
      <c r="D259" s="10">
        <v>1993</v>
      </c>
      <c r="E259" s="11" t="s">
        <v>66</v>
      </c>
      <c r="F259" s="13" t="s">
        <v>35</v>
      </c>
    </row>
    <row r="260" spans="1:6" x14ac:dyDescent="0.25">
      <c r="A260" s="9" t="s">
        <v>36</v>
      </c>
      <c r="B260" s="10" t="str">
        <f>"00541"</f>
        <v>00541</v>
      </c>
      <c r="C260" s="11" t="s">
        <v>298</v>
      </c>
      <c r="D260" s="10">
        <v>2000</v>
      </c>
      <c r="E260" s="11" t="s">
        <v>34</v>
      </c>
      <c r="F260" s="13" t="s">
        <v>35</v>
      </c>
    </row>
    <row r="261" spans="1:6" x14ac:dyDescent="0.25">
      <c r="A261" s="9" t="s">
        <v>36</v>
      </c>
      <c r="B261" s="10" t="str">
        <f>"01536"</f>
        <v>01536</v>
      </c>
      <c r="C261" s="11" t="s">
        <v>299</v>
      </c>
      <c r="D261" s="10">
        <v>2001</v>
      </c>
      <c r="E261" s="11" t="s">
        <v>300</v>
      </c>
      <c r="F261" s="13" t="s">
        <v>35</v>
      </c>
    </row>
    <row r="262" spans="1:6" x14ac:dyDescent="0.25">
      <c r="A262" s="9" t="s">
        <v>36</v>
      </c>
      <c r="B262" s="10" t="str">
        <f>"97534"</f>
        <v>97534</v>
      </c>
      <c r="C262" s="11" t="s">
        <v>301</v>
      </c>
      <c r="D262" s="10">
        <v>1997</v>
      </c>
      <c r="E262" s="11" t="s">
        <v>302</v>
      </c>
      <c r="F262" s="13" t="s">
        <v>35</v>
      </c>
    </row>
    <row r="263" spans="1:6" x14ac:dyDescent="0.25">
      <c r="A263" s="9" t="s">
        <v>36</v>
      </c>
      <c r="B263" s="10" t="str">
        <f>"97535"</f>
        <v>97535</v>
      </c>
      <c r="C263" s="11" t="s">
        <v>303</v>
      </c>
      <c r="D263" s="10">
        <v>1997</v>
      </c>
      <c r="E263" s="11" t="s">
        <v>302</v>
      </c>
      <c r="F263" s="13" t="s">
        <v>35</v>
      </c>
    </row>
    <row r="264" spans="1:6" x14ac:dyDescent="0.25">
      <c r="A264" s="9" t="s">
        <v>36</v>
      </c>
      <c r="B264" s="10" t="str">
        <f>"98539"</f>
        <v>98539</v>
      </c>
      <c r="C264" s="11" t="s">
        <v>304</v>
      </c>
      <c r="D264" s="10">
        <v>1998</v>
      </c>
      <c r="E264" s="11" t="s">
        <v>302</v>
      </c>
      <c r="F264" s="13" t="s">
        <v>35</v>
      </c>
    </row>
    <row r="265" spans="1:6" x14ac:dyDescent="0.25">
      <c r="A265" s="9" t="s">
        <v>36</v>
      </c>
      <c r="B265" s="10" t="str">
        <f>"98540"</f>
        <v>98540</v>
      </c>
      <c r="C265" s="11" t="s">
        <v>305</v>
      </c>
      <c r="D265" s="10">
        <v>1998</v>
      </c>
      <c r="E265" s="11" t="s">
        <v>302</v>
      </c>
      <c r="F265" s="13" t="s">
        <v>35</v>
      </c>
    </row>
    <row r="266" spans="1:6" x14ac:dyDescent="0.25">
      <c r="A266" s="9" t="s">
        <v>36</v>
      </c>
      <c r="B266" s="10" t="str">
        <f>"01537"</f>
        <v>01537</v>
      </c>
      <c r="C266" s="11" t="s">
        <v>306</v>
      </c>
      <c r="D266" s="10">
        <v>2001</v>
      </c>
      <c r="E266" s="11" t="s">
        <v>307</v>
      </c>
      <c r="F266" s="13" t="s">
        <v>35</v>
      </c>
    </row>
    <row r="267" spans="1:6" x14ac:dyDescent="0.25">
      <c r="A267" s="9" t="s">
        <v>36</v>
      </c>
      <c r="B267" s="10" t="str">
        <f>"01538"</f>
        <v>01538</v>
      </c>
      <c r="C267" s="11" t="s">
        <v>308</v>
      </c>
      <c r="D267" s="10">
        <v>2001</v>
      </c>
      <c r="E267" s="11" t="s">
        <v>307</v>
      </c>
      <c r="F267" s="13" t="s">
        <v>35</v>
      </c>
    </row>
    <row r="268" spans="1:6" x14ac:dyDescent="0.25">
      <c r="A268" s="9" t="s">
        <v>36</v>
      </c>
      <c r="B268" s="10" t="str">
        <f>"96535"</f>
        <v>96535</v>
      </c>
      <c r="C268" s="11" t="s">
        <v>309</v>
      </c>
      <c r="D268" s="10">
        <v>1996</v>
      </c>
      <c r="E268" s="11" t="s">
        <v>310</v>
      </c>
      <c r="F268" s="13" t="s">
        <v>35</v>
      </c>
    </row>
    <row r="269" spans="1:6" x14ac:dyDescent="0.25">
      <c r="A269" s="9" t="s">
        <v>36</v>
      </c>
      <c r="B269" s="10" t="str">
        <f>"89513"</f>
        <v>89513</v>
      </c>
      <c r="C269" s="11" t="s">
        <v>311</v>
      </c>
      <c r="D269" s="10">
        <v>1989</v>
      </c>
      <c r="E269" s="11" t="s">
        <v>310</v>
      </c>
      <c r="F269" s="13" t="s">
        <v>35</v>
      </c>
    </row>
    <row r="270" spans="1:6" x14ac:dyDescent="0.25">
      <c r="A270" s="9" t="s">
        <v>36</v>
      </c>
      <c r="B270" s="10" t="str">
        <f>"94512"</f>
        <v>94512</v>
      </c>
      <c r="C270" s="11" t="s">
        <v>312</v>
      </c>
      <c r="D270" s="10">
        <v>1994</v>
      </c>
      <c r="E270" s="11" t="s">
        <v>313</v>
      </c>
      <c r="F270" s="13" t="s">
        <v>35</v>
      </c>
    </row>
    <row r="271" spans="1:6" x14ac:dyDescent="0.25">
      <c r="A271" s="9" t="s">
        <v>36</v>
      </c>
      <c r="B271" s="10" t="str">
        <f>"97536"</f>
        <v>97536</v>
      </c>
      <c r="C271" s="11" t="s">
        <v>314</v>
      </c>
      <c r="D271" s="10">
        <v>1997</v>
      </c>
      <c r="E271" s="11" t="s">
        <v>313</v>
      </c>
      <c r="F271" s="13" t="s">
        <v>35</v>
      </c>
    </row>
    <row r="272" spans="1:6" x14ac:dyDescent="0.25">
      <c r="A272" s="9" t="s">
        <v>36</v>
      </c>
      <c r="B272" s="10" t="str">
        <f>"99530"</f>
        <v>99530</v>
      </c>
      <c r="C272" s="11" t="s">
        <v>315</v>
      </c>
      <c r="D272" s="10">
        <v>1999</v>
      </c>
      <c r="E272" s="11" t="s">
        <v>313</v>
      </c>
      <c r="F272" s="13" t="s">
        <v>35</v>
      </c>
    </row>
    <row r="273" spans="1:6" x14ac:dyDescent="0.25">
      <c r="A273" s="9" t="s">
        <v>36</v>
      </c>
      <c r="B273" s="10" t="str">
        <f>"99531"</f>
        <v>99531</v>
      </c>
      <c r="C273" s="11" t="s">
        <v>316</v>
      </c>
      <c r="D273" s="10">
        <v>1999</v>
      </c>
      <c r="E273" s="11" t="s">
        <v>313</v>
      </c>
      <c r="F273" s="13" t="s">
        <v>35</v>
      </c>
    </row>
    <row r="274" spans="1:6" x14ac:dyDescent="0.25">
      <c r="A274" s="9" t="s">
        <v>36</v>
      </c>
      <c r="B274" s="10" t="str">
        <f>"99532"</f>
        <v>99532</v>
      </c>
      <c r="C274" s="11" t="s">
        <v>317</v>
      </c>
      <c r="D274" s="10">
        <v>1999</v>
      </c>
      <c r="E274" s="11" t="s">
        <v>313</v>
      </c>
      <c r="F274" s="13" t="s">
        <v>35</v>
      </c>
    </row>
    <row r="275" spans="1:6" x14ac:dyDescent="0.25">
      <c r="A275" s="9" t="s">
        <v>36</v>
      </c>
      <c r="B275" s="10" t="str">
        <f>"01539"</f>
        <v>01539</v>
      </c>
      <c r="C275" s="11" t="s">
        <v>318</v>
      </c>
      <c r="D275" s="10">
        <v>2001</v>
      </c>
      <c r="E275" s="11" t="s">
        <v>313</v>
      </c>
      <c r="F275" s="13" t="s">
        <v>35</v>
      </c>
    </row>
    <row r="276" spans="1:6" x14ac:dyDescent="0.25">
      <c r="A276" s="9" t="s">
        <v>36</v>
      </c>
      <c r="B276" s="10" t="str">
        <f>"00542"</f>
        <v>00542</v>
      </c>
      <c r="C276" s="11" t="s">
        <v>319</v>
      </c>
      <c r="D276" s="10">
        <v>2000</v>
      </c>
      <c r="E276" s="11" t="s">
        <v>313</v>
      </c>
      <c r="F276" s="13" t="s">
        <v>35</v>
      </c>
    </row>
    <row r="277" spans="1:6" x14ac:dyDescent="0.25">
      <c r="A277" s="9" t="s">
        <v>36</v>
      </c>
      <c r="B277" s="10" t="str">
        <f>"00544"</f>
        <v>00544</v>
      </c>
      <c r="C277" s="11" t="s">
        <v>320</v>
      </c>
      <c r="D277" s="10">
        <v>2000</v>
      </c>
      <c r="E277" s="11" t="s">
        <v>321</v>
      </c>
      <c r="F277" s="13" t="s">
        <v>35</v>
      </c>
    </row>
    <row r="278" spans="1:6" x14ac:dyDescent="0.25">
      <c r="A278" s="9" t="s">
        <v>36</v>
      </c>
      <c r="B278" s="10" t="str">
        <f>"00545"</f>
        <v>00545</v>
      </c>
      <c r="C278" s="11" t="s">
        <v>322</v>
      </c>
      <c r="D278" s="10">
        <v>2000</v>
      </c>
      <c r="E278" s="11" t="s">
        <v>7</v>
      </c>
      <c r="F278" s="13" t="s">
        <v>35</v>
      </c>
    </row>
    <row r="279" spans="1:6" x14ac:dyDescent="0.25">
      <c r="A279" s="9" t="s">
        <v>36</v>
      </c>
      <c r="B279" s="10" t="str">
        <f>"99533"</f>
        <v>99533</v>
      </c>
      <c r="C279" s="11" t="s">
        <v>323</v>
      </c>
      <c r="D279" s="10">
        <v>1999</v>
      </c>
      <c r="E279" s="11" t="s">
        <v>153</v>
      </c>
      <c r="F279" s="13" t="s">
        <v>35</v>
      </c>
    </row>
    <row r="280" spans="1:6" x14ac:dyDescent="0.25">
      <c r="A280" s="9" t="s">
        <v>36</v>
      </c>
      <c r="B280" s="10" t="str">
        <f>"01540"</f>
        <v>01540</v>
      </c>
      <c r="C280" s="11" t="s">
        <v>324</v>
      </c>
      <c r="D280" s="10">
        <v>2001</v>
      </c>
      <c r="E280" s="11" t="s">
        <v>150</v>
      </c>
      <c r="F280" s="13" t="s">
        <v>35</v>
      </c>
    </row>
    <row r="281" spans="1:6" x14ac:dyDescent="0.25">
      <c r="A281" s="9" t="s">
        <v>36</v>
      </c>
      <c r="B281" s="10" t="str">
        <f>"01541"</f>
        <v>01541</v>
      </c>
      <c r="C281" s="11" t="s">
        <v>325</v>
      </c>
      <c r="D281" s="10">
        <v>2001</v>
      </c>
      <c r="E281" s="11" t="s">
        <v>44</v>
      </c>
      <c r="F281" s="13" t="s">
        <v>35</v>
      </c>
    </row>
    <row r="282" spans="1:6" x14ac:dyDescent="0.25">
      <c r="A282" s="9" t="s">
        <v>36</v>
      </c>
      <c r="B282" s="10" t="str">
        <f>"93516"</f>
        <v>93516</v>
      </c>
      <c r="C282" s="11" t="s">
        <v>326</v>
      </c>
      <c r="D282" s="10">
        <v>1993</v>
      </c>
      <c r="E282" s="11" t="s">
        <v>38</v>
      </c>
      <c r="F282" s="13" t="s">
        <v>35</v>
      </c>
    </row>
    <row r="283" spans="1:6" x14ac:dyDescent="0.25">
      <c r="A283" s="9" t="s">
        <v>36</v>
      </c>
      <c r="B283" s="10" t="str">
        <f>"90512"</f>
        <v>90512</v>
      </c>
      <c r="C283" s="11" t="s">
        <v>327</v>
      </c>
      <c r="D283" s="10">
        <v>1990</v>
      </c>
      <c r="E283" s="11" t="s">
        <v>310</v>
      </c>
      <c r="F283" s="13" t="s">
        <v>35</v>
      </c>
    </row>
    <row r="284" spans="1:6" x14ac:dyDescent="0.25">
      <c r="A284" s="9" t="s">
        <v>36</v>
      </c>
      <c r="B284" s="10" t="str">
        <f>"85507"</f>
        <v>85507</v>
      </c>
      <c r="C284" s="11" t="s">
        <v>328</v>
      </c>
      <c r="D284" s="10">
        <v>1985</v>
      </c>
      <c r="E284" s="11" t="s">
        <v>310</v>
      </c>
      <c r="F284" s="13" t="s">
        <v>35</v>
      </c>
    </row>
    <row r="285" spans="1:6" x14ac:dyDescent="0.25">
      <c r="A285" s="9" t="s">
        <v>36</v>
      </c>
      <c r="B285" s="10" t="str">
        <f>"01542"</f>
        <v>01542</v>
      </c>
      <c r="C285" s="11" t="s">
        <v>329</v>
      </c>
      <c r="D285" s="10">
        <v>2001</v>
      </c>
      <c r="E285" s="11" t="s">
        <v>57</v>
      </c>
      <c r="F285" s="13" t="s">
        <v>35</v>
      </c>
    </row>
    <row r="286" spans="1:6" x14ac:dyDescent="0.25">
      <c r="A286" s="9" t="s">
        <v>36</v>
      </c>
      <c r="B286" s="10" t="str">
        <f>"64501"</f>
        <v>64501</v>
      </c>
      <c r="C286" s="11" t="s">
        <v>330</v>
      </c>
      <c r="D286" s="10">
        <v>1964</v>
      </c>
      <c r="E286" s="11" t="s">
        <v>57</v>
      </c>
      <c r="F286" s="13" t="s">
        <v>35</v>
      </c>
    </row>
    <row r="287" spans="1:6" x14ac:dyDescent="0.25">
      <c r="A287" s="9" t="s">
        <v>36</v>
      </c>
      <c r="B287" s="10" t="str">
        <f>"59501"</f>
        <v>59501</v>
      </c>
      <c r="C287" s="11" t="s">
        <v>331</v>
      </c>
      <c r="D287" s="10">
        <v>1959</v>
      </c>
      <c r="E287" s="11" t="s">
        <v>57</v>
      </c>
      <c r="F287" s="13" t="s">
        <v>35</v>
      </c>
    </row>
    <row r="288" spans="1:6" x14ac:dyDescent="0.25">
      <c r="A288" s="9" t="s">
        <v>36</v>
      </c>
      <c r="B288" s="10" t="str">
        <f>"54501"</f>
        <v>54501</v>
      </c>
      <c r="C288" s="11" t="s">
        <v>332</v>
      </c>
      <c r="D288" s="10">
        <v>1954</v>
      </c>
      <c r="E288" s="11" t="s">
        <v>57</v>
      </c>
      <c r="F288" s="13" t="s">
        <v>35</v>
      </c>
    </row>
    <row r="289" spans="1:6" x14ac:dyDescent="0.25">
      <c r="A289" s="9" t="s">
        <v>36</v>
      </c>
      <c r="B289" s="10" t="str">
        <f>"99534"</f>
        <v>99534</v>
      </c>
      <c r="C289" s="11" t="s">
        <v>333</v>
      </c>
      <c r="D289" s="10">
        <v>1999</v>
      </c>
      <c r="E289" s="11" t="s">
        <v>34</v>
      </c>
      <c r="F289" s="13" t="s">
        <v>35</v>
      </c>
    </row>
    <row r="290" spans="1:6" x14ac:dyDescent="0.25">
      <c r="A290" s="9" t="s">
        <v>36</v>
      </c>
      <c r="B290" s="10" t="str">
        <f>"01543"</f>
        <v>01543</v>
      </c>
      <c r="C290" s="11" t="s">
        <v>334</v>
      </c>
      <c r="D290" s="10">
        <v>2001</v>
      </c>
      <c r="E290" s="11" t="s">
        <v>100</v>
      </c>
      <c r="F290" s="13" t="s">
        <v>35</v>
      </c>
    </row>
    <row r="291" spans="1:6" x14ac:dyDescent="0.25">
      <c r="A291" s="9" t="s">
        <v>36</v>
      </c>
      <c r="B291" s="10" t="str">
        <f>"97537"</f>
        <v>97537</v>
      </c>
      <c r="C291" s="11" t="s">
        <v>335</v>
      </c>
      <c r="D291" s="10">
        <v>1997</v>
      </c>
      <c r="E291" s="11" t="s">
        <v>321</v>
      </c>
      <c r="F291" s="13" t="s">
        <v>35</v>
      </c>
    </row>
    <row r="292" spans="1:6" x14ac:dyDescent="0.25">
      <c r="A292" s="9" t="s">
        <v>36</v>
      </c>
      <c r="B292" s="10" t="str">
        <f>"01544"</f>
        <v>01544</v>
      </c>
      <c r="C292" s="11" t="s">
        <v>336</v>
      </c>
      <c r="D292" s="10">
        <v>2001</v>
      </c>
      <c r="E292" s="11" t="s">
        <v>57</v>
      </c>
      <c r="F292" s="13" t="s">
        <v>35</v>
      </c>
    </row>
    <row r="293" spans="1:6" x14ac:dyDescent="0.25">
      <c r="A293" s="9" t="s">
        <v>36</v>
      </c>
      <c r="B293" s="10" t="str">
        <f>"01545"</f>
        <v>01545</v>
      </c>
      <c r="C293" s="11" t="s">
        <v>337</v>
      </c>
      <c r="D293" s="10">
        <v>2001</v>
      </c>
      <c r="E293" s="11" t="s">
        <v>338</v>
      </c>
      <c r="F293" s="13" t="s">
        <v>35</v>
      </c>
    </row>
    <row r="294" spans="1:6" x14ac:dyDescent="0.25">
      <c r="A294" s="9" t="s">
        <v>36</v>
      </c>
      <c r="B294" s="10" t="str">
        <f>"81501"</f>
        <v>81501</v>
      </c>
      <c r="C294" s="11" t="s">
        <v>339</v>
      </c>
      <c r="D294" s="10">
        <v>1981</v>
      </c>
      <c r="E294" s="11" t="s">
        <v>340</v>
      </c>
      <c r="F294" s="13" t="s">
        <v>35</v>
      </c>
    </row>
    <row r="295" spans="1:6" x14ac:dyDescent="0.25">
      <c r="A295" s="9" t="s">
        <v>36</v>
      </c>
      <c r="B295" s="10" t="str">
        <f>"86503"</f>
        <v>86503</v>
      </c>
      <c r="C295" s="11" t="s">
        <v>341</v>
      </c>
      <c r="D295" s="10">
        <v>1986</v>
      </c>
      <c r="E295" s="11" t="s">
        <v>34</v>
      </c>
      <c r="F295" s="13" t="s">
        <v>35</v>
      </c>
    </row>
    <row r="296" spans="1:6" x14ac:dyDescent="0.25">
      <c r="A296" s="9" t="s">
        <v>36</v>
      </c>
      <c r="B296" s="10" t="str">
        <f>"01546"</f>
        <v>01546</v>
      </c>
      <c r="C296" s="11" t="s">
        <v>342</v>
      </c>
      <c r="D296" s="10">
        <v>2001</v>
      </c>
      <c r="E296" s="11" t="s">
        <v>343</v>
      </c>
      <c r="F296" s="13" t="s">
        <v>35</v>
      </c>
    </row>
    <row r="297" spans="1:6" x14ac:dyDescent="0.25">
      <c r="A297" s="9" t="s">
        <v>36</v>
      </c>
      <c r="B297" s="10" t="str">
        <f>"93517"</f>
        <v>93517</v>
      </c>
      <c r="C297" s="11" t="s">
        <v>344</v>
      </c>
      <c r="D297" s="10">
        <v>1993</v>
      </c>
      <c r="E297" s="11" t="s">
        <v>345</v>
      </c>
      <c r="F297" s="13" t="s">
        <v>35</v>
      </c>
    </row>
    <row r="298" spans="1:6" x14ac:dyDescent="0.25">
      <c r="A298" s="9" t="s">
        <v>36</v>
      </c>
      <c r="B298" s="10" t="str">
        <f>"99536"</f>
        <v>99536</v>
      </c>
      <c r="C298" s="11" t="s">
        <v>346</v>
      </c>
      <c r="D298" s="10">
        <v>1999</v>
      </c>
      <c r="E298" s="11" t="s">
        <v>338</v>
      </c>
      <c r="F298" s="13" t="s">
        <v>35</v>
      </c>
    </row>
    <row r="299" spans="1:6" x14ac:dyDescent="0.25">
      <c r="A299" s="9" t="s">
        <v>36</v>
      </c>
      <c r="B299" s="10" t="str">
        <f>"84502"</f>
        <v>84502</v>
      </c>
      <c r="C299" s="11" t="s">
        <v>347</v>
      </c>
      <c r="D299" s="10">
        <v>1984</v>
      </c>
      <c r="E299" s="11" t="s">
        <v>348</v>
      </c>
      <c r="F299" s="13" t="s">
        <v>35</v>
      </c>
    </row>
    <row r="300" spans="1:6" x14ac:dyDescent="0.25">
      <c r="A300" s="9" t="s">
        <v>36</v>
      </c>
      <c r="B300" s="10" t="str">
        <f>"98509"</f>
        <v>98509</v>
      </c>
      <c r="C300" s="11" t="s">
        <v>349</v>
      </c>
      <c r="D300" s="10">
        <v>1998</v>
      </c>
      <c r="E300" s="11" t="s">
        <v>24</v>
      </c>
      <c r="F300" s="13" t="s">
        <v>35</v>
      </c>
    </row>
    <row r="301" spans="1:6" x14ac:dyDescent="0.25">
      <c r="A301" s="9" t="s">
        <v>36</v>
      </c>
      <c r="B301" s="10" t="str">
        <f>"99504"</f>
        <v>99504</v>
      </c>
      <c r="C301" s="11" t="s">
        <v>350</v>
      </c>
      <c r="D301" s="10">
        <v>1999</v>
      </c>
      <c r="E301" s="11" t="s">
        <v>24</v>
      </c>
      <c r="F301" s="13" t="s">
        <v>35</v>
      </c>
    </row>
    <row r="302" spans="1:6" x14ac:dyDescent="0.25">
      <c r="A302" s="9" t="s">
        <v>36</v>
      </c>
      <c r="B302" s="10" t="str">
        <f>"01505"</f>
        <v>01505</v>
      </c>
      <c r="C302" s="11" t="s">
        <v>351</v>
      </c>
      <c r="D302" s="10">
        <v>2001</v>
      </c>
      <c r="E302" s="11" t="s">
        <v>24</v>
      </c>
      <c r="F302" s="13" t="s">
        <v>35</v>
      </c>
    </row>
    <row r="303" spans="1:6" x14ac:dyDescent="0.25">
      <c r="A303" s="9" t="s">
        <v>36</v>
      </c>
      <c r="B303" s="10" t="str">
        <f>"01524"</f>
        <v>01524</v>
      </c>
      <c r="C303" s="11" t="s">
        <v>352</v>
      </c>
      <c r="D303" s="10">
        <v>2001</v>
      </c>
      <c r="E303" s="11" t="s">
        <v>24</v>
      </c>
      <c r="F303" s="13" t="s">
        <v>35</v>
      </c>
    </row>
    <row r="304" spans="1:6" x14ac:dyDescent="0.25">
      <c r="A304" s="9" t="s">
        <v>36</v>
      </c>
      <c r="B304" s="10" t="str">
        <f>"98541"</f>
        <v>98541</v>
      </c>
      <c r="C304" s="11" t="s">
        <v>353</v>
      </c>
      <c r="D304" s="10">
        <v>1998</v>
      </c>
      <c r="E304" s="11" t="s">
        <v>24</v>
      </c>
      <c r="F304" s="13" t="s">
        <v>35</v>
      </c>
    </row>
    <row r="305" spans="1:6" x14ac:dyDescent="0.25">
      <c r="A305" s="9" t="s">
        <v>36</v>
      </c>
      <c r="B305" s="10" t="str">
        <f>"99535"</f>
        <v>99535</v>
      </c>
      <c r="C305" s="11" t="s">
        <v>354</v>
      </c>
      <c r="D305" s="10">
        <v>1999</v>
      </c>
      <c r="E305" s="11" t="s">
        <v>24</v>
      </c>
      <c r="F305" s="13" t="s">
        <v>35</v>
      </c>
    </row>
    <row r="306" spans="1:6" x14ac:dyDescent="0.25">
      <c r="A306" s="9" t="s">
        <v>36</v>
      </c>
      <c r="B306" s="10" t="str">
        <f>"01547"</f>
        <v>01547</v>
      </c>
      <c r="C306" s="11" t="s">
        <v>355</v>
      </c>
      <c r="D306" s="10">
        <v>2001</v>
      </c>
      <c r="E306" s="11" t="s">
        <v>356</v>
      </c>
      <c r="F306" s="13" t="s">
        <v>35</v>
      </c>
    </row>
    <row r="307" spans="1:6" x14ac:dyDescent="0.25">
      <c r="A307" s="9" t="s">
        <v>36</v>
      </c>
      <c r="B307" s="10" t="str">
        <f>"74501"</f>
        <v>74501</v>
      </c>
      <c r="C307" s="11" t="s">
        <v>357</v>
      </c>
      <c r="D307" s="10">
        <v>1974</v>
      </c>
      <c r="E307" s="11" t="s">
        <v>19</v>
      </c>
      <c r="F307" s="13" t="s">
        <v>35</v>
      </c>
    </row>
    <row r="308" spans="1:6" x14ac:dyDescent="0.25">
      <c r="A308" s="9" t="s">
        <v>36</v>
      </c>
      <c r="B308" s="10" t="str">
        <f>"96536"</f>
        <v>96536</v>
      </c>
      <c r="C308" s="11" t="s">
        <v>358</v>
      </c>
      <c r="D308" s="10">
        <v>1996</v>
      </c>
      <c r="E308" s="11" t="s">
        <v>338</v>
      </c>
      <c r="F308" s="13" t="s">
        <v>35</v>
      </c>
    </row>
    <row r="309" spans="1:6" ht="30" x14ac:dyDescent="0.25">
      <c r="A309" s="9" t="s">
        <v>36</v>
      </c>
      <c r="B309" s="10" t="str">
        <f>"74502"</f>
        <v>74502</v>
      </c>
      <c r="C309" s="11" t="s">
        <v>359</v>
      </c>
      <c r="D309" s="10">
        <v>1974</v>
      </c>
      <c r="E309" s="11" t="s">
        <v>307</v>
      </c>
      <c r="F309" s="13" t="s">
        <v>35</v>
      </c>
    </row>
    <row r="310" spans="1:6" x14ac:dyDescent="0.25">
      <c r="A310" s="9" t="s">
        <v>36</v>
      </c>
      <c r="B310" s="10" t="str">
        <f>"00546"</f>
        <v>00546</v>
      </c>
      <c r="C310" s="11" t="s">
        <v>360</v>
      </c>
      <c r="D310" s="10">
        <v>2000</v>
      </c>
      <c r="E310" s="11" t="s">
        <v>321</v>
      </c>
      <c r="F310" s="13" t="s">
        <v>35</v>
      </c>
    </row>
    <row r="311" spans="1:6" x14ac:dyDescent="0.25">
      <c r="A311" s="9" t="s">
        <v>36</v>
      </c>
      <c r="B311" s="10" t="str">
        <f>"97538"</f>
        <v>97538</v>
      </c>
      <c r="C311" s="11" t="s">
        <v>361</v>
      </c>
      <c r="D311" s="10">
        <v>1997</v>
      </c>
      <c r="E311" s="11" t="s">
        <v>362</v>
      </c>
      <c r="F311" s="13" t="s">
        <v>35</v>
      </c>
    </row>
    <row r="312" spans="1:6" x14ac:dyDescent="0.25">
      <c r="A312" s="9" t="s">
        <v>36</v>
      </c>
      <c r="B312" s="10" t="str">
        <f>"81502"</f>
        <v>81502</v>
      </c>
      <c r="C312" s="11" t="s">
        <v>363</v>
      </c>
      <c r="D312" s="10">
        <v>1981</v>
      </c>
      <c r="E312" s="11" t="s">
        <v>364</v>
      </c>
      <c r="F312" s="13" t="s">
        <v>35</v>
      </c>
    </row>
    <row r="313" spans="1:6" x14ac:dyDescent="0.25">
      <c r="A313" s="9" t="s">
        <v>36</v>
      </c>
      <c r="B313" s="10" t="str">
        <f>"98542"</f>
        <v>98542</v>
      </c>
      <c r="C313" s="11" t="s">
        <v>365</v>
      </c>
      <c r="D313" s="10">
        <v>1998</v>
      </c>
      <c r="E313" s="11" t="s">
        <v>366</v>
      </c>
      <c r="F313" s="13" t="s">
        <v>35</v>
      </c>
    </row>
    <row r="315" spans="1:6" s="25" customFormat="1" ht="15" customHeight="1" x14ac:dyDescent="0.25">
      <c r="A315" s="26" t="s">
        <v>0</v>
      </c>
      <c r="B315" s="27" t="s">
        <v>1</v>
      </c>
      <c r="C315" s="28" t="s">
        <v>2</v>
      </c>
      <c r="D315" s="27" t="s">
        <v>3</v>
      </c>
      <c r="E315" s="28" t="s">
        <v>4</v>
      </c>
      <c r="F315" s="32" t="s">
        <v>5</v>
      </c>
    </row>
    <row r="316" spans="1:6" s="25" customFormat="1" ht="15" customHeight="1" x14ac:dyDescent="0.25">
      <c r="A316" s="29">
        <v>1</v>
      </c>
      <c r="B316" s="30" t="s">
        <v>529</v>
      </c>
      <c r="C316" s="31" t="s">
        <v>530</v>
      </c>
      <c r="D316" s="30">
        <v>2004</v>
      </c>
      <c r="E316" s="31" t="s">
        <v>34</v>
      </c>
      <c r="F316" s="33" t="s">
        <v>531</v>
      </c>
    </row>
    <row r="317" spans="1:6" s="25" customFormat="1" ht="15" customHeight="1" x14ac:dyDescent="0.25">
      <c r="A317" s="29">
        <v>2</v>
      </c>
      <c r="B317" s="30" t="s">
        <v>532</v>
      </c>
      <c r="C317" s="31" t="s">
        <v>533</v>
      </c>
      <c r="D317" s="30">
        <v>2004</v>
      </c>
      <c r="E317" s="31" t="s">
        <v>24</v>
      </c>
      <c r="F317" s="33" t="s">
        <v>534</v>
      </c>
    </row>
    <row r="318" spans="1:6" s="25" customFormat="1" ht="15" customHeight="1" x14ac:dyDescent="0.25">
      <c r="A318" s="29">
        <v>3</v>
      </c>
      <c r="B318" s="30" t="s">
        <v>535</v>
      </c>
      <c r="C318" s="31" t="s">
        <v>536</v>
      </c>
      <c r="D318" s="30">
        <v>2004</v>
      </c>
      <c r="E318" s="31" t="s">
        <v>24</v>
      </c>
      <c r="F318" s="33" t="s">
        <v>537</v>
      </c>
    </row>
    <row r="319" spans="1:6" s="25" customFormat="1" ht="15" customHeight="1" x14ac:dyDescent="0.25">
      <c r="A319" s="29">
        <v>4</v>
      </c>
      <c r="B319" s="30" t="s">
        <v>538</v>
      </c>
      <c r="C319" s="31" t="s">
        <v>539</v>
      </c>
      <c r="D319" s="30">
        <v>2004</v>
      </c>
      <c r="E319" s="31" t="s">
        <v>348</v>
      </c>
      <c r="F319" s="33" t="s">
        <v>540</v>
      </c>
    </row>
    <row r="320" spans="1:6" s="25" customFormat="1" ht="15" customHeight="1" x14ac:dyDescent="0.25">
      <c r="A320" s="29">
        <v>5</v>
      </c>
      <c r="B320" s="30" t="s">
        <v>541</v>
      </c>
      <c r="C320" s="31" t="s">
        <v>542</v>
      </c>
      <c r="D320" s="30">
        <v>2005</v>
      </c>
      <c r="E320" s="31" t="s">
        <v>7</v>
      </c>
      <c r="F320" s="33" t="s">
        <v>543</v>
      </c>
    </row>
    <row r="321" spans="1:6" s="25" customFormat="1" ht="15" customHeight="1" x14ac:dyDescent="0.25">
      <c r="A321" s="29">
        <v>6</v>
      </c>
      <c r="B321" s="30" t="s">
        <v>544</v>
      </c>
      <c r="C321" s="31" t="s">
        <v>545</v>
      </c>
      <c r="D321" s="30">
        <v>2004</v>
      </c>
      <c r="E321" s="31" t="s">
        <v>34</v>
      </c>
      <c r="F321" s="33" t="s">
        <v>546</v>
      </c>
    </row>
    <row r="322" spans="1:6" s="25" customFormat="1" ht="15" customHeight="1" x14ac:dyDescent="0.25">
      <c r="A322" s="29">
        <v>7</v>
      </c>
      <c r="B322" s="30" t="s">
        <v>547</v>
      </c>
      <c r="C322" s="31" t="s">
        <v>548</v>
      </c>
      <c r="D322" s="30">
        <v>2004</v>
      </c>
      <c r="E322" s="31" t="s">
        <v>38</v>
      </c>
      <c r="F322" s="33" t="s">
        <v>549</v>
      </c>
    </row>
    <row r="323" spans="1:6" s="25" customFormat="1" ht="15" customHeight="1" x14ac:dyDescent="0.25">
      <c r="A323" s="29">
        <v>8</v>
      </c>
      <c r="B323" s="30" t="s">
        <v>550</v>
      </c>
      <c r="C323" s="31" t="s">
        <v>551</v>
      </c>
      <c r="D323" s="30">
        <v>2004</v>
      </c>
      <c r="E323" s="31" t="s">
        <v>57</v>
      </c>
      <c r="F323" s="33" t="s">
        <v>552</v>
      </c>
    </row>
    <row r="324" spans="1:6" s="25" customFormat="1" ht="15" customHeight="1" x14ac:dyDescent="0.25">
      <c r="A324" s="29">
        <v>9</v>
      </c>
      <c r="B324" s="30" t="s">
        <v>553</v>
      </c>
      <c r="C324" s="31" t="s">
        <v>554</v>
      </c>
      <c r="D324" s="30">
        <v>2005</v>
      </c>
      <c r="E324" s="31" t="s">
        <v>7</v>
      </c>
      <c r="F324" s="33" t="s">
        <v>555</v>
      </c>
    </row>
    <row r="325" spans="1:6" s="25" customFormat="1" ht="15" customHeight="1" x14ac:dyDescent="0.25">
      <c r="A325" s="29">
        <v>10</v>
      </c>
      <c r="B325" s="30" t="s">
        <v>556</v>
      </c>
      <c r="C325" s="31" t="s">
        <v>557</v>
      </c>
      <c r="D325" s="30">
        <v>2004</v>
      </c>
      <c r="E325" s="31" t="s">
        <v>10</v>
      </c>
      <c r="F325" s="33" t="s">
        <v>558</v>
      </c>
    </row>
    <row r="326" spans="1:6" s="25" customFormat="1" ht="15" customHeight="1" x14ac:dyDescent="0.25">
      <c r="A326" s="29">
        <v>11</v>
      </c>
      <c r="B326" s="30" t="s">
        <v>559</v>
      </c>
      <c r="C326" s="31" t="s">
        <v>560</v>
      </c>
      <c r="D326" s="30">
        <v>2005</v>
      </c>
      <c r="E326" s="31" t="s">
        <v>7</v>
      </c>
      <c r="F326" s="33" t="s">
        <v>561</v>
      </c>
    </row>
    <row r="327" spans="1:6" s="25" customFormat="1" ht="15" customHeight="1" x14ac:dyDescent="0.25">
      <c r="A327" s="29">
        <v>12</v>
      </c>
      <c r="B327" s="30" t="s">
        <v>562</v>
      </c>
      <c r="C327" s="31" t="s">
        <v>563</v>
      </c>
      <c r="D327" s="30">
        <v>2004</v>
      </c>
      <c r="E327" s="31" t="s">
        <v>10</v>
      </c>
      <c r="F327" s="33" t="s">
        <v>564</v>
      </c>
    </row>
    <row r="328" spans="1:6" s="25" customFormat="1" ht="15" customHeight="1" x14ac:dyDescent="0.25">
      <c r="A328" s="29">
        <v>13</v>
      </c>
      <c r="B328" s="30" t="s">
        <v>565</v>
      </c>
      <c r="C328" s="31" t="s">
        <v>566</v>
      </c>
      <c r="D328" s="30">
        <v>2004</v>
      </c>
      <c r="E328" s="31" t="s">
        <v>567</v>
      </c>
      <c r="F328" s="33" t="s">
        <v>568</v>
      </c>
    </row>
    <row r="329" spans="1:6" s="25" customFormat="1" ht="15" customHeight="1" x14ac:dyDescent="0.25">
      <c r="A329" s="29">
        <v>14</v>
      </c>
      <c r="B329" s="30" t="s">
        <v>569</v>
      </c>
      <c r="C329" s="31" t="s">
        <v>570</v>
      </c>
      <c r="D329" s="30">
        <v>2004</v>
      </c>
      <c r="E329" s="31" t="s">
        <v>7</v>
      </c>
      <c r="F329" s="33" t="s">
        <v>571</v>
      </c>
    </row>
    <row r="330" spans="1:6" s="25" customFormat="1" ht="15" customHeight="1" x14ac:dyDescent="0.25">
      <c r="A330" s="29">
        <v>15</v>
      </c>
      <c r="B330" s="30" t="s">
        <v>572</v>
      </c>
      <c r="C330" s="31" t="s">
        <v>573</v>
      </c>
      <c r="D330" s="30">
        <v>2005</v>
      </c>
      <c r="E330" s="31" t="s">
        <v>69</v>
      </c>
      <c r="F330" s="33" t="s">
        <v>574</v>
      </c>
    </row>
    <row r="331" spans="1:6" s="25" customFormat="1" ht="15" customHeight="1" x14ac:dyDescent="0.25">
      <c r="A331" s="29">
        <v>16</v>
      </c>
      <c r="B331" s="30" t="s">
        <v>575</v>
      </c>
      <c r="C331" s="31" t="s">
        <v>576</v>
      </c>
      <c r="D331" s="30">
        <v>2005</v>
      </c>
      <c r="E331" s="31" t="s">
        <v>153</v>
      </c>
      <c r="F331" s="33" t="s">
        <v>577</v>
      </c>
    </row>
    <row r="332" spans="1:6" s="25" customFormat="1" ht="15" customHeight="1" x14ac:dyDescent="0.25">
      <c r="A332" s="29">
        <v>17</v>
      </c>
      <c r="B332" s="30" t="s">
        <v>578</v>
      </c>
      <c r="C332" s="31" t="s">
        <v>579</v>
      </c>
      <c r="D332" s="30">
        <v>2004</v>
      </c>
      <c r="E332" s="31" t="s">
        <v>34</v>
      </c>
      <c r="F332" s="33" t="s">
        <v>580</v>
      </c>
    </row>
    <row r="333" spans="1:6" s="25" customFormat="1" ht="15" customHeight="1" x14ac:dyDescent="0.25">
      <c r="A333" s="29">
        <v>18</v>
      </c>
      <c r="B333" s="30" t="s">
        <v>581</v>
      </c>
      <c r="C333" s="31" t="s">
        <v>582</v>
      </c>
      <c r="D333" s="30">
        <v>2005</v>
      </c>
      <c r="E333" s="31" t="s">
        <v>38</v>
      </c>
      <c r="F333" s="33" t="s">
        <v>583</v>
      </c>
    </row>
    <row r="334" spans="1:6" s="25" customFormat="1" ht="15" customHeight="1" x14ac:dyDescent="0.25">
      <c r="A334" s="29">
        <v>19</v>
      </c>
      <c r="B334" s="30" t="s">
        <v>584</v>
      </c>
      <c r="C334" s="31" t="s">
        <v>585</v>
      </c>
      <c r="D334" s="30">
        <v>2005</v>
      </c>
      <c r="E334" s="31" t="s">
        <v>69</v>
      </c>
      <c r="F334" s="33" t="s">
        <v>586</v>
      </c>
    </row>
    <row r="335" spans="1:6" s="25" customFormat="1" ht="15" customHeight="1" x14ac:dyDescent="0.25">
      <c r="A335" s="29">
        <v>20</v>
      </c>
      <c r="B335" s="30" t="s">
        <v>587</v>
      </c>
      <c r="C335" s="31" t="s">
        <v>588</v>
      </c>
      <c r="D335" s="30">
        <v>2005</v>
      </c>
      <c r="E335" s="31" t="s">
        <v>24</v>
      </c>
      <c r="F335" s="33" t="s">
        <v>589</v>
      </c>
    </row>
    <row r="336" spans="1:6" s="25" customFormat="1" ht="15" customHeight="1" x14ac:dyDescent="0.25">
      <c r="A336" s="29">
        <v>21</v>
      </c>
      <c r="B336" s="30" t="s">
        <v>590</v>
      </c>
      <c r="C336" s="31" t="s">
        <v>591</v>
      </c>
      <c r="D336" s="30">
        <v>2005</v>
      </c>
      <c r="E336" s="31" t="s">
        <v>24</v>
      </c>
      <c r="F336" s="33" t="s">
        <v>592</v>
      </c>
    </row>
    <row r="337" spans="1:6" s="25" customFormat="1" ht="15" customHeight="1" x14ac:dyDescent="0.25">
      <c r="A337" s="29">
        <v>22</v>
      </c>
      <c r="B337" s="30" t="s">
        <v>593</v>
      </c>
      <c r="C337" s="31" t="s">
        <v>594</v>
      </c>
      <c r="D337" s="30">
        <v>2005</v>
      </c>
      <c r="E337" s="31" t="s">
        <v>7</v>
      </c>
      <c r="F337" s="33" t="s">
        <v>595</v>
      </c>
    </row>
    <row r="338" spans="1:6" s="25" customFormat="1" ht="15" customHeight="1" x14ac:dyDescent="0.25">
      <c r="A338" s="29">
        <v>23</v>
      </c>
      <c r="B338" s="30" t="s">
        <v>596</v>
      </c>
      <c r="C338" s="31" t="s">
        <v>597</v>
      </c>
      <c r="D338" s="30">
        <v>2005</v>
      </c>
      <c r="E338" s="31" t="s">
        <v>7</v>
      </c>
      <c r="F338" s="33" t="s">
        <v>598</v>
      </c>
    </row>
    <row r="339" spans="1:6" s="25" customFormat="1" ht="15" customHeight="1" x14ac:dyDescent="0.25">
      <c r="A339" s="29">
        <v>24</v>
      </c>
      <c r="B339" s="30" t="s">
        <v>599</v>
      </c>
      <c r="C339" s="31" t="s">
        <v>600</v>
      </c>
      <c r="D339" s="30">
        <v>2005</v>
      </c>
      <c r="E339" s="31" t="s">
        <v>153</v>
      </c>
      <c r="F339" s="33" t="s">
        <v>601</v>
      </c>
    </row>
    <row r="340" spans="1:6" s="25" customFormat="1" ht="15" customHeight="1" x14ac:dyDescent="0.25">
      <c r="A340" s="29">
        <v>25</v>
      </c>
      <c r="B340" s="30" t="s">
        <v>602</v>
      </c>
      <c r="C340" s="31" t="s">
        <v>603</v>
      </c>
      <c r="D340" s="30">
        <v>2005</v>
      </c>
      <c r="E340" s="31" t="s">
        <v>69</v>
      </c>
      <c r="F340" s="33" t="s">
        <v>604</v>
      </c>
    </row>
    <row r="341" spans="1:6" s="25" customFormat="1" ht="15" customHeight="1" x14ac:dyDescent="0.25">
      <c r="A341" s="29">
        <v>26</v>
      </c>
      <c r="B341" s="30" t="s">
        <v>605</v>
      </c>
      <c r="C341" s="31" t="s">
        <v>606</v>
      </c>
      <c r="D341" s="30">
        <v>2005</v>
      </c>
      <c r="E341" s="31" t="s">
        <v>24</v>
      </c>
      <c r="F341" s="33" t="s">
        <v>607</v>
      </c>
    </row>
    <row r="342" spans="1:6" s="25" customFormat="1" ht="15" customHeight="1" x14ac:dyDescent="0.25">
      <c r="A342" s="29">
        <v>27</v>
      </c>
      <c r="B342" s="30" t="s">
        <v>608</v>
      </c>
      <c r="C342" s="31" t="s">
        <v>609</v>
      </c>
      <c r="D342" s="30">
        <v>2005</v>
      </c>
      <c r="E342" s="31" t="s">
        <v>153</v>
      </c>
      <c r="F342" s="33" t="s">
        <v>610</v>
      </c>
    </row>
    <row r="343" spans="1:6" s="25" customFormat="1" ht="15" customHeight="1" x14ac:dyDescent="0.25">
      <c r="A343" s="29">
        <v>28</v>
      </c>
      <c r="B343" s="30" t="s">
        <v>611</v>
      </c>
      <c r="C343" s="31" t="s">
        <v>612</v>
      </c>
      <c r="D343" s="30">
        <v>2004</v>
      </c>
      <c r="E343" s="31" t="s">
        <v>66</v>
      </c>
      <c r="F343" s="33" t="s">
        <v>613</v>
      </c>
    </row>
    <row r="344" spans="1:6" s="25" customFormat="1" ht="15" customHeight="1" x14ac:dyDescent="0.25">
      <c r="A344" s="29">
        <v>29</v>
      </c>
      <c r="B344" s="30" t="s">
        <v>614</v>
      </c>
      <c r="C344" s="31" t="s">
        <v>615</v>
      </c>
      <c r="D344" s="30">
        <v>2005</v>
      </c>
      <c r="E344" s="31" t="s">
        <v>7</v>
      </c>
      <c r="F344" s="33" t="s">
        <v>616</v>
      </c>
    </row>
    <row r="345" spans="1:6" s="25" customFormat="1" ht="15" customHeight="1" x14ac:dyDescent="0.25">
      <c r="A345" s="29">
        <v>30</v>
      </c>
      <c r="B345" s="30" t="s">
        <v>617</v>
      </c>
      <c r="C345" s="31" t="s">
        <v>618</v>
      </c>
      <c r="D345" s="30">
        <v>2004</v>
      </c>
      <c r="E345" s="31" t="s">
        <v>7</v>
      </c>
      <c r="F345" s="33" t="s">
        <v>619</v>
      </c>
    </row>
    <row r="346" spans="1:6" s="25" customFormat="1" ht="15" customHeight="1" x14ac:dyDescent="0.25">
      <c r="A346" s="29">
        <v>31</v>
      </c>
      <c r="B346" s="30" t="s">
        <v>620</v>
      </c>
      <c r="C346" s="31" t="s">
        <v>621</v>
      </c>
      <c r="D346" s="30">
        <v>2005</v>
      </c>
      <c r="E346" s="31" t="s">
        <v>567</v>
      </c>
      <c r="F346" s="33" t="s">
        <v>622</v>
      </c>
    </row>
    <row r="347" spans="1:6" s="25" customFormat="1" ht="15" customHeight="1" x14ac:dyDescent="0.25">
      <c r="A347" s="29" t="s">
        <v>623</v>
      </c>
      <c r="B347" s="30" t="s">
        <v>624</v>
      </c>
      <c r="C347" s="31" t="s">
        <v>625</v>
      </c>
      <c r="D347" s="30">
        <v>2004</v>
      </c>
      <c r="E347" s="31" t="s">
        <v>57</v>
      </c>
      <c r="F347" s="33" t="s">
        <v>35</v>
      </c>
    </row>
    <row r="348" spans="1:6" s="25" customFormat="1" ht="15" customHeight="1" x14ac:dyDescent="0.25">
      <c r="A348" s="29" t="s">
        <v>623</v>
      </c>
      <c r="B348" s="30" t="s">
        <v>626</v>
      </c>
      <c r="C348" s="31" t="s">
        <v>627</v>
      </c>
      <c r="D348" s="30">
        <v>2004</v>
      </c>
      <c r="E348" s="31" t="s">
        <v>57</v>
      </c>
      <c r="F348" s="33" t="s">
        <v>35</v>
      </c>
    </row>
    <row r="349" spans="1:6" s="25" customFormat="1" ht="15" customHeight="1" x14ac:dyDescent="0.25">
      <c r="A349" s="29" t="s">
        <v>623</v>
      </c>
      <c r="B349" s="30" t="s">
        <v>628</v>
      </c>
      <c r="C349" s="31" t="s">
        <v>629</v>
      </c>
      <c r="D349" s="30">
        <v>2004</v>
      </c>
      <c r="E349" s="31" t="s">
        <v>428</v>
      </c>
      <c r="F349" s="33" t="s">
        <v>35</v>
      </c>
    </row>
    <row r="350" spans="1:6" s="25" customFormat="1" ht="15" customHeight="1" x14ac:dyDescent="0.25">
      <c r="A350" s="29" t="s">
        <v>623</v>
      </c>
      <c r="B350" s="30" t="s">
        <v>630</v>
      </c>
      <c r="C350" s="31" t="s">
        <v>631</v>
      </c>
      <c r="D350" s="30">
        <v>2004</v>
      </c>
      <c r="E350" s="31" t="s">
        <v>69</v>
      </c>
      <c r="F350" s="33" t="s">
        <v>35</v>
      </c>
    </row>
    <row r="351" spans="1:6" s="25" customFormat="1" ht="15" customHeight="1" x14ac:dyDescent="0.25">
      <c r="A351" s="29" t="s">
        <v>623</v>
      </c>
      <c r="B351" s="30" t="s">
        <v>632</v>
      </c>
      <c r="C351" s="31" t="s">
        <v>633</v>
      </c>
      <c r="D351" s="30">
        <v>2004</v>
      </c>
      <c r="E351" s="31" t="s">
        <v>34</v>
      </c>
      <c r="F351" s="33" t="s">
        <v>35</v>
      </c>
    </row>
    <row r="352" spans="1:6" s="25" customFormat="1" ht="15" customHeight="1" x14ac:dyDescent="0.25">
      <c r="A352" s="29" t="s">
        <v>623</v>
      </c>
      <c r="B352" s="30" t="s">
        <v>634</v>
      </c>
      <c r="C352" s="31" t="s">
        <v>635</v>
      </c>
      <c r="D352" s="30">
        <v>2004</v>
      </c>
      <c r="E352" s="31" t="s">
        <v>57</v>
      </c>
      <c r="F352" s="33" t="s">
        <v>35</v>
      </c>
    </row>
    <row r="353" spans="1:6" s="25" customFormat="1" ht="15" customHeight="1" x14ac:dyDescent="0.25">
      <c r="A353" s="29" t="s">
        <v>623</v>
      </c>
      <c r="B353" s="30" t="s">
        <v>636</v>
      </c>
      <c r="C353" s="31" t="s">
        <v>637</v>
      </c>
      <c r="D353" s="30">
        <v>2005</v>
      </c>
      <c r="E353" s="31" t="s">
        <v>100</v>
      </c>
      <c r="F353" s="33" t="s">
        <v>35</v>
      </c>
    </row>
    <row r="354" spans="1:6" s="25" customFormat="1" ht="15" customHeight="1" x14ac:dyDescent="0.25">
      <c r="A354" s="29" t="s">
        <v>623</v>
      </c>
      <c r="B354" s="30" t="s">
        <v>638</v>
      </c>
      <c r="C354" s="31" t="s">
        <v>639</v>
      </c>
      <c r="D354" s="30">
        <v>2004</v>
      </c>
      <c r="E354" s="31" t="s">
        <v>7</v>
      </c>
      <c r="F354" s="33" t="s">
        <v>35</v>
      </c>
    </row>
    <row r="355" spans="1:6" s="25" customFormat="1" ht="15" customHeight="1" x14ac:dyDescent="0.25">
      <c r="A355" s="29" t="s">
        <v>623</v>
      </c>
      <c r="B355" s="30" t="s">
        <v>640</v>
      </c>
      <c r="C355" s="31" t="s">
        <v>641</v>
      </c>
      <c r="D355" s="30">
        <v>2005</v>
      </c>
      <c r="E355" s="31" t="s">
        <v>7</v>
      </c>
      <c r="F355" s="33" t="s">
        <v>35</v>
      </c>
    </row>
    <row r="356" spans="1:6" s="25" customFormat="1" ht="15" customHeight="1" x14ac:dyDescent="0.25">
      <c r="A356" s="29" t="s">
        <v>623</v>
      </c>
      <c r="B356" s="30" t="s">
        <v>642</v>
      </c>
      <c r="C356" s="31" t="s">
        <v>643</v>
      </c>
      <c r="D356" s="30">
        <v>2004</v>
      </c>
      <c r="E356" s="31" t="s">
        <v>10</v>
      </c>
      <c r="F356" s="33" t="s">
        <v>35</v>
      </c>
    </row>
    <row r="357" spans="1:6" s="25" customFormat="1" ht="15" customHeight="1" x14ac:dyDescent="0.25">
      <c r="A357" s="29" t="s">
        <v>623</v>
      </c>
      <c r="B357" s="30" t="s">
        <v>644</v>
      </c>
      <c r="C357" s="31" t="s">
        <v>645</v>
      </c>
      <c r="D357" s="30">
        <v>2004</v>
      </c>
      <c r="E357" s="31" t="s">
        <v>428</v>
      </c>
      <c r="F357" s="33" t="s">
        <v>35</v>
      </c>
    </row>
    <row r="358" spans="1:6" s="25" customFormat="1" ht="15" customHeight="1" x14ac:dyDescent="0.25">
      <c r="A358" s="29" t="s">
        <v>623</v>
      </c>
      <c r="B358" s="30" t="s">
        <v>646</v>
      </c>
      <c r="C358" s="31" t="s">
        <v>647</v>
      </c>
      <c r="D358" s="30">
        <v>2004</v>
      </c>
      <c r="E358" s="31" t="s">
        <v>310</v>
      </c>
      <c r="F358" s="33" t="s">
        <v>35</v>
      </c>
    </row>
    <row r="359" spans="1:6" s="25" customFormat="1" ht="15" customHeight="1" x14ac:dyDescent="0.25">
      <c r="A359" s="29" t="s">
        <v>623</v>
      </c>
      <c r="B359" s="30" t="s">
        <v>648</v>
      </c>
      <c r="C359" s="31" t="s">
        <v>649</v>
      </c>
      <c r="D359" s="30">
        <v>2004</v>
      </c>
      <c r="E359" s="31" t="s">
        <v>310</v>
      </c>
      <c r="F359" s="33" t="s">
        <v>35</v>
      </c>
    </row>
    <row r="360" spans="1:6" s="25" customFormat="1" ht="15" customHeight="1" x14ac:dyDescent="0.25">
      <c r="A360" s="29" t="s">
        <v>623</v>
      </c>
      <c r="B360" s="30" t="s">
        <v>650</v>
      </c>
      <c r="C360" s="31" t="s">
        <v>651</v>
      </c>
      <c r="D360" s="30">
        <v>2005</v>
      </c>
      <c r="E360" s="31" t="s">
        <v>153</v>
      </c>
      <c r="F360" s="33" t="s">
        <v>35</v>
      </c>
    </row>
    <row r="361" spans="1:6" s="25" customFormat="1" ht="15" customHeight="1" x14ac:dyDescent="0.25">
      <c r="A361" s="29" t="s">
        <v>623</v>
      </c>
      <c r="B361" s="30" t="s">
        <v>652</v>
      </c>
      <c r="C361" s="31" t="s">
        <v>653</v>
      </c>
      <c r="D361" s="30">
        <v>2004</v>
      </c>
      <c r="E361" s="31" t="s">
        <v>69</v>
      </c>
      <c r="F361" s="33" t="s">
        <v>35</v>
      </c>
    </row>
    <row r="362" spans="1:6" s="25" customFormat="1" ht="15" customHeight="1" x14ac:dyDescent="0.25">
      <c r="A362" s="29" t="s">
        <v>623</v>
      </c>
      <c r="B362" s="30" t="s">
        <v>654</v>
      </c>
      <c r="C362" s="31" t="s">
        <v>655</v>
      </c>
      <c r="D362" s="30">
        <v>2005</v>
      </c>
      <c r="E362" s="31" t="s">
        <v>69</v>
      </c>
      <c r="F362" s="33" t="s">
        <v>35</v>
      </c>
    </row>
    <row r="363" spans="1:6" s="25" customFormat="1" ht="15" customHeight="1" x14ac:dyDescent="0.25">
      <c r="A363" s="29" t="s">
        <v>623</v>
      </c>
      <c r="B363" s="30" t="s">
        <v>656</v>
      </c>
      <c r="C363" s="31" t="s">
        <v>657</v>
      </c>
      <c r="D363" s="30">
        <v>2004</v>
      </c>
      <c r="E363" s="31" t="s">
        <v>69</v>
      </c>
      <c r="F363" s="33" t="s">
        <v>35</v>
      </c>
    </row>
    <row r="364" spans="1:6" s="25" customFormat="1" ht="15" customHeight="1" x14ac:dyDescent="0.25">
      <c r="A364" s="29" t="s">
        <v>623</v>
      </c>
      <c r="B364" s="30" t="s">
        <v>658</v>
      </c>
      <c r="C364" s="31" t="s">
        <v>659</v>
      </c>
      <c r="D364" s="30">
        <v>2004</v>
      </c>
      <c r="E364" s="31" t="s">
        <v>57</v>
      </c>
      <c r="F364" s="33" t="s">
        <v>35</v>
      </c>
    </row>
    <row r="365" spans="1:6" s="25" customFormat="1" ht="15" customHeight="1" x14ac:dyDescent="0.25">
      <c r="A365" s="29" t="s">
        <v>623</v>
      </c>
      <c r="B365" s="30" t="s">
        <v>660</v>
      </c>
      <c r="C365" s="31" t="s">
        <v>661</v>
      </c>
      <c r="D365" s="30">
        <v>2004</v>
      </c>
      <c r="E365" s="31" t="s">
        <v>34</v>
      </c>
      <c r="F365" s="33" t="s">
        <v>35</v>
      </c>
    </row>
    <row r="366" spans="1:6" s="25" customFormat="1" ht="15" customHeight="1" x14ac:dyDescent="0.25">
      <c r="A366" s="29" t="s">
        <v>623</v>
      </c>
      <c r="B366" s="30" t="s">
        <v>662</v>
      </c>
      <c r="C366" s="31" t="s">
        <v>663</v>
      </c>
      <c r="D366" s="30">
        <v>2004</v>
      </c>
      <c r="E366" s="31" t="s">
        <v>428</v>
      </c>
      <c r="F366" s="33" t="s">
        <v>35</v>
      </c>
    </row>
    <row r="367" spans="1:6" s="25" customFormat="1" ht="15" customHeight="1" x14ac:dyDescent="0.25">
      <c r="A367" s="29" t="s">
        <v>623</v>
      </c>
      <c r="B367" s="30" t="s">
        <v>664</v>
      </c>
      <c r="C367" s="31" t="s">
        <v>665</v>
      </c>
      <c r="D367" s="30">
        <v>2004</v>
      </c>
      <c r="E367" s="31" t="s">
        <v>34</v>
      </c>
      <c r="F367" s="33" t="s">
        <v>35</v>
      </c>
    </row>
    <row r="368" spans="1:6" s="25" customFormat="1" ht="15" customHeight="1" x14ac:dyDescent="0.25">
      <c r="A368" s="29" t="s">
        <v>623</v>
      </c>
      <c r="B368" s="30" t="s">
        <v>666</v>
      </c>
      <c r="C368" s="31" t="s">
        <v>667</v>
      </c>
      <c r="D368" s="30">
        <v>2004</v>
      </c>
      <c r="E368" s="31" t="s">
        <v>10</v>
      </c>
      <c r="F368" s="33" t="s">
        <v>35</v>
      </c>
    </row>
    <row r="369" spans="1:6" s="25" customFormat="1" ht="15" customHeight="1" x14ac:dyDescent="0.25">
      <c r="A369" s="29" t="s">
        <v>623</v>
      </c>
      <c r="B369" s="30" t="s">
        <v>668</v>
      </c>
      <c r="C369" s="31" t="s">
        <v>669</v>
      </c>
      <c r="D369" s="30">
        <v>2005</v>
      </c>
      <c r="E369" s="31" t="s">
        <v>10</v>
      </c>
      <c r="F369" s="33" t="s">
        <v>35</v>
      </c>
    </row>
    <row r="370" spans="1:6" s="25" customFormat="1" ht="15" customHeight="1" x14ac:dyDescent="0.25">
      <c r="A370" s="29" t="s">
        <v>623</v>
      </c>
      <c r="B370" s="30" t="s">
        <v>670</v>
      </c>
      <c r="C370" s="31" t="s">
        <v>671</v>
      </c>
      <c r="D370" s="30">
        <v>2004</v>
      </c>
      <c r="E370" s="31" t="s">
        <v>10</v>
      </c>
      <c r="F370" s="33" t="s">
        <v>35</v>
      </c>
    </row>
    <row r="371" spans="1:6" s="25" customFormat="1" ht="15" customHeight="1" x14ac:dyDescent="0.25">
      <c r="A371" s="29" t="s">
        <v>623</v>
      </c>
      <c r="B371" s="30" t="s">
        <v>672</v>
      </c>
      <c r="C371" s="31" t="s">
        <v>673</v>
      </c>
      <c r="D371" s="30">
        <v>2005</v>
      </c>
      <c r="E371" s="31" t="s">
        <v>57</v>
      </c>
      <c r="F371" s="33" t="s">
        <v>35</v>
      </c>
    </row>
    <row r="372" spans="1:6" s="25" customFormat="1" ht="15" customHeight="1" x14ac:dyDescent="0.25">
      <c r="A372" s="29" t="s">
        <v>623</v>
      </c>
      <c r="B372" s="30" t="s">
        <v>674</v>
      </c>
      <c r="C372" s="31" t="s">
        <v>675</v>
      </c>
      <c r="D372" s="30">
        <v>2005</v>
      </c>
      <c r="E372" s="31" t="s">
        <v>7</v>
      </c>
      <c r="F372" s="33" t="s">
        <v>35</v>
      </c>
    </row>
    <row r="373" spans="1:6" s="25" customFormat="1" ht="15" customHeight="1" x14ac:dyDescent="0.25">
      <c r="A373" s="29" t="s">
        <v>623</v>
      </c>
      <c r="B373" s="30" t="s">
        <v>676</v>
      </c>
      <c r="C373" s="31" t="s">
        <v>677</v>
      </c>
      <c r="D373" s="30">
        <v>2004</v>
      </c>
      <c r="E373" s="31" t="s">
        <v>38</v>
      </c>
      <c r="F373" s="33" t="s">
        <v>35</v>
      </c>
    </row>
    <row r="374" spans="1:6" s="25" customFormat="1" ht="15" customHeight="1" x14ac:dyDescent="0.25">
      <c r="A374" s="29" t="s">
        <v>623</v>
      </c>
      <c r="B374" s="30" t="s">
        <v>678</v>
      </c>
      <c r="C374" s="31" t="s">
        <v>679</v>
      </c>
      <c r="D374" s="30">
        <v>2005</v>
      </c>
      <c r="E374" s="31" t="s">
        <v>150</v>
      </c>
      <c r="F374" s="33" t="s">
        <v>35</v>
      </c>
    </row>
    <row r="375" spans="1:6" s="25" customFormat="1" ht="15" customHeight="1" x14ac:dyDescent="0.25">
      <c r="A375" s="29" t="s">
        <v>623</v>
      </c>
      <c r="B375" s="30" t="s">
        <v>680</v>
      </c>
      <c r="C375" s="31" t="s">
        <v>681</v>
      </c>
      <c r="D375" s="30">
        <v>2005</v>
      </c>
      <c r="E375" s="31" t="s">
        <v>150</v>
      </c>
      <c r="F375" s="33" t="s">
        <v>35</v>
      </c>
    </row>
    <row r="376" spans="1:6" s="25" customFormat="1" ht="15" customHeight="1" x14ac:dyDescent="0.25">
      <c r="A376" s="29" t="s">
        <v>623</v>
      </c>
      <c r="B376" s="30" t="s">
        <v>682</v>
      </c>
      <c r="C376" s="31" t="s">
        <v>683</v>
      </c>
      <c r="D376" s="30">
        <v>2004</v>
      </c>
      <c r="E376" s="31" t="s">
        <v>66</v>
      </c>
      <c r="F376" s="33" t="s">
        <v>35</v>
      </c>
    </row>
    <row r="377" spans="1:6" s="25" customFormat="1" ht="15" customHeight="1" x14ac:dyDescent="0.25">
      <c r="A377" s="29" t="s">
        <v>623</v>
      </c>
      <c r="B377" s="30" t="s">
        <v>684</v>
      </c>
      <c r="C377" s="31" t="s">
        <v>685</v>
      </c>
      <c r="D377" s="30">
        <v>2005</v>
      </c>
      <c r="E377" s="31" t="s">
        <v>150</v>
      </c>
      <c r="F377" s="33" t="s">
        <v>35</v>
      </c>
    </row>
    <row r="378" spans="1:6" s="25" customFormat="1" ht="15" customHeight="1" x14ac:dyDescent="0.25">
      <c r="A378" s="29" t="s">
        <v>623</v>
      </c>
      <c r="B378" s="30" t="s">
        <v>686</v>
      </c>
      <c r="C378" s="31" t="s">
        <v>687</v>
      </c>
      <c r="D378" s="30">
        <v>2005</v>
      </c>
      <c r="E378" s="31" t="s">
        <v>100</v>
      </c>
      <c r="F378" s="33" t="s">
        <v>35</v>
      </c>
    </row>
    <row r="379" spans="1:6" s="25" customFormat="1" ht="15" customHeight="1" x14ac:dyDescent="0.25">
      <c r="A379" s="29" t="s">
        <v>623</v>
      </c>
      <c r="B379" s="30" t="s">
        <v>688</v>
      </c>
      <c r="C379" s="31" t="s">
        <v>689</v>
      </c>
      <c r="D379" s="30">
        <v>2004</v>
      </c>
      <c r="E379" s="31" t="s">
        <v>338</v>
      </c>
      <c r="F379" s="33" t="s">
        <v>35</v>
      </c>
    </row>
    <row r="380" spans="1:6" s="25" customFormat="1" ht="15" customHeight="1" x14ac:dyDescent="0.25">
      <c r="A380" s="29" t="s">
        <v>623</v>
      </c>
      <c r="B380" s="30" t="s">
        <v>690</v>
      </c>
      <c r="C380" s="31" t="s">
        <v>691</v>
      </c>
      <c r="D380" s="30">
        <v>2005</v>
      </c>
      <c r="E380" s="31" t="s">
        <v>338</v>
      </c>
      <c r="F380" s="33" t="s">
        <v>35</v>
      </c>
    </row>
    <row r="381" spans="1:6" s="25" customFormat="1" ht="15" customHeight="1" x14ac:dyDescent="0.25">
      <c r="A381" s="29" t="s">
        <v>623</v>
      </c>
      <c r="B381" s="30" t="s">
        <v>692</v>
      </c>
      <c r="C381" s="31" t="s">
        <v>693</v>
      </c>
      <c r="D381" s="30">
        <v>2005</v>
      </c>
      <c r="E381" s="31" t="s">
        <v>338</v>
      </c>
      <c r="F381" s="33" t="s">
        <v>35</v>
      </c>
    </row>
    <row r="382" spans="1:6" s="25" customFormat="1" ht="15" customHeight="1" x14ac:dyDescent="0.25">
      <c r="A382" s="29" t="s">
        <v>623</v>
      </c>
      <c r="B382" s="30" t="s">
        <v>694</v>
      </c>
      <c r="C382" s="31" t="s">
        <v>695</v>
      </c>
      <c r="D382" s="30">
        <v>2005</v>
      </c>
      <c r="E382" s="31" t="s">
        <v>428</v>
      </c>
      <c r="F382" s="33" t="s">
        <v>35</v>
      </c>
    </row>
    <row r="383" spans="1:6" s="25" customFormat="1" ht="15" customHeight="1" x14ac:dyDescent="0.25">
      <c r="A383" s="29" t="s">
        <v>623</v>
      </c>
      <c r="B383" s="30" t="s">
        <v>696</v>
      </c>
      <c r="C383" s="31" t="s">
        <v>697</v>
      </c>
      <c r="D383" s="30">
        <v>2004</v>
      </c>
      <c r="E383" s="31" t="s">
        <v>66</v>
      </c>
      <c r="F383" s="33" t="s">
        <v>35</v>
      </c>
    </row>
    <row r="384" spans="1:6" s="25" customFormat="1" ht="15" customHeight="1" x14ac:dyDescent="0.25">
      <c r="A384" s="29" t="s">
        <v>623</v>
      </c>
      <c r="B384" s="30" t="s">
        <v>698</v>
      </c>
      <c r="C384" s="31" t="s">
        <v>699</v>
      </c>
      <c r="D384" s="30">
        <v>2004</v>
      </c>
      <c r="E384" s="31" t="s">
        <v>69</v>
      </c>
      <c r="F384" s="33" t="s">
        <v>35</v>
      </c>
    </row>
    <row r="385" spans="1:6" s="25" customFormat="1" ht="15" customHeight="1" x14ac:dyDescent="0.25">
      <c r="A385" s="29" t="s">
        <v>623</v>
      </c>
      <c r="B385" s="30" t="s">
        <v>700</v>
      </c>
      <c r="C385" s="31" t="s">
        <v>701</v>
      </c>
      <c r="D385" s="30">
        <v>2005</v>
      </c>
      <c r="E385" s="31" t="s">
        <v>109</v>
      </c>
      <c r="F385" s="33" t="s">
        <v>35</v>
      </c>
    </row>
    <row r="386" spans="1:6" s="25" customFormat="1" ht="15" customHeight="1" x14ac:dyDescent="0.25">
      <c r="A386" s="29" t="s">
        <v>623</v>
      </c>
      <c r="B386" s="30" t="s">
        <v>702</v>
      </c>
      <c r="C386" s="31" t="s">
        <v>703</v>
      </c>
      <c r="D386" s="30">
        <v>2005</v>
      </c>
      <c r="E386" s="31" t="s">
        <v>38</v>
      </c>
      <c r="F386" s="33" t="s">
        <v>35</v>
      </c>
    </row>
    <row r="387" spans="1:6" s="25" customFormat="1" ht="15" customHeight="1" x14ac:dyDescent="0.25">
      <c r="A387" s="29" t="s">
        <v>623</v>
      </c>
      <c r="B387" s="30" t="s">
        <v>704</v>
      </c>
      <c r="C387" s="31" t="s">
        <v>705</v>
      </c>
      <c r="D387" s="30">
        <v>2005</v>
      </c>
      <c r="E387" s="31" t="s">
        <v>19</v>
      </c>
      <c r="F387" s="33" t="s">
        <v>35</v>
      </c>
    </row>
    <row r="388" spans="1:6" s="25" customFormat="1" ht="15" customHeight="1" x14ac:dyDescent="0.25">
      <c r="A388" s="29" t="s">
        <v>623</v>
      </c>
      <c r="B388" s="30" t="s">
        <v>706</v>
      </c>
      <c r="C388" s="31" t="s">
        <v>707</v>
      </c>
      <c r="D388" s="30">
        <v>2005</v>
      </c>
      <c r="E388" s="31" t="s">
        <v>109</v>
      </c>
      <c r="F388" s="33" t="s">
        <v>35</v>
      </c>
    </row>
    <row r="389" spans="1:6" s="25" customFormat="1" ht="15" customHeight="1" x14ac:dyDescent="0.25">
      <c r="A389" s="29" t="s">
        <v>623</v>
      </c>
      <c r="B389" s="30" t="s">
        <v>708</v>
      </c>
      <c r="C389" s="31" t="s">
        <v>709</v>
      </c>
      <c r="D389" s="30">
        <v>2005</v>
      </c>
      <c r="E389" s="31" t="s">
        <v>7</v>
      </c>
      <c r="F389" s="33" t="s">
        <v>35</v>
      </c>
    </row>
    <row r="390" spans="1:6" s="25" customFormat="1" ht="15" customHeight="1" x14ac:dyDescent="0.25">
      <c r="A390" s="29" t="s">
        <v>623</v>
      </c>
      <c r="B390" s="30" t="s">
        <v>710</v>
      </c>
      <c r="C390" s="31" t="s">
        <v>711</v>
      </c>
      <c r="D390" s="30">
        <v>2005</v>
      </c>
      <c r="E390" s="31" t="s">
        <v>343</v>
      </c>
      <c r="F390" s="33" t="s">
        <v>35</v>
      </c>
    </row>
    <row r="391" spans="1:6" s="25" customFormat="1" ht="15" customHeight="1" x14ac:dyDescent="0.25">
      <c r="A391" s="29" t="s">
        <v>623</v>
      </c>
      <c r="B391" s="30" t="s">
        <v>712</v>
      </c>
      <c r="C391" s="31" t="s">
        <v>713</v>
      </c>
      <c r="D391" s="30">
        <v>2004</v>
      </c>
      <c r="E391" s="31" t="s">
        <v>310</v>
      </c>
      <c r="F391" s="33" t="s">
        <v>35</v>
      </c>
    </row>
    <row r="392" spans="1:6" s="25" customFormat="1" ht="15" customHeight="1" x14ac:dyDescent="0.25">
      <c r="A392" s="29" t="s">
        <v>623</v>
      </c>
      <c r="B392" s="30" t="s">
        <v>714</v>
      </c>
      <c r="C392" s="31" t="s">
        <v>715</v>
      </c>
      <c r="D392" s="30">
        <v>2004</v>
      </c>
      <c r="E392" s="31" t="s">
        <v>38</v>
      </c>
      <c r="F392" s="33" t="s">
        <v>35</v>
      </c>
    </row>
    <row r="393" spans="1:6" s="25" customFormat="1" ht="15" customHeight="1" x14ac:dyDescent="0.25">
      <c r="A393" s="29" t="s">
        <v>623</v>
      </c>
      <c r="B393" s="30" t="s">
        <v>716</v>
      </c>
      <c r="C393" s="31" t="s">
        <v>717</v>
      </c>
      <c r="D393" s="30">
        <v>2004</v>
      </c>
      <c r="E393" s="31" t="s">
        <v>348</v>
      </c>
      <c r="F393" s="33" t="s">
        <v>35</v>
      </c>
    </row>
    <row r="394" spans="1:6" s="25" customFormat="1" ht="15" customHeight="1" x14ac:dyDescent="0.25">
      <c r="A394" s="29" t="s">
        <v>623</v>
      </c>
      <c r="B394" s="30" t="s">
        <v>718</v>
      </c>
      <c r="C394" s="31" t="s">
        <v>719</v>
      </c>
      <c r="D394" s="30">
        <v>2005</v>
      </c>
      <c r="E394" s="31" t="s">
        <v>348</v>
      </c>
      <c r="F394" s="33" t="s">
        <v>35</v>
      </c>
    </row>
    <row r="395" spans="1:6" s="25" customFormat="1" ht="15" customHeight="1" x14ac:dyDescent="0.25">
      <c r="A395" s="29" t="s">
        <v>623</v>
      </c>
      <c r="B395" s="30" t="s">
        <v>720</v>
      </c>
      <c r="C395" s="31" t="s">
        <v>721</v>
      </c>
      <c r="D395" s="30">
        <v>2004</v>
      </c>
      <c r="E395" s="31" t="s">
        <v>348</v>
      </c>
      <c r="F395" s="33" t="s">
        <v>35</v>
      </c>
    </row>
    <row r="396" spans="1:6" s="25" customFormat="1" ht="15" customHeight="1" x14ac:dyDescent="0.25">
      <c r="A396" s="29" t="s">
        <v>623</v>
      </c>
      <c r="B396" s="30" t="s">
        <v>722</v>
      </c>
      <c r="C396" s="31" t="s">
        <v>723</v>
      </c>
      <c r="D396" s="30">
        <v>2004</v>
      </c>
      <c r="E396" s="31" t="s">
        <v>24</v>
      </c>
      <c r="F396" s="33" t="s">
        <v>35</v>
      </c>
    </row>
    <row r="397" spans="1:6" s="25" customFormat="1" ht="15" customHeight="1" x14ac:dyDescent="0.25">
      <c r="A397" s="29" t="s">
        <v>623</v>
      </c>
      <c r="B397" s="30" t="s">
        <v>724</v>
      </c>
      <c r="C397" s="31" t="s">
        <v>725</v>
      </c>
      <c r="D397" s="30">
        <v>2004</v>
      </c>
      <c r="E397" s="31" t="s">
        <v>24</v>
      </c>
      <c r="F397" s="33" t="s">
        <v>35</v>
      </c>
    </row>
    <row r="398" spans="1:6" s="25" customFormat="1" ht="15" customHeight="1" x14ac:dyDescent="0.25">
      <c r="A398" s="29" t="s">
        <v>623</v>
      </c>
      <c r="B398" s="30" t="s">
        <v>726</v>
      </c>
      <c r="C398" s="31" t="s">
        <v>727</v>
      </c>
      <c r="D398" s="30">
        <v>2004</v>
      </c>
      <c r="E398" s="31" t="s">
        <v>24</v>
      </c>
      <c r="F398" s="33" t="s">
        <v>35</v>
      </c>
    </row>
    <row r="399" spans="1:6" s="25" customFormat="1" ht="15" customHeight="1" x14ac:dyDescent="0.25">
      <c r="A399" s="29" t="s">
        <v>623</v>
      </c>
      <c r="B399" s="30" t="s">
        <v>728</v>
      </c>
      <c r="C399" s="31" t="s">
        <v>729</v>
      </c>
      <c r="D399" s="30">
        <v>2004</v>
      </c>
      <c r="E399" s="31" t="s">
        <v>24</v>
      </c>
      <c r="F399" s="33" t="s">
        <v>35</v>
      </c>
    </row>
    <row r="400" spans="1:6" s="25" customFormat="1" ht="15" customHeight="1" x14ac:dyDescent="0.25">
      <c r="A400" s="29" t="s">
        <v>623</v>
      </c>
      <c r="B400" s="30" t="s">
        <v>730</v>
      </c>
      <c r="C400" s="31" t="s">
        <v>731</v>
      </c>
      <c r="D400" s="30">
        <v>2005</v>
      </c>
      <c r="E400" s="31" t="s">
        <v>24</v>
      </c>
      <c r="F400" s="33" t="s">
        <v>35</v>
      </c>
    </row>
    <row r="401" spans="1:6" s="25" customFormat="1" ht="15" customHeight="1" x14ac:dyDescent="0.25">
      <c r="A401" s="29" t="s">
        <v>623</v>
      </c>
      <c r="B401" s="30" t="s">
        <v>732</v>
      </c>
      <c r="C401" s="31" t="s">
        <v>733</v>
      </c>
      <c r="D401" s="30">
        <v>2004</v>
      </c>
      <c r="E401" s="31" t="s">
        <v>19</v>
      </c>
      <c r="F401" s="33" t="s">
        <v>35</v>
      </c>
    </row>
    <row r="402" spans="1:6" s="25" customFormat="1" ht="15" customHeight="1" x14ac:dyDescent="0.25">
      <c r="A402" s="29" t="s">
        <v>623</v>
      </c>
      <c r="B402" s="30" t="s">
        <v>734</v>
      </c>
      <c r="C402" s="31" t="s">
        <v>735</v>
      </c>
      <c r="D402" s="30">
        <v>2005</v>
      </c>
      <c r="E402" s="31" t="s">
        <v>19</v>
      </c>
      <c r="F402" s="33" t="s">
        <v>35</v>
      </c>
    </row>
    <row r="403" spans="1:6" s="25" customFormat="1" ht="15" customHeight="1" x14ac:dyDescent="0.25">
      <c r="A403" s="29" t="s">
        <v>623</v>
      </c>
      <c r="B403" s="30" t="s">
        <v>736</v>
      </c>
      <c r="C403" s="31" t="s">
        <v>737</v>
      </c>
      <c r="D403" s="30">
        <v>2005</v>
      </c>
      <c r="E403" s="31" t="s">
        <v>310</v>
      </c>
      <c r="F403" s="33" t="s">
        <v>35</v>
      </c>
    </row>
    <row r="404" spans="1:6" s="25" customFormat="1" ht="15" customHeight="1" x14ac:dyDescent="0.25">
      <c r="A404" s="29" t="s">
        <v>623</v>
      </c>
      <c r="B404" s="30" t="s">
        <v>738</v>
      </c>
      <c r="C404" s="31" t="s">
        <v>739</v>
      </c>
      <c r="D404" s="30">
        <v>2004</v>
      </c>
      <c r="E404" s="31" t="s">
        <v>307</v>
      </c>
      <c r="F404" s="33" t="s">
        <v>35</v>
      </c>
    </row>
    <row r="405" spans="1:6" s="25" customFormat="1" ht="15" customHeight="1" x14ac:dyDescent="0.25">
      <c r="A405" s="29" t="s">
        <v>623</v>
      </c>
      <c r="B405" s="30" t="s">
        <v>740</v>
      </c>
      <c r="C405" s="31" t="s">
        <v>741</v>
      </c>
      <c r="D405" s="30">
        <v>2005</v>
      </c>
      <c r="E405" s="31" t="s">
        <v>307</v>
      </c>
      <c r="F405" s="33" t="s">
        <v>35</v>
      </c>
    </row>
    <row r="406" spans="1:6" s="25" customFormat="1" ht="15" customHeight="1" x14ac:dyDescent="0.25">
      <c r="A406" s="29" t="s">
        <v>623</v>
      </c>
      <c r="B406" s="30" t="s">
        <v>742</v>
      </c>
      <c r="C406" s="31" t="s">
        <v>743</v>
      </c>
      <c r="D406" s="30">
        <v>2005</v>
      </c>
      <c r="E406" s="31" t="s">
        <v>526</v>
      </c>
      <c r="F406" s="33" t="s">
        <v>35</v>
      </c>
    </row>
    <row r="407" spans="1:6" s="25" customFormat="1" ht="15" customHeight="1" x14ac:dyDescent="0.25">
      <c r="A407" s="29" t="s">
        <v>623</v>
      </c>
      <c r="B407" s="30" t="s">
        <v>744</v>
      </c>
      <c r="C407" s="31" t="s">
        <v>745</v>
      </c>
      <c r="D407" s="30">
        <v>2005</v>
      </c>
      <c r="E407" s="31" t="s">
        <v>313</v>
      </c>
      <c r="F407" s="33" t="s">
        <v>35</v>
      </c>
    </row>
    <row r="408" spans="1:6" s="25" customFormat="1" ht="15" customHeight="1" x14ac:dyDescent="0.25">
      <c r="A408" s="29" t="s">
        <v>623</v>
      </c>
      <c r="B408" s="30" t="s">
        <v>746</v>
      </c>
      <c r="C408" s="31" t="s">
        <v>747</v>
      </c>
      <c r="D408" s="30">
        <v>2004</v>
      </c>
      <c r="E408" s="31" t="s">
        <v>313</v>
      </c>
      <c r="F408" s="33" t="s">
        <v>35</v>
      </c>
    </row>
    <row r="409" spans="1:6" s="25" customFormat="1" ht="15" customHeight="1" x14ac:dyDescent="0.25">
      <c r="A409" s="29" t="s">
        <v>623</v>
      </c>
      <c r="B409" s="30" t="s">
        <v>748</v>
      </c>
      <c r="C409" s="31" t="s">
        <v>749</v>
      </c>
      <c r="D409" s="30">
        <v>2004</v>
      </c>
      <c r="E409" s="31" t="s">
        <v>310</v>
      </c>
      <c r="F409" s="33" t="s">
        <v>35</v>
      </c>
    </row>
    <row r="410" spans="1:6" s="25" customFormat="1" ht="15" customHeight="1" x14ac:dyDescent="0.25">
      <c r="A410" s="29" t="s">
        <v>623</v>
      </c>
      <c r="B410" s="30" t="s">
        <v>750</v>
      </c>
      <c r="C410" s="31" t="s">
        <v>751</v>
      </c>
      <c r="D410" s="30">
        <v>2005</v>
      </c>
      <c r="E410" s="31" t="s">
        <v>428</v>
      </c>
      <c r="F410" s="33" t="s">
        <v>35</v>
      </c>
    </row>
    <row r="411" spans="1:6" s="25" customFormat="1" ht="15" customHeight="1" x14ac:dyDescent="0.25">
      <c r="A411" s="29" t="s">
        <v>623</v>
      </c>
      <c r="B411" s="30" t="s">
        <v>752</v>
      </c>
      <c r="C411" s="31" t="s">
        <v>753</v>
      </c>
      <c r="D411" s="30">
        <v>2005</v>
      </c>
      <c r="E411" s="31" t="s">
        <v>356</v>
      </c>
      <c r="F411" s="33" t="s">
        <v>35</v>
      </c>
    </row>
    <row r="412" spans="1:6" s="25" customFormat="1" ht="15" customHeight="1" x14ac:dyDescent="0.25">
      <c r="A412" s="29" t="s">
        <v>623</v>
      </c>
      <c r="B412" s="30" t="s">
        <v>754</v>
      </c>
      <c r="C412" s="31" t="s">
        <v>755</v>
      </c>
      <c r="D412" s="30">
        <v>2005</v>
      </c>
      <c r="E412" s="31" t="s">
        <v>66</v>
      </c>
      <c r="F412" s="33" t="s">
        <v>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85870-9918-4ECE-B4FB-7B52E9633155}">
  <dimension ref="A1:F73"/>
  <sheetViews>
    <sheetView workbookViewId="0">
      <selection activeCell="N9" sqref="N8:N9"/>
    </sheetView>
  </sheetViews>
  <sheetFormatPr defaultRowHeight="15" x14ac:dyDescent="0.25"/>
  <cols>
    <col min="1" max="1" width="6.85546875" customWidth="1"/>
    <col min="2" max="2" width="8.7109375" customWidth="1"/>
    <col min="3" max="3" width="24.7109375" customWidth="1"/>
    <col min="4" max="4" width="8.7109375" customWidth="1"/>
    <col min="5" max="5" width="28.7109375" customWidth="1"/>
    <col min="6" max="6" width="8.7109375" customWidth="1"/>
  </cols>
  <sheetData>
    <row r="1" spans="1:6" s="16" customFormat="1" ht="15" customHeight="1" x14ac:dyDescent="0.25">
      <c r="A1" s="17" t="s">
        <v>0</v>
      </c>
      <c r="B1" s="18" t="s">
        <v>1</v>
      </c>
      <c r="C1" s="19" t="s">
        <v>2</v>
      </c>
      <c r="D1" s="18" t="s">
        <v>3</v>
      </c>
      <c r="E1" s="19" t="s">
        <v>4</v>
      </c>
      <c r="F1" s="23" t="s">
        <v>5</v>
      </c>
    </row>
    <row r="2" spans="1:6" ht="15" customHeight="1" x14ac:dyDescent="0.25">
      <c r="A2" s="20">
        <v>1</v>
      </c>
      <c r="B2" s="21" t="s">
        <v>367</v>
      </c>
      <c r="C2" s="22" t="s">
        <v>368</v>
      </c>
      <c r="D2" s="21">
        <v>2002</v>
      </c>
      <c r="E2" s="22" t="s">
        <v>66</v>
      </c>
      <c r="F2" s="24" t="s">
        <v>369</v>
      </c>
    </row>
    <row r="3" spans="1:6" ht="15" customHeight="1" x14ac:dyDescent="0.25">
      <c r="A3" s="20">
        <v>2</v>
      </c>
      <c r="B3" s="21" t="s">
        <v>370</v>
      </c>
      <c r="C3" s="22" t="s">
        <v>371</v>
      </c>
      <c r="D3" s="21">
        <v>2002</v>
      </c>
      <c r="E3" s="22" t="s">
        <v>7</v>
      </c>
      <c r="F3" s="24" t="s">
        <v>372</v>
      </c>
    </row>
    <row r="4" spans="1:6" ht="15" customHeight="1" x14ac:dyDescent="0.25">
      <c r="A4" s="20">
        <v>3</v>
      </c>
      <c r="B4" s="21" t="s">
        <v>373</v>
      </c>
      <c r="C4" s="22" t="s">
        <v>374</v>
      </c>
      <c r="D4" s="21">
        <v>2003</v>
      </c>
      <c r="E4" s="22" t="s">
        <v>7</v>
      </c>
      <c r="F4" s="24" t="s">
        <v>375</v>
      </c>
    </row>
    <row r="5" spans="1:6" ht="15" customHeight="1" x14ac:dyDescent="0.25">
      <c r="A5" s="20">
        <v>4</v>
      </c>
      <c r="B5" s="21" t="s">
        <v>376</v>
      </c>
      <c r="C5" s="22" t="s">
        <v>377</v>
      </c>
      <c r="D5" s="21">
        <v>2003</v>
      </c>
      <c r="E5" s="22" t="s">
        <v>66</v>
      </c>
      <c r="F5" s="24" t="s">
        <v>378</v>
      </c>
    </row>
    <row r="6" spans="1:6" ht="15" customHeight="1" x14ac:dyDescent="0.25">
      <c r="A6" s="20">
        <v>5</v>
      </c>
      <c r="B6" s="21" t="s">
        <v>379</v>
      </c>
      <c r="C6" s="22" t="s">
        <v>380</v>
      </c>
      <c r="D6" s="21">
        <v>2003</v>
      </c>
      <c r="E6" s="22" t="s">
        <v>38</v>
      </c>
      <c r="F6" s="24" t="s">
        <v>381</v>
      </c>
    </row>
    <row r="7" spans="1:6" ht="15" customHeight="1" x14ac:dyDescent="0.25">
      <c r="A7" s="20">
        <v>6</v>
      </c>
      <c r="B7" s="21" t="s">
        <v>382</v>
      </c>
      <c r="C7" s="22" t="s">
        <v>383</v>
      </c>
      <c r="D7" s="21">
        <v>2003</v>
      </c>
      <c r="E7" s="22" t="s">
        <v>150</v>
      </c>
      <c r="F7" s="24" t="s">
        <v>381</v>
      </c>
    </row>
    <row r="8" spans="1:6" ht="15" customHeight="1" x14ac:dyDescent="0.25">
      <c r="A8" s="20">
        <v>7</v>
      </c>
      <c r="B8" s="21" t="s">
        <v>384</v>
      </c>
      <c r="C8" s="22" t="s">
        <v>385</v>
      </c>
      <c r="D8" s="21">
        <v>2003</v>
      </c>
      <c r="E8" s="22" t="s">
        <v>150</v>
      </c>
      <c r="F8" s="24" t="s">
        <v>386</v>
      </c>
    </row>
    <row r="9" spans="1:6" ht="15" customHeight="1" x14ac:dyDescent="0.25">
      <c r="A9" s="20">
        <v>8</v>
      </c>
      <c r="B9" s="21" t="s">
        <v>387</v>
      </c>
      <c r="C9" s="22" t="s">
        <v>388</v>
      </c>
      <c r="D9" s="21">
        <v>2002</v>
      </c>
      <c r="E9" s="22" t="s">
        <v>300</v>
      </c>
      <c r="F9" s="24" t="s">
        <v>389</v>
      </c>
    </row>
    <row r="10" spans="1:6" ht="15" customHeight="1" x14ac:dyDescent="0.25">
      <c r="A10" s="20">
        <v>9</v>
      </c>
      <c r="B10" s="21" t="s">
        <v>390</v>
      </c>
      <c r="C10" s="22" t="s">
        <v>391</v>
      </c>
      <c r="D10" s="21">
        <v>2003</v>
      </c>
      <c r="E10" s="22" t="s">
        <v>7</v>
      </c>
      <c r="F10" s="24" t="s">
        <v>392</v>
      </c>
    </row>
    <row r="11" spans="1:6" ht="15" customHeight="1" x14ac:dyDescent="0.25">
      <c r="A11" s="20">
        <v>10</v>
      </c>
      <c r="B11" s="21" t="s">
        <v>393</v>
      </c>
      <c r="C11" s="22" t="s">
        <v>394</v>
      </c>
      <c r="D11" s="21">
        <v>2002</v>
      </c>
      <c r="E11" s="22" t="s">
        <v>38</v>
      </c>
      <c r="F11" s="24" t="s">
        <v>395</v>
      </c>
    </row>
    <row r="12" spans="1:6" ht="15" customHeight="1" x14ac:dyDescent="0.25">
      <c r="A12" s="20">
        <v>11</v>
      </c>
      <c r="B12" s="21" t="s">
        <v>396</v>
      </c>
      <c r="C12" s="22" t="s">
        <v>397</v>
      </c>
      <c r="D12" s="21">
        <v>2003</v>
      </c>
      <c r="E12" s="22" t="s">
        <v>66</v>
      </c>
      <c r="F12" s="24" t="s">
        <v>398</v>
      </c>
    </row>
    <row r="13" spans="1:6" ht="15" customHeight="1" x14ac:dyDescent="0.25">
      <c r="A13" s="20">
        <v>12</v>
      </c>
      <c r="B13" s="21" t="s">
        <v>399</v>
      </c>
      <c r="C13" s="22" t="s">
        <v>400</v>
      </c>
      <c r="D13" s="21">
        <v>2003</v>
      </c>
      <c r="E13" s="22" t="s">
        <v>150</v>
      </c>
      <c r="F13" s="24" t="s">
        <v>401</v>
      </c>
    </row>
    <row r="14" spans="1:6" ht="15" customHeight="1" x14ac:dyDescent="0.25">
      <c r="A14" s="20">
        <v>13</v>
      </c>
      <c r="B14" s="21" t="s">
        <v>402</v>
      </c>
      <c r="C14" s="22" t="s">
        <v>403</v>
      </c>
      <c r="D14" s="21">
        <v>2002</v>
      </c>
      <c r="E14" s="22" t="s">
        <v>57</v>
      </c>
      <c r="F14" s="24" t="s">
        <v>404</v>
      </c>
    </row>
    <row r="15" spans="1:6" ht="15" customHeight="1" x14ac:dyDescent="0.25">
      <c r="A15" s="20">
        <v>14</v>
      </c>
      <c r="B15" s="21" t="s">
        <v>405</v>
      </c>
      <c r="C15" s="22" t="s">
        <v>406</v>
      </c>
      <c r="D15" s="21">
        <v>2003</v>
      </c>
      <c r="E15" s="22" t="s">
        <v>10</v>
      </c>
      <c r="F15" s="24" t="s">
        <v>407</v>
      </c>
    </row>
    <row r="16" spans="1:6" ht="15" customHeight="1" x14ac:dyDescent="0.25">
      <c r="A16" s="20">
        <v>15</v>
      </c>
      <c r="B16" s="21" t="s">
        <v>408</v>
      </c>
      <c r="C16" s="22" t="s">
        <v>409</v>
      </c>
      <c r="D16" s="21">
        <v>2002</v>
      </c>
      <c r="E16" s="22" t="s">
        <v>7</v>
      </c>
      <c r="F16" s="24" t="s">
        <v>410</v>
      </c>
    </row>
    <row r="17" spans="1:6" ht="15" customHeight="1" x14ac:dyDescent="0.25">
      <c r="A17" s="20" t="s">
        <v>411</v>
      </c>
      <c r="B17" s="21" t="s">
        <v>412</v>
      </c>
      <c r="C17" s="22" t="s">
        <v>413</v>
      </c>
      <c r="D17" s="21">
        <v>2002</v>
      </c>
      <c r="E17" s="22" t="s">
        <v>57</v>
      </c>
      <c r="F17" s="24" t="s">
        <v>35</v>
      </c>
    </row>
    <row r="18" spans="1:6" ht="15" customHeight="1" x14ac:dyDescent="0.25">
      <c r="A18" s="20" t="s">
        <v>411</v>
      </c>
      <c r="B18" s="21" t="s">
        <v>414</v>
      </c>
      <c r="C18" s="22" t="s">
        <v>415</v>
      </c>
      <c r="D18" s="21">
        <v>2002</v>
      </c>
      <c r="E18" s="22" t="s">
        <v>57</v>
      </c>
      <c r="F18" s="24" t="s">
        <v>35</v>
      </c>
    </row>
    <row r="19" spans="1:6" ht="15" customHeight="1" x14ac:dyDescent="0.25">
      <c r="A19" s="20" t="s">
        <v>411</v>
      </c>
      <c r="B19" s="21" t="s">
        <v>416</v>
      </c>
      <c r="C19" s="22" t="s">
        <v>417</v>
      </c>
      <c r="D19" s="21">
        <v>2003</v>
      </c>
      <c r="E19" s="22" t="s">
        <v>57</v>
      </c>
      <c r="F19" s="24" t="s">
        <v>35</v>
      </c>
    </row>
    <row r="20" spans="1:6" ht="15" customHeight="1" x14ac:dyDescent="0.25">
      <c r="A20" s="20" t="s">
        <v>411</v>
      </c>
      <c r="B20" s="21" t="s">
        <v>418</v>
      </c>
      <c r="C20" s="22" t="s">
        <v>419</v>
      </c>
      <c r="D20" s="21">
        <v>2003</v>
      </c>
      <c r="E20" s="22" t="s">
        <v>57</v>
      </c>
      <c r="F20" s="24" t="s">
        <v>35</v>
      </c>
    </row>
    <row r="21" spans="1:6" ht="15" customHeight="1" x14ac:dyDescent="0.25">
      <c r="A21" s="20" t="s">
        <v>411</v>
      </c>
      <c r="B21" s="21" t="s">
        <v>420</v>
      </c>
      <c r="C21" s="22" t="s">
        <v>421</v>
      </c>
      <c r="D21" s="21">
        <v>2002</v>
      </c>
      <c r="E21" s="22" t="s">
        <v>19</v>
      </c>
      <c r="F21" s="24" t="s">
        <v>35</v>
      </c>
    </row>
    <row r="22" spans="1:6" ht="15" customHeight="1" x14ac:dyDescent="0.25">
      <c r="A22" s="20" t="s">
        <v>411</v>
      </c>
      <c r="B22" s="21" t="s">
        <v>422</v>
      </c>
      <c r="C22" s="22" t="s">
        <v>423</v>
      </c>
      <c r="D22" s="21">
        <v>2002</v>
      </c>
      <c r="E22" s="22" t="s">
        <v>19</v>
      </c>
      <c r="F22" s="24" t="s">
        <v>35</v>
      </c>
    </row>
    <row r="23" spans="1:6" ht="15" customHeight="1" x14ac:dyDescent="0.25">
      <c r="A23" s="20" t="s">
        <v>411</v>
      </c>
      <c r="B23" s="21" t="s">
        <v>424</v>
      </c>
      <c r="C23" s="22" t="s">
        <v>425</v>
      </c>
      <c r="D23" s="21">
        <v>2002</v>
      </c>
      <c r="E23" s="22" t="s">
        <v>69</v>
      </c>
      <c r="F23" s="24" t="s">
        <v>35</v>
      </c>
    </row>
    <row r="24" spans="1:6" ht="15" customHeight="1" x14ac:dyDescent="0.25">
      <c r="A24" s="20" t="s">
        <v>411</v>
      </c>
      <c r="B24" s="21" t="s">
        <v>426</v>
      </c>
      <c r="C24" s="22" t="s">
        <v>427</v>
      </c>
      <c r="D24" s="21">
        <v>2002</v>
      </c>
      <c r="E24" s="22" t="s">
        <v>428</v>
      </c>
      <c r="F24" s="24" t="s">
        <v>35</v>
      </c>
    </row>
    <row r="25" spans="1:6" ht="15" customHeight="1" x14ac:dyDescent="0.25">
      <c r="A25" s="20" t="s">
        <v>411</v>
      </c>
      <c r="B25" s="21" t="s">
        <v>429</v>
      </c>
      <c r="C25" s="22" t="s">
        <v>430</v>
      </c>
      <c r="D25" s="21">
        <v>2003</v>
      </c>
      <c r="E25" s="22" t="s">
        <v>109</v>
      </c>
      <c r="F25" s="24" t="s">
        <v>35</v>
      </c>
    </row>
    <row r="26" spans="1:6" ht="15" customHeight="1" x14ac:dyDescent="0.25">
      <c r="A26" s="20" t="s">
        <v>411</v>
      </c>
      <c r="B26" s="21" t="s">
        <v>431</v>
      </c>
      <c r="C26" s="22" t="s">
        <v>432</v>
      </c>
      <c r="D26" s="21">
        <v>2003</v>
      </c>
      <c r="E26" s="22" t="s">
        <v>69</v>
      </c>
      <c r="F26" s="24" t="s">
        <v>35</v>
      </c>
    </row>
    <row r="27" spans="1:6" ht="15" customHeight="1" x14ac:dyDescent="0.25">
      <c r="A27" s="20" t="s">
        <v>411</v>
      </c>
      <c r="B27" s="21" t="s">
        <v>433</v>
      </c>
      <c r="C27" s="22" t="s">
        <v>434</v>
      </c>
      <c r="D27" s="21">
        <v>2003</v>
      </c>
      <c r="E27" s="22" t="s">
        <v>19</v>
      </c>
      <c r="F27" s="24" t="s">
        <v>35</v>
      </c>
    </row>
    <row r="28" spans="1:6" ht="15" customHeight="1" x14ac:dyDescent="0.25">
      <c r="A28" s="20" t="s">
        <v>411</v>
      </c>
      <c r="B28" s="21" t="s">
        <v>435</v>
      </c>
      <c r="C28" s="22" t="s">
        <v>436</v>
      </c>
      <c r="D28" s="21">
        <v>2002</v>
      </c>
      <c r="E28" s="22" t="s">
        <v>69</v>
      </c>
      <c r="F28" s="24" t="s">
        <v>35</v>
      </c>
    </row>
    <row r="29" spans="1:6" ht="15" customHeight="1" x14ac:dyDescent="0.25">
      <c r="A29" s="20" t="s">
        <v>411</v>
      </c>
      <c r="B29" s="21" t="s">
        <v>437</v>
      </c>
      <c r="C29" s="22" t="s">
        <v>438</v>
      </c>
      <c r="D29" s="21">
        <v>2002</v>
      </c>
      <c r="E29" s="22" t="s">
        <v>44</v>
      </c>
      <c r="F29" s="24" t="s">
        <v>35</v>
      </c>
    </row>
    <row r="30" spans="1:6" ht="15" customHeight="1" x14ac:dyDescent="0.25">
      <c r="A30" s="20" t="s">
        <v>411</v>
      </c>
      <c r="B30" s="21" t="s">
        <v>439</v>
      </c>
      <c r="C30" s="22" t="s">
        <v>440</v>
      </c>
      <c r="D30" s="21">
        <v>2002</v>
      </c>
      <c r="E30" s="22" t="s">
        <v>109</v>
      </c>
      <c r="F30" s="24" t="s">
        <v>35</v>
      </c>
    </row>
    <row r="31" spans="1:6" ht="15" customHeight="1" x14ac:dyDescent="0.25">
      <c r="A31" s="20" t="s">
        <v>411</v>
      </c>
      <c r="B31" s="21" t="s">
        <v>441</v>
      </c>
      <c r="C31" s="22" t="s">
        <v>442</v>
      </c>
      <c r="D31" s="21">
        <v>2002</v>
      </c>
      <c r="E31" s="22" t="s">
        <v>7</v>
      </c>
      <c r="F31" s="24" t="s">
        <v>35</v>
      </c>
    </row>
    <row r="32" spans="1:6" ht="15" customHeight="1" x14ac:dyDescent="0.25">
      <c r="A32" s="20" t="s">
        <v>411</v>
      </c>
      <c r="B32" s="21" t="s">
        <v>443</v>
      </c>
      <c r="C32" s="22" t="s">
        <v>444</v>
      </c>
      <c r="D32" s="21">
        <v>2002</v>
      </c>
      <c r="E32" s="22" t="s">
        <v>150</v>
      </c>
      <c r="F32" s="24" t="s">
        <v>35</v>
      </c>
    </row>
    <row r="33" spans="1:6" ht="15" customHeight="1" x14ac:dyDescent="0.25">
      <c r="A33" s="20" t="s">
        <v>411</v>
      </c>
      <c r="B33" s="21" t="s">
        <v>445</v>
      </c>
      <c r="C33" s="22" t="s">
        <v>446</v>
      </c>
      <c r="D33" s="21">
        <v>2002</v>
      </c>
      <c r="E33" s="22" t="s">
        <v>150</v>
      </c>
      <c r="F33" s="24" t="s">
        <v>35</v>
      </c>
    </row>
    <row r="34" spans="1:6" ht="15" customHeight="1" x14ac:dyDescent="0.25">
      <c r="A34" s="20" t="s">
        <v>411</v>
      </c>
      <c r="B34" s="21" t="s">
        <v>447</v>
      </c>
      <c r="C34" s="22" t="s">
        <v>448</v>
      </c>
      <c r="D34" s="21">
        <v>2002</v>
      </c>
      <c r="E34" s="22" t="s">
        <v>428</v>
      </c>
      <c r="F34" s="24" t="s">
        <v>35</v>
      </c>
    </row>
    <row r="35" spans="1:6" ht="15" customHeight="1" x14ac:dyDescent="0.25">
      <c r="A35" s="20" t="s">
        <v>411</v>
      </c>
      <c r="B35" s="21" t="s">
        <v>449</v>
      </c>
      <c r="C35" s="22" t="s">
        <v>450</v>
      </c>
      <c r="D35" s="21">
        <v>2002</v>
      </c>
      <c r="E35" s="22" t="s">
        <v>428</v>
      </c>
      <c r="F35" s="24" t="s">
        <v>35</v>
      </c>
    </row>
    <row r="36" spans="1:6" ht="15" customHeight="1" x14ac:dyDescent="0.25">
      <c r="A36" s="20" t="s">
        <v>411</v>
      </c>
      <c r="B36" s="21" t="s">
        <v>451</v>
      </c>
      <c r="C36" s="22" t="s">
        <v>452</v>
      </c>
      <c r="D36" s="21">
        <v>2003</v>
      </c>
      <c r="E36" s="22" t="s">
        <v>7</v>
      </c>
      <c r="F36" s="24" t="s">
        <v>35</v>
      </c>
    </row>
    <row r="37" spans="1:6" ht="15" customHeight="1" x14ac:dyDescent="0.25">
      <c r="A37" s="20" t="s">
        <v>411</v>
      </c>
      <c r="B37" s="21" t="s">
        <v>453</v>
      </c>
      <c r="C37" s="22" t="s">
        <v>454</v>
      </c>
      <c r="D37" s="21">
        <v>2002</v>
      </c>
      <c r="E37" s="22" t="s">
        <v>10</v>
      </c>
      <c r="F37" s="24" t="s">
        <v>35</v>
      </c>
    </row>
    <row r="38" spans="1:6" ht="15" customHeight="1" x14ac:dyDescent="0.25">
      <c r="A38" s="20" t="s">
        <v>411</v>
      </c>
      <c r="B38" s="21" t="s">
        <v>455</v>
      </c>
      <c r="C38" s="22" t="s">
        <v>456</v>
      </c>
      <c r="D38" s="21">
        <v>2003</v>
      </c>
      <c r="E38" s="22" t="s">
        <v>66</v>
      </c>
      <c r="F38" s="24" t="s">
        <v>35</v>
      </c>
    </row>
    <row r="39" spans="1:6" ht="15" customHeight="1" x14ac:dyDescent="0.25">
      <c r="A39" s="20" t="s">
        <v>411</v>
      </c>
      <c r="B39" s="21" t="s">
        <v>457</v>
      </c>
      <c r="C39" s="22" t="s">
        <v>458</v>
      </c>
      <c r="D39" s="21">
        <v>2003</v>
      </c>
      <c r="E39" s="22" t="s">
        <v>34</v>
      </c>
      <c r="F39" s="24" t="s">
        <v>35</v>
      </c>
    </row>
    <row r="40" spans="1:6" ht="15" customHeight="1" x14ac:dyDescent="0.25">
      <c r="A40" s="20" t="s">
        <v>411</v>
      </c>
      <c r="B40" s="21" t="s">
        <v>459</v>
      </c>
      <c r="C40" s="22" t="s">
        <v>460</v>
      </c>
      <c r="D40" s="21">
        <v>2003</v>
      </c>
      <c r="E40" s="22" t="s">
        <v>150</v>
      </c>
      <c r="F40" s="24" t="s">
        <v>35</v>
      </c>
    </row>
    <row r="41" spans="1:6" ht="15" customHeight="1" x14ac:dyDescent="0.25">
      <c r="A41" s="20" t="s">
        <v>411</v>
      </c>
      <c r="B41" s="21" t="s">
        <v>461</v>
      </c>
      <c r="C41" s="22" t="s">
        <v>462</v>
      </c>
      <c r="D41" s="21">
        <v>2003</v>
      </c>
      <c r="E41" s="22" t="s">
        <v>10</v>
      </c>
      <c r="F41" s="24" t="s">
        <v>35</v>
      </c>
    </row>
    <row r="42" spans="1:6" ht="15" customHeight="1" x14ac:dyDescent="0.25">
      <c r="A42" s="20" t="s">
        <v>411</v>
      </c>
      <c r="B42" s="21" t="s">
        <v>463</v>
      </c>
      <c r="C42" s="22" t="s">
        <v>464</v>
      </c>
      <c r="D42" s="21">
        <v>2003</v>
      </c>
      <c r="E42" s="22" t="s">
        <v>10</v>
      </c>
      <c r="F42" s="24" t="s">
        <v>35</v>
      </c>
    </row>
    <row r="43" spans="1:6" ht="15" customHeight="1" x14ac:dyDescent="0.25">
      <c r="A43" s="20" t="s">
        <v>411</v>
      </c>
      <c r="B43" s="21" t="s">
        <v>465</v>
      </c>
      <c r="C43" s="22" t="s">
        <v>466</v>
      </c>
      <c r="D43" s="21">
        <v>2003</v>
      </c>
      <c r="E43" s="22" t="s">
        <v>10</v>
      </c>
      <c r="F43" s="24" t="s">
        <v>35</v>
      </c>
    </row>
    <row r="44" spans="1:6" ht="15" customHeight="1" x14ac:dyDescent="0.25">
      <c r="A44" s="20" t="s">
        <v>411</v>
      </c>
      <c r="B44" s="21" t="s">
        <v>467</v>
      </c>
      <c r="C44" s="22" t="s">
        <v>468</v>
      </c>
      <c r="D44" s="21">
        <v>2003</v>
      </c>
      <c r="E44" s="22" t="s">
        <v>150</v>
      </c>
      <c r="F44" s="24" t="s">
        <v>35</v>
      </c>
    </row>
    <row r="45" spans="1:6" ht="15" customHeight="1" x14ac:dyDescent="0.25">
      <c r="A45" s="20" t="s">
        <v>411</v>
      </c>
      <c r="B45" s="21" t="s">
        <v>469</v>
      </c>
      <c r="C45" s="22" t="s">
        <v>470</v>
      </c>
      <c r="D45" s="21">
        <v>2002</v>
      </c>
      <c r="E45" s="22" t="s">
        <v>150</v>
      </c>
      <c r="F45" s="24" t="s">
        <v>35</v>
      </c>
    </row>
    <row r="46" spans="1:6" ht="15" customHeight="1" x14ac:dyDescent="0.25">
      <c r="A46" s="20" t="s">
        <v>411</v>
      </c>
      <c r="B46" s="21" t="s">
        <v>471</v>
      </c>
      <c r="C46" s="22" t="s">
        <v>472</v>
      </c>
      <c r="D46" s="21">
        <v>2002</v>
      </c>
      <c r="E46" s="22" t="s">
        <v>57</v>
      </c>
      <c r="F46" s="24" t="s">
        <v>35</v>
      </c>
    </row>
    <row r="47" spans="1:6" ht="15" customHeight="1" x14ac:dyDescent="0.25">
      <c r="A47" s="20" t="s">
        <v>411</v>
      </c>
      <c r="B47" s="21" t="s">
        <v>473</v>
      </c>
      <c r="C47" s="22" t="s">
        <v>474</v>
      </c>
      <c r="D47" s="21">
        <v>2003</v>
      </c>
      <c r="E47" s="22" t="s">
        <v>313</v>
      </c>
      <c r="F47" s="24" t="s">
        <v>35</v>
      </c>
    </row>
    <row r="48" spans="1:6" ht="15" customHeight="1" x14ac:dyDescent="0.25">
      <c r="A48" s="20" t="s">
        <v>411</v>
      </c>
      <c r="B48" s="21" t="s">
        <v>475</v>
      </c>
      <c r="C48" s="22" t="s">
        <v>476</v>
      </c>
      <c r="D48" s="21">
        <v>2003</v>
      </c>
      <c r="E48" s="22" t="s">
        <v>313</v>
      </c>
      <c r="F48" s="24" t="s">
        <v>35</v>
      </c>
    </row>
    <row r="49" spans="1:6" ht="15" customHeight="1" x14ac:dyDescent="0.25">
      <c r="A49" s="20" t="s">
        <v>411</v>
      </c>
      <c r="B49" s="21" t="s">
        <v>477</v>
      </c>
      <c r="C49" s="22" t="s">
        <v>478</v>
      </c>
      <c r="D49" s="21">
        <v>2003</v>
      </c>
      <c r="E49" s="22" t="s">
        <v>313</v>
      </c>
      <c r="F49" s="24" t="s">
        <v>35</v>
      </c>
    </row>
    <row r="50" spans="1:6" ht="15" customHeight="1" x14ac:dyDescent="0.25">
      <c r="A50" s="20" t="s">
        <v>411</v>
      </c>
      <c r="B50" s="21" t="s">
        <v>479</v>
      </c>
      <c r="C50" s="22" t="s">
        <v>480</v>
      </c>
      <c r="D50" s="21">
        <v>2003</v>
      </c>
      <c r="E50" s="22" t="s">
        <v>310</v>
      </c>
      <c r="F50" s="24" t="s">
        <v>35</v>
      </c>
    </row>
    <row r="51" spans="1:6" ht="15" customHeight="1" x14ac:dyDescent="0.25">
      <c r="A51" s="20" t="s">
        <v>411</v>
      </c>
      <c r="B51" s="21" t="s">
        <v>481</v>
      </c>
      <c r="C51" s="22" t="s">
        <v>482</v>
      </c>
      <c r="D51" s="21">
        <v>2003</v>
      </c>
      <c r="E51" s="22" t="s">
        <v>150</v>
      </c>
      <c r="F51" s="24" t="s">
        <v>35</v>
      </c>
    </row>
    <row r="52" spans="1:6" ht="15" customHeight="1" x14ac:dyDescent="0.25">
      <c r="A52" s="20" t="s">
        <v>411</v>
      </c>
      <c r="B52" s="21" t="s">
        <v>483</v>
      </c>
      <c r="C52" s="22" t="s">
        <v>484</v>
      </c>
      <c r="D52" s="21">
        <v>2003</v>
      </c>
      <c r="E52" s="22" t="s">
        <v>150</v>
      </c>
      <c r="F52" s="24" t="s">
        <v>35</v>
      </c>
    </row>
    <row r="53" spans="1:6" ht="15" customHeight="1" x14ac:dyDescent="0.25">
      <c r="A53" s="20" t="s">
        <v>411</v>
      </c>
      <c r="B53" s="21" t="s">
        <v>485</v>
      </c>
      <c r="C53" s="22" t="s">
        <v>486</v>
      </c>
      <c r="D53" s="21">
        <v>2003</v>
      </c>
      <c r="E53" s="22" t="s">
        <v>356</v>
      </c>
      <c r="F53" s="24" t="s">
        <v>35</v>
      </c>
    </row>
    <row r="54" spans="1:6" ht="15" customHeight="1" x14ac:dyDescent="0.25">
      <c r="A54" s="20" t="s">
        <v>411</v>
      </c>
      <c r="B54" s="21" t="s">
        <v>487</v>
      </c>
      <c r="C54" s="22" t="s">
        <v>488</v>
      </c>
      <c r="D54" s="21">
        <v>2003</v>
      </c>
      <c r="E54" s="22" t="s">
        <v>69</v>
      </c>
      <c r="F54" s="24" t="s">
        <v>35</v>
      </c>
    </row>
    <row r="55" spans="1:6" ht="15" customHeight="1" x14ac:dyDescent="0.25">
      <c r="A55" s="20" t="s">
        <v>411</v>
      </c>
      <c r="B55" s="21" t="s">
        <v>489</v>
      </c>
      <c r="C55" s="22" t="s">
        <v>166</v>
      </c>
      <c r="D55" s="21">
        <v>2002</v>
      </c>
      <c r="E55" s="22" t="s">
        <v>69</v>
      </c>
      <c r="F55" s="24" t="s">
        <v>35</v>
      </c>
    </row>
    <row r="56" spans="1:6" ht="15" customHeight="1" x14ac:dyDescent="0.25">
      <c r="A56" s="20" t="s">
        <v>411</v>
      </c>
      <c r="B56" s="21" t="s">
        <v>490</v>
      </c>
      <c r="C56" s="22" t="s">
        <v>491</v>
      </c>
      <c r="D56" s="21">
        <v>2003</v>
      </c>
      <c r="E56" s="22" t="s">
        <v>10</v>
      </c>
      <c r="F56" s="24" t="s">
        <v>35</v>
      </c>
    </row>
    <row r="57" spans="1:6" ht="15" customHeight="1" x14ac:dyDescent="0.25">
      <c r="A57" s="20" t="s">
        <v>411</v>
      </c>
      <c r="B57" s="21" t="s">
        <v>492</v>
      </c>
      <c r="C57" s="22" t="s">
        <v>493</v>
      </c>
      <c r="D57" s="21">
        <v>2003</v>
      </c>
      <c r="E57" s="22" t="s">
        <v>57</v>
      </c>
      <c r="F57" s="24" t="s">
        <v>35</v>
      </c>
    </row>
    <row r="58" spans="1:6" ht="15" customHeight="1" x14ac:dyDescent="0.25">
      <c r="A58" s="20" t="s">
        <v>411</v>
      </c>
      <c r="B58" s="21" t="s">
        <v>494</v>
      </c>
      <c r="C58" s="22" t="s">
        <v>495</v>
      </c>
      <c r="D58" s="21">
        <v>2003</v>
      </c>
      <c r="E58" s="22" t="s">
        <v>153</v>
      </c>
      <c r="F58" s="24" t="s">
        <v>35</v>
      </c>
    </row>
    <row r="59" spans="1:6" ht="15" customHeight="1" x14ac:dyDescent="0.25">
      <c r="A59" s="20" t="s">
        <v>411</v>
      </c>
      <c r="B59" s="21" t="s">
        <v>496</v>
      </c>
      <c r="C59" s="22" t="s">
        <v>497</v>
      </c>
      <c r="D59" s="21">
        <v>2003</v>
      </c>
      <c r="E59" s="22" t="s">
        <v>153</v>
      </c>
      <c r="F59" s="24" t="s">
        <v>35</v>
      </c>
    </row>
    <row r="60" spans="1:6" ht="15" customHeight="1" x14ac:dyDescent="0.25">
      <c r="A60" s="20" t="s">
        <v>411</v>
      </c>
      <c r="B60" s="21" t="s">
        <v>498</v>
      </c>
      <c r="C60" s="22" t="s">
        <v>499</v>
      </c>
      <c r="D60" s="21">
        <v>2003</v>
      </c>
      <c r="E60" s="22" t="s">
        <v>38</v>
      </c>
      <c r="F60" s="24" t="s">
        <v>35</v>
      </c>
    </row>
    <row r="61" spans="1:6" ht="15" customHeight="1" x14ac:dyDescent="0.25">
      <c r="A61" s="20" t="s">
        <v>411</v>
      </c>
      <c r="B61" s="21" t="s">
        <v>500</v>
      </c>
      <c r="C61" s="22" t="s">
        <v>501</v>
      </c>
      <c r="D61" s="21">
        <v>2003</v>
      </c>
      <c r="E61" s="22" t="s">
        <v>69</v>
      </c>
      <c r="F61" s="24" t="s">
        <v>35</v>
      </c>
    </row>
    <row r="62" spans="1:6" ht="15" customHeight="1" x14ac:dyDescent="0.25">
      <c r="A62" s="20" t="s">
        <v>411</v>
      </c>
      <c r="B62" s="21" t="s">
        <v>502</v>
      </c>
      <c r="C62" s="22" t="s">
        <v>503</v>
      </c>
      <c r="D62" s="21">
        <v>2002</v>
      </c>
      <c r="E62" s="22" t="s">
        <v>321</v>
      </c>
      <c r="F62" s="24" t="s">
        <v>35</v>
      </c>
    </row>
    <row r="63" spans="1:6" ht="15" customHeight="1" x14ac:dyDescent="0.25">
      <c r="A63" s="20" t="s">
        <v>411</v>
      </c>
      <c r="B63" s="21" t="s">
        <v>504</v>
      </c>
      <c r="C63" s="22" t="s">
        <v>505</v>
      </c>
      <c r="D63" s="21">
        <v>2002</v>
      </c>
      <c r="E63" s="22" t="s">
        <v>57</v>
      </c>
      <c r="F63" s="24" t="s">
        <v>35</v>
      </c>
    </row>
    <row r="64" spans="1:6" ht="15" customHeight="1" x14ac:dyDescent="0.25">
      <c r="A64" s="20" t="s">
        <v>411</v>
      </c>
      <c r="B64" s="21" t="s">
        <v>506</v>
      </c>
      <c r="C64" s="22" t="s">
        <v>507</v>
      </c>
      <c r="D64" s="21">
        <v>2003</v>
      </c>
      <c r="E64" s="22" t="s">
        <v>338</v>
      </c>
      <c r="F64" s="24" t="s">
        <v>35</v>
      </c>
    </row>
    <row r="65" spans="1:6" ht="15" customHeight="1" x14ac:dyDescent="0.25">
      <c r="A65" s="20" t="s">
        <v>411</v>
      </c>
      <c r="B65" s="21" t="s">
        <v>508</v>
      </c>
      <c r="C65" s="22" t="s">
        <v>509</v>
      </c>
      <c r="D65" s="21">
        <v>2003</v>
      </c>
      <c r="E65" s="22" t="s">
        <v>338</v>
      </c>
      <c r="F65" s="24" t="s">
        <v>35</v>
      </c>
    </row>
    <row r="66" spans="1:6" ht="15" customHeight="1" x14ac:dyDescent="0.25">
      <c r="A66" s="20" t="s">
        <v>411</v>
      </c>
      <c r="B66" s="21" t="s">
        <v>510</v>
      </c>
      <c r="C66" s="22" t="s">
        <v>511</v>
      </c>
      <c r="D66" s="21">
        <v>2003</v>
      </c>
      <c r="E66" s="22" t="s">
        <v>38</v>
      </c>
      <c r="F66" s="24" t="s">
        <v>35</v>
      </c>
    </row>
    <row r="67" spans="1:6" ht="15" customHeight="1" x14ac:dyDescent="0.25">
      <c r="A67" s="20" t="s">
        <v>411</v>
      </c>
      <c r="B67" s="21" t="s">
        <v>512</v>
      </c>
      <c r="C67" s="22" t="s">
        <v>513</v>
      </c>
      <c r="D67" s="21">
        <v>2002</v>
      </c>
      <c r="E67" s="22" t="s">
        <v>514</v>
      </c>
      <c r="F67" s="24" t="s">
        <v>35</v>
      </c>
    </row>
    <row r="68" spans="1:6" ht="15" customHeight="1" x14ac:dyDescent="0.25">
      <c r="A68" s="20" t="s">
        <v>411</v>
      </c>
      <c r="B68" s="21" t="s">
        <v>515</v>
      </c>
      <c r="C68" s="22" t="s">
        <v>516</v>
      </c>
      <c r="D68" s="21">
        <v>2003</v>
      </c>
      <c r="E68" s="22" t="s">
        <v>19</v>
      </c>
      <c r="F68" s="24" t="s">
        <v>35</v>
      </c>
    </row>
    <row r="69" spans="1:6" ht="15" customHeight="1" x14ac:dyDescent="0.25">
      <c r="A69" s="20" t="s">
        <v>411</v>
      </c>
      <c r="B69" s="21" t="s">
        <v>517</v>
      </c>
      <c r="C69" s="22" t="s">
        <v>518</v>
      </c>
      <c r="D69" s="21">
        <v>2003</v>
      </c>
      <c r="E69" s="22" t="s">
        <v>519</v>
      </c>
      <c r="F69" s="24" t="s">
        <v>35</v>
      </c>
    </row>
    <row r="70" spans="1:6" ht="15" customHeight="1" x14ac:dyDescent="0.25">
      <c r="A70" s="20" t="s">
        <v>411</v>
      </c>
      <c r="B70" s="21" t="s">
        <v>520</v>
      </c>
      <c r="C70" s="22" t="s">
        <v>521</v>
      </c>
      <c r="D70" s="21">
        <v>2003</v>
      </c>
      <c r="E70" s="22" t="s">
        <v>364</v>
      </c>
      <c r="F70" s="24" t="s">
        <v>35</v>
      </c>
    </row>
    <row r="71" spans="1:6" ht="15" customHeight="1" x14ac:dyDescent="0.25">
      <c r="A71" s="20" t="s">
        <v>411</v>
      </c>
      <c r="B71" s="21" t="s">
        <v>522</v>
      </c>
      <c r="C71" s="22" t="s">
        <v>523</v>
      </c>
      <c r="D71" s="21">
        <v>2003</v>
      </c>
      <c r="E71" s="22" t="s">
        <v>364</v>
      </c>
      <c r="F71" s="24" t="s">
        <v>35</v>
      </c>
    </row>
    <row r="72" spans="1:6" ht="15" customHeight="1" x14ac:dyDescent="0.25">
      <c r="A72" s="20" t="s">
        <v>411</v>
      </c>
      <c r="B72" s="21" t="s">
        <v>524</v>
      </c>
      <c r="C72" s="22" t="s">
        <v>525</v>
      </c>
      <c r="D72" s="21">
        <v>2003</v>
      </c>
      <c r="E72" s="22" t="s">
        <v>526</v>
      </c>
      <c r="F72" s="24" t="s">
        <v>35</v>
      </c>
    </row>
    <row r="73" spans="1:6" ht="15" customHeight="1" x14ac:dyDescent="0.25">
      <c r="A73" s="20" t="s">
        <v>411</v>
      </c>
      <c r="B73" s="21" t="s">
        <v>527</v>
      </c>
      <c r="C73" s="22" t="s">
        <v>528</v>
      </c>
      <c r="D73" s="21">
        <v>2002</v>
      </c>
      <c r="E73" s="22" t="s">
        <v>300</v>
      </c>
      <c r="F73" s="24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B4705-B614-4695-946A-F69FB51EE03A}">
  <dimension ref="A1:F98"/>
  <sheetViews>
    <sheetView workbookViewId="0">
      <selection sqref="A1:XFD98"/>
    </sheetView>
  </sheetViews>
  <sheetFormatPr defaultRowHeight="15" x14ac:dyDescent="0.25"/>
  <cols>
    <col min="1" max="1" width="6.7109375" customWidth="1"/>
    <col min="2" max="2" width="8.7109375" customWidth="1"/>
    <col min="3" max="3" width="24.7109375" customWidth="1"/>
    <col min="4" max="4" width="8.7109375" customWidth="1"/>
    <col min="5" max="5" width="28.7109375" customWidth="1"/>
    <col min="6" max="6" width="8.7109375" customWidth="1"/>
  </cols>
  <sheetData>
    <row r="1" spans="1:6" s="25" customFormat="1" ht="15" customHeight="1" x14ac:dyDescent="0.25">
      <c r="A1" s="26" t="s">
        <v>0</v>
      </c>
      <c r="B1" s="27" t="s">
        <v>1</v>
      </c>
      <c r="C1" s="28" t="s">
        <v>2</v>
      </c>
      <c r="D1" s="27" t="s">
        <v>3</v>
      </c>
      <c r="E1" s="28" t="s">
        <v>4</v>
      </c>
      <c r="F1" s="32" t="s">
        <v>5</v>
      </c>
    </row>
    <row r="2" spans="1:6" s="25" customFormat="1" ht="15" customHeight="1" x14ac:dyDescent="0.25">
      <c r="A2" s="29">
        <v>1</v>
      </c>
      <c r="B2" s="30" t="s">
        <v>529</v>
      </c>
      <c r="C2" s="31" t="s">
        <v>530</v>
      </c>
      <c r="D2" s="30">
        <v>2004</v>
      </c>
      <c r="E2" s="31" t="s">
        <v>34</v>
      </c>
      <c r="F2" s="33" t="s">
        <v>531</v>
      </c>
    </row>
    <row r="3" spans="1:6" s="25" customFormat="1" ht="15" customHeight="1" x14ac:dyDescent="0.25">
      <c r="A3" s="29">
        <v>2</v>
      </c>
      <c r="B3" s="30" t="s">
        <v>532</v>
      </c>
      <c r="C3" s="31" t="s">
        <v>533</v>
      </c>
      <c r="D3" s="30">
        <v>2004</v>
      </c>
      <c r="E3" s="31" t="s">
        <v>24</v>
      </c>
      <c r="F3" s="33" t="s">
        <v>534</v>
      </c>
    </row>
    <row r="4" spans="1:6" s="25" customFormat="1" ht="15" customHeight="1" x14ac:dyDescent="0.25">
      <c r="A4" s="29">
        <v>3</v>
      </c>
      <c r="B4" s="30" t="s">
        <v>535</v>
      </c>
      <c r="C4" s="31" t="s">
        <v>536</v>
      </c>
      <c r="D4" s="30">
        <v>2004</v>
      </c>
      <c r="E4" s="31" t="s">
        <v>24</v>
      </c>
      <c r="F4" s="33" t="s">
        <v>537</v>
      </c>
    </row>
    <row r="5" spans="1:6" s="25" customFormat="1" ht="15" customHeight="1" x14ac:dyDescent="0.25">
      <c r="A5" s="29">
        <v>4</v>
      </c>
      <c r="B5" s="30" t="s">
        <v>538</v>
      </c>
      <c r="C5" s="31" t="s">
        <v>539</v>
      </c>
      <c r="D5" s="30">
        <v>2004</v>
      </c>
      <c r="E5" s="31" t="s">
        <v>348</v>
      </c>
      <c r="F5" s="33" t="s">
        <v>540</v>
      </c>
    </row>
    <row r="6" spans="1:6" s="25" customFormat="1" ht="15" customHeight="1" x14ac:dyDescent="0.25">
      <c r="A6" s="29">
        <v>5</v>
      </c>
      <c r="B6" s="30" t="s">
        <v>541</v>
      </c>
      <c r="C6" s="31" t="s">
        <v>542</v>
      </c>
      <c r="D6" s="30">
        <v>2005</v>
      </c>
      <c r="E6" s="31" t="s">
        <v>7</v>
      </c>
      <c r="F6" s="33" t="s">
        <v>543</v>
      </c>
    </row>
    <row r="7" spans="1:6" s="25" customFormat="1" ht="15" customHeight="1" x14ac:dyDescent="0.25">
      <c r="A7" s="29">
        <v>6</v>
      </c>
      <c r="B7" s="30" t="s">
        <v>544</v>
      </c>
      <c r="C7" s="31" t="s">
        <v>545</v>
      </c>
      <c r="D7" s="30">
        <v>2004</v>
      </c>
      <c r="E7" s="31" t="s">
        <v>34</v>
      </c>
      <c r="F7" s="33" t="s">
        <v>546</v>
      </c>
    </row>
    <row r="8" spans="1:6" s="25" customFormat="1" ht="15" customHeight="1" x14ac:dyDescent="0.25">
      <c r="A8" s="29">
        <v>7</v>
      </c>
      <c r="B8" s="30" t="s">
        <v>547</v>
      </c>
      <c r="C8" s="31" t="s">
        <v>548</v>
      </c>
      <c r="D8" s="30">
        <v>2004</v>
      </c>
      <c r="E8" s="31" t="s">
        <v>38</v>
      </c>
      <c r="F8" s="33" t="s">
        <v>549</v>
      </c>
    </row>
    <row r="9" spans="1:6" s="25" customFormat="1" ht="15" customHeight="1" x14ac:dyDescent="0.25">
      <c r="A9" s="29">
        <v>8</v>
      </c>
      <c r="B9" s="30" t="s">
        <v>550</v>
      </c>
      <c r="C9" s="31" t="s">
        <v>551</v>
      </c>
      <c r="D9" s="30">
        <v>2004</v>
      </c>
      <c r="E9" s="31" t="s">
        <v>57</v>
      </c>
      <c r="F9" s="33" t="s">
        <v>552</v>
      </c>
    </row>
    <row r="10" spans="1:6" s="25" customFormat="1" ht="15" customHeight="1" x14ac:dyDescent="0.25">
      <c r="A10" s="29">
        <v>9</v>
      </c>
      <c r="B10" s="30" t="s">
        <v>553</v>
      </c>
      <c r="C10" s="31" t="s">
        <v>554</v>
      </c>
      <c r="D10" s="30">
        <v>2005</v>
      </c>
      <c r="E10" s="31" t="s">
        <v>7</v>
      </c>
      <c r="F10" s="33" t="s">
        <v>555</v>
      </c>
    </row>
    <row r="11" spans="1:6" s="25" customFormat="1" ht="15" customHeight="1" x14ac:dyDescent="0.25">
      <c r="A11" s="29">
        <v>10</v>
      </c>
      <c r="B11" s="30" t="s">
        <v>556</v>
      </c>
      <c r="C11" s="31" t="s">
        <v>557</v>
      </c>
      <c r="D11" s="30">
        <v>2004</v>
      </c>
      <c r="E11" s="31" t="s">
        <v>10</v>
      </c>
      <c r="F11" s="33" t="s">
        <v>558</v>
      </c>
    </row>
    <row r="12" spans="1:6" s="25" customFormat="1" ht="15" customHeight="1" x14ac:dyDescent="0.25">
      <c r="A12" s="29">
        <v>11</v>
      </c>
      <c r="B12" s="30" t="s">
        <v>559</v>
      </c>
      <c r="C12" s="31" t="s">
        <v>560</v>
      </c>
      <c r="D12" s="30">
        <v>2005</v>
      </c>
      <c r="E12" s="31" t="s">
        <v>7</v>
      </c>
      <c r="F12" s="33" t="s">
        <v>561</v>
      </c>
    </row>
    <row r="13" spans="1:6" s="25" customFormat="1" ht="15" customHeight="1" x14ac:dyDescent="0.25">
      <c r="A13" s="29">
        <v>12</v>
      </c>
      <c r="B13" s="30" t="s">
        <v>562</v>
      </c>
      <c r="C13" s="31" t="s">
        <v>563</v>
      </c>
      <c r="D13" s="30">
        <v>2004</v>
      </c>
      <c r="E13" s="31" t="s">
        <v>10</v>
      </c>
      <c r="F13" s="33" t="s">
        <v>564</v>
      </c>
    </row>
    <row r="14" spans="1:6" s="25" customFormat="1" ht="15" customHeight="1" x14ac:dyDescent="0.25">
      <c r="A14" s="29">
        <v>13</v>
      </c>
      <c r="B14" s="30" t="s">
        <v>565</v>
      </c>
      <c r="C14" s="31" t="s">
        <v>566</v>
      </c>
      <c r="D14" s="30">
        <v>2004</v>
      </c>
      <c r="E14" s="31" t="s">
        <v>567</v>
      </c>
      <c r="F14" s="33" t="s">
        <v>568</v>
      </c>
    </row>
    <row r="15" spans="1:6" s="25" customFormat="1" ht="15" customHeight="1" x14ac:dyDescent="0.25">
      <c r="A15" s="29">
        <v>14</v>
      </c>
      <c r="B15" s="30" t="s">
        <v>569</v>
      </c>
      <c r="C15" s="31" t="s">
        <v>570</v>
      </c>
      <c r="D15" s="30">
        <v>2004</v>
      </c>
      <c r="E15" s="31" t="s">
        <v>7</v>
      </c>
      <c r="F15" s="33" t="s">
        <v>571</v>
      </c>
    </row>
    <row r="16" spans="1:6" s="25" customFormat="1" ht="15" customHeight="1" x14ac:dyDescent="0.25">
      <c r="A16" s="29">
        <v>15</v>
      </c>
      <c r="B16" s="30" t="s">
        <v>572</v>
      </c>
      <c r="C16" s="31" t="s">
        <v>573</v>
      </c>
      <c r="D16" s="30">
        <v>2005</v>
      </c>
      <c r="E16" s="31" t="s">
        <v>69</v>
      </c>
      <c r="F16" s="33" t="s">
        <v>574</v>
      </c>
    </row>
    <row r="17" spans="1:6" s="25" customFormat="1" ht="15" customHeight="1" x14ac:dyDescent="0.25">
      <c r="A17" s="29">
        <v>16</v>
      </c>
      <c r="B17" s="30" t="s">
        <v>575</v>
      </c>
      <c r="C17" s="31" t="s">
        <v>576</v>
      </c>
      <c r="D17" s="30">
        <v>2005</v>
      </c>
      <c r="E17" s="31" t="s">
        <v>153</v>
      </c>
      <c r="F17" s="33" t="s">
        <v>577</v>
      </c>
    </row>
    <row r="18" spans="1:6" s="25" customFormat="1" ht="15" customHeight="1" x14ac:dyDescent="0.25">
      <c r="A18" s="29">
        <v>17</v>
      </c>
      <c r="B18" s="30" t="s">
        <v>578</v>
      </c>
      <c r="C18" s="31" t="s">
        <v>579</v>
      </c>
      <c r="D18" s="30">
        <v>2004</v>
      </c>
      <c r="E18" s="31" t="s">
        <v>34</v>
      </c>
      <c r="F18" s="33" t="s">
        <v>580</v>
      </c>
    </row>
    <row r="19" spans="1:6" s="25" customFormat="1" ht="15" customHeight="1" x14ac:dyDescent="0.25">
      <c r="A19" s="29">
        <v>18</v>
      </c>
      <c r="B19" s="30" t="s">
        <v>581</v>
      </c>
      <c r="C19" s="31" t="s">
        <v>582</v>
      </c>
      <c r="D19" s="30">
        <v>2005</v>
      </c>
      <c r="E19" s="31" t="s">
        <v>38</v>
      </c>
      <c r="F19" s="33" t="s">
        <v>583</v>
      </c>
    </row>
    <row r="20" spans="1:6" s="25" customFormat="1" ht="15" customHeight="1" x14ac:dyDescent="0.25">
      <c r="A20" s="29">
        <v>19</v>
      </c>
      <c r="B20" s="30" t="s">
        <v>584</v>
      </c>
      <c r="C20" s="31" t="s">
        <v>585</v>
      </c>
      <c r="D20" s="30">
        <v>2005</v>
      </c>
      <c r="E20" s="31" t="s">
        <v>69</v>
      </c>
      <c r="F20" s="33" t="s">
        <v>586</v>
      </c>
    </row>
    <row r="21" spans="1:6" s="25" customFormat="1" ht="15" customHeight="1" x14ac:dyDescent="0.25">
      <c r="A21" s="29">
        <v>20</v>
      </c>
      <c r="B21" s="30" t="s">
        <v>587</v>
      </c>
      <c r="C21" s="31" t="s">
        <v>588</v>
      </c>
      <c r="D21" s="30">
        <v>2005</v>
      </c>
      <c r="E21" s="31" t="s">
        <v>24</v>
      </c>
      <c r="F21" s="33" t="s">
        <v>589</v>
      </c>
    </row>
    <row r="22" spans="1:6" s="25" customFormat="1" ht="15" customHeight="1" x14ac:dyDescent="0.25">
      <c r="A22" s="29">
        <v>21</v>
      </c>
      <c r="B22" s="30" t="s">
        <v>590</v>
      </c>
      <c r="C22" s="31" t="s">
        <v>591</v>
      </c>
      <c r="D22" s="30">
        <v>2005</v>
      </c>
      <c r="E22" s="31" t="s">
        <v>24</v>
      </c>
      <c r="F22" s="33" t="s">
        <v>592</v>
      </c>
    </row>
    <row r="23" spans="1:6" s="25" customFormat="1" ht="15" customHeight="1" x14ac:dyDescent="0.25">
      <c r="A23" s="29">
        <v>22</v>
      </c>
      <c r="B23" s="30" t="s">
        <v>593</v>
      </c>
      <c r="C23" s="31" t="s">
        <v>594</v>
      </c>
      <c r="D23" s="30">
        <v>2005</v>
      </c>
      <c r="E23" s="31" t="s">
        <v>7</v>
      </c>
      <c r="F23" s="33" t="s">
        <v>595</v>
      </c>
    </row>
    <row r="24" spans="1:6" s="25" customFormat="1" ht="15" customHeight="1" x14ac:dyDescent="0.25">
      <c r="A24" s="29">
        <v>23</v>
      </c>
      <c r="B24" s="30" t="s">
        <v>596</v>
      </c>
      <c r="C24" s="31" t="s">
        <v>597</v>
      </c>
      <c r="D24" s="30">
        <v>2005</v>
      </c>
      <c r="E24" s="31" t="s">
        <v>7</v>
      </c>
      <c r="F24" s="33" t="s">
        <v>598</v>
      </c>
    </row>
    <row r="25" spans="1:6" s="25" customFormat="1" ht="15" customHeight="1" x14ac:dyDescent="0.25">
      <c r="A25" s="29">
        <v>24</v>
      </c>
      <c r="B25" s="30" t="s">
        <v>599</v>
      </c>
      <c r="C25" s="31" t="s">
        <v>600</v>
      </c>
      <c r="D25" s="30">
        <v>2005</v>
      </c>
      <c r="E25" s="31" t="s">
        <v>153</v>
      </c>
      <c r="F25" s="33" t="s">
        <v>601</v>
      </c>
    </row>
    <row r="26" spans="1:6" s="25" customFormat="1" ht="15" customHeight="1" x14ac:dyDescent="0.25">
      <c r="A26" s="29">
        <v>25</v>
      </c>
      <c r="B26" s="30" t="s">
        <v>602</v>
      </c>
      <c r="C26" s="31" t="s">
        <v>603</v>
      </c>
      <c r="D26" s="30">
        <v>2005</v>
      </c>
      <c r="E26" s="31" t="s">
        <v>69</v>
      </c>
      <c r="F26" s="33" t="s">
        <v>604</v>
      </c>
    </row>
    <row r="27" spans="1:6" s="25" customFormat="1" ht="15" customHeight="1" x14ac:dyDescent="0.25">
      <c r="A27" s="29">
        <v>26</v>
      </c>
      <c r="B27" s="30" t="s">
        <v>605</v>
      </c>
      <c r="C27" s="31" t="s">
        <v>606</v>
      </c>
      <c r="D27" s="30">
        <v>2005</v>
      </c>
      <c r="E27" s="31" t="s">
        <v>24</v>
      </c>
      <c r="F27" s="33" t="s">
        <v>607</v>
      </c>
    </row>
    <row r="28" spans="1:6" s="25" customFormat="1" ht="15" customHeight="1" x14ac:dyDescent="0.25">
      <c r="A28" s="29">
        <v>27</v>
      </c>
      <c r="B28" s="30" t="s">
        <v>608</v>
      </c>
      <c r="C28" s="31" t="s">
        <v>609</v>
      </c>
      <c r="D28" s="30">
        <v>2005</v>
      </c>
      <c r="E28" s="31" t="s">
        <v>153</v>
      </c>
      <c r="F28" s="33" t="s">
        <v>610</v>
      </c>
    </row>
    <row r="29" spans="1:6" s="25" customFormat="1" ht="15" customHeight="1" x14ac:dyDescent="0.25">
      <c r="A29" s="29">
        <v>28</v>
      </c>
      <c r="B29" s="30" t="s">
        <v>611</v>
      </c>
      <c r="C29" s="31" t="s">
        <v>612</v>
      </c>
      <c r="D29" s="30">
        <v>2004</v>
      </c>
      <c r="E29" s="31" t="s">
        <v>66</v>
      </c>
      <c r="F29" s="33" t="s">
        <v>613</v>
      </c>
    </row>
    <row r="30" spans="1:6" s="25" customFormat="1" ht="15" customHeight="1" x14ac:dyDescent="0.25">
      <c r="A30" s="29">
        <v>29</v>
      </c>
      <c r="B30" s="30" t="s">
        <v>614</v>
      </c>
      <c r="C30" s="31" t="s">
        <v>615</v>
      </c>
      <c r="D30" s="30">
        <v>2005</v>
      </c>
      <c r="E30" s="31" t="s">
        <v>7</v>
      </c>
      <c r="F30" s="33" t="s">
        <v>616</v>
      </c>
    </row>
    <row r="31" spans="1:6" s="25" customFormat="1" ht="15" customHeight="1" x14ac:dyDescent="0.25">
      <c r="A31" s="29">
        <v>30</v>
      </c>
      <c r="B31" s="30" t="s">
        <v>617</v>
      </c>
      <c r="C31" s="31" t="s">
        <v>618</v>
      </c>
      <c r="D31" s="30">
        <v>2004</v>
      </c>
      <c r="E31" s="31" t="s">
        <v>7</v>
      </c>
      <c r="F31" s="33" t="s">
        <v>619</v>
      </c>
    </row>
    <row r="32" spans="1:6" s="25" customFormat="1" ht="15" customHeight="1" x14ac:dyDescent="0.25">
      <c r="A32" s="29">
        <v>31</v>
      </c>
      <c r="B32" s="30" t="s">
        <v>620</v>
      </c>
      <c r="C32" s="31" t="s">
        <v>621</v>
      </c>
      <c r="D32" s="30">
        <v>2005</v>
      </c>
      <c r="E32" s="31" t="s">
        <v>567</v>
      </c>
      <c r="F32" s="33" t="s">
        <v>622</v>
      </c>
    </row>
    <row r="33" spans="1:6" s="25" customFormat="1" ht="15" customHeight="1" x14ac:dyDescent="0.25">
      <c r="A33" s="29" t="s">
        <v>623</v>
      </c>
      <c r="B33" s="30" t="s">
        <v>624</v>
      </c>
      <c r="C33" s="31" t="s">
        <v>625</v>
      </c>
      <c r="D33" s="30">
        <v>2004</v>
      </c>
      <c r="E33" s="31" t="s">
        <v>57</v>
      </c>
      <c r="F33" s="33" t="s">
        <v>35</v>
      </c>
    </row>
    <row r="34" spans="1:6" s="25" customFormat="1" ht="15" customHeight="1" x14ac:dyDescent="0.25">
      <c r="A34" s="29" t="s">
        <v>623</v>
      </c>
      <c r="B34" s="30" t="s">
        <v>626</v>
      </c>
      <c r="C34" s="31" t="s">
        <v>627</v>
      </c>
      <c r="D34" s="30">
        <v>2004</v>
      </c>
      <c r="E34" s="31" t="s">
        <v>57</v>
      </c>
      <c r="F34" s="33" t="s">
        <v>35</v>
      </c>
    </row>
    <row r="35" spans="1:6" s="25" customFormat="1" ht="15" customHeight="1" x14ac:dyDescent="0.25">
      <c r="A35" s="29" t="s">
        <v>623</v>
      </c>
      <c r="B35" s="30" t="s">
        <v>628</v>
      </c>
      <c r="C35" s="31" t="s">
        <v>629</v>
      </c>
      <c r="D35" s="30">
        <v>2004</v>
      </c>
      <c r="E35" s="31" t="s">
        <v>428</v>
      </c>
      <c r="F35" s="33" t="s">
        <v>35</v>
      </c>
    </row>
    <row r="36" spans="1:6" s="25" customFormat="1" ht="15" customHeight="1" x14ac:dyDescent="0.25">
      <c r="A36" s="29" t="s">
        <v>623</v>
      </c>
      <c r="B36" s="30" t="s">
        <v>630</v>
      </c>
      <c r="C36" s="31" t="s">
        <v>631</v>
      </c>
      <c r="D36" s="30">
        <v>2004</v>
      </c>
      <c r="E36" s="31" t="s">
        <v>69</v>
      </c>
      <c r="F36" s="33" t="s">
        <v>35</v>
      </c>
    </row>
    <row r="37" spans="1:6" s="25" customFormat="1" ht="15" customHeight="1" x14ac:dyDescent="0.25">
      <c r="A37" s="29" t="s">
        <v>623</v>
      </c>
      <c r="B37" s="30" t="s">
        <v>632</v>
      </c>
      <c r="C37" s="31" t="s">
        <v>633</v>
      </c>
      <c r="D37" s="30">
        <v>2004</v>
      </c>
      <c r="E37" s="31" t="s">
        <v>34</v>
      </c>
      <c r="F37" s="33" t="s">
        <v>35</v>
      </c>
    </row>
    <row r="38" spans="1:6" s="25" customFormat="1" ht="15" customHeight="1" x14ac:dyDescent="0.25">
      <c r="A38" s="29" t="s">
        <v>623</v>
      </c>
      <c r="B38" s="30" t="s">
        <v>634</v>
      </c>
      <c r="C38" s="31" t="s">
        <v>635</v>
      </c>
      <c r="D38" s="30">
        <v>2004</v>
      </c>
      <c r="E38" s="31" t="s">
        <v>57</v>
      </c>
      <c r="F38" s="33" t="s">
        <v>35</v>
      </c>
    </row>
    <row r="39" spans="1:6" s="25" customFormat="1" ht="15" customHeight="1" x14ac:dyDescent="0.25">
      <c r="A39" s="29" t="s">
        <v>623</v>
      </c>
      <c r="B39" s="30" t="s">
        <v>636</v>
      </c>
      <c r="C39" s="31" t="s">
        <v>637</v>
      </c>
      <c r="D39" s="30">
        <v>2005</v>
      </c>
      <c r="E39" s="31" t="s">
        <v>100</v>
      </c>
      <c r="F39" s="33" t="s">
        <v>35</v>
      </c>
    </row>
    <row r="40" spans="1:6" s="25" customFormat="1" ht="15" customHeight="1" x14ac:dyDescent="0.25">
      <c r="A40" s="29" t="s">
        <v>623</v>
      </c>
      <c r="B40" s="30" t="s">
        <v>638</v>
      </c>
      <c r="C40" s="31" t="s">
        <v>639</v>
      </c>
      <c r="D40" s="30">
        <v>2004</v>
      </c>
      <c r="E40" s="31" t="s">
        <v>7</v>
      </c>
      <c r="F40" s="33" t="s">
        <v>35</v>
      </c>
    </row>
    <row r="41" spans="1:6" s="25" customFormat="1" ht="15" customHeight="1" x14ac:dyDescent="0.25">
      <c r="A41" s="29" t="s">
        <v>623</v>
      </c>
      <c r="B41" s="30" t="s">
        <v>640</v>
      </c>
      <c r="C41" s="31" t="s">
        <v>641</v>
      </c>
      <c r="D41" s="30">
        <v>2005</v>
      </c>
      <c r="E41" s="31" t="s">
        <v>7</v>
      </c>
      <c r="F41" s="33" t="s">
        <v>35</v>
      </c>
    </row>
    <row r="42" spans="1:6" s="25" customFormat="1" ht="15" customHeight="1" x14ac:dyDescent="0.25">
      <c r="A42" s="29" t="s">
        <v>623</v>
      </c>
      <c r="B42" s="30" t="s">
        <v>642</v>
      </c>
      <c r="C42" s="31" t="s">
        <v>643</v>
      </c>
      <c r="D42" s="30">
        <v>2004</v>
      </c>
      <c r="E42" s="31" t="s">
        <v>10</v>
      </c>
      <c r="F42" s="33" t="s">
        <v>35</v>
      </c>
    </row>
    <row r="43" spans="1:6" s="25" customFormat="1" ht="15" customHeight="1" x14ac:dyDescent="0.25">
      <c r="A43" s="29" t="s">
        <v>623</v>
      </c>
      <c r="B43" s="30" t="s">
        <v>644</v>
      </c>
      <c r="C43" s="31" t="s">
        <v>645</v>
      </c>
      <c r="D43" s="30">
        <v>2004</v>
      </c>
      <c r="E43" s="31" t="s">
        <v>428</v>
      </c>
      <c r="F43" s="33" t="s">
        <v>35</v>
      </c>
    </row>
    <row r="44" spans="1:6" s="25" customFormat="1" ht="15" customHeight="1" x14ac:dyDescent="0.25">
      <c r="A44" s="29" t="s">
        <v>623</v>
      </c>
      <c r="B44" s="30" t="s">
        <v>646</v>
      </c>
      <c r="C44" s="31" t="s">
        <v>647</v>
      </c>
      <c r="D44" s="30">
        <v>2004</v>
      </c>
      <c r="E44" s="31" t="s">
        <v>310</v>
      </c>
      <c r="F44" s="33" t="s">
        <v>35</v>
      </c>
    </row>
    <row r="45" spans="1:6" s="25" customFormat="1" ht="15" customHeight="1" x14ac:dyDescent="0.25">
      <c r="A45" s="29" t="s">
        <v>623</v>
      </c>
      <c r="B45" s="30" t="s">
        <v>648</v>
      </c>
      <c r="C45" s="31" t="s">
        <v>649</v>
      </c>
      <c r="D45" s="30">
        <v>2004</v>
      </c>
      <c r="E45" s="31" t="s">
        <v>310</v>
      </c>
      <c r="F45" s="33" t="s">
        <v>35</v>
      </c>
    </row>
    <row r="46" spans="1:6" s="25" customFormat="1" ht="15" customHeight="1" x14ac:dyDescent="0.25">
      <c r="A46" s="29" t="s">
        <v>623</v>
      </c>
      <c r="B46" s="30" t="s">
        <v>650</v>
      </c>
      <c r="C46" s="31" t="s">
        <v>651</v>
      </c>
      <c r="D46" s="30">
        <v>2005</v>
      </c>
      <c r="E46" s="31" t="s">
        <v>153</v>
      </c>
      <c r="F46" s="33" t="s">
        <v>35</v>
      </c>
    </row>
    <row r="47" spans="1:6" s="25" customFormat="1" ht="15" customHeight="1" x14ac:dyDescent="0.25">
      <c r="A47" s="29" t="s">
        <v>623</v>
      </c>
      <c r="B47" s="30" t="s">
        <v>652</v>
      </c>
      <c r="C47" s="31" t="s">
        <v>653</v>
      </c>
      <c r="D47" s="30">
        <v>2004</v>
      </c>
      <c r="E47" s="31" t="s">
        <v>69</v>
      </c>
      <c r="F47" s="33" t="s">
        <v>35</v>
      </c>
    </row>
    <row r="48" spans="1:6" s="25" customFormat="1" ht="15" customHeight="1" x14ac:dyDescent="0.25">
      <c r="A48" s="29" t="s">
        <v>623</v>
      </c>
      <c r="B48" s="30" t="s">
        <v>654</v>
      </c>
      <c r="C48" s="31" t="s">
        <v>655</v>
      </c>
      <c r="D48" s="30">
        <v>2005</v>
      </c>
      <c r="E48" s="31" t="s">
        <v>69</v>
      </c>
      <c r="F48" s="33" t="s">
        <v>35</v>
      </c>
    </row>
    <row r="49" spans="1:6" s="25" customFormat="1" ht="15" customHeight="1" x14ac:dyDescent="0.25">
      <c r="A49" s="29" t="s">
        <v>623</v>
      </c>
      <c r="B49" s="30" t="s">
        <v>656</v>
      </c>
      <c r="C49" s="31" t="s">
        <v>657</v>
      </c>
      <c r="D49" s="30">
        <v>2004</v>
      </c>
      <c r="E49" s="31" t="s">
        <v>69</v>
      </c>
      <c r="F49" s="33" t="s">
        <v>35</v>
      </c>
    </row>
    <row r="50" spans="1:6" s="25" customFormat="1" ht="15" customHeight="1" x14ac:dyDescent="0.25">
      <c r="A50" s="29" t="s">
        <v>623</v>
      </c>
      <c r="B50" s="30" t="s">
        <v>658</v>
      </c>
      <c r="C50" s="31" t="s">
        <v>659</v>
      </c>
      <c r="D50" s="30">
        <v>2004</v>
      </c>
      <c r="E50" s="31" t="s">
        <v>57</v>
      </c>
      <c r="F50" s="33" t="s">
        <v>35</v>
      </c>
    </row>
    <row r="51" spans="1:6" s="25" customFormat="1" ht="15" customHeight="1" x14ac:dyDescent="0.25">
      <c r="A51" s="29" t="s">
        <v>623</v>
      </c>
      <c r="B51" s="30" t="s">
        <v>660</v>
      </c>
      <c r="C51" s="31" t="s">
        <v>661</v>
      </c>
      <c r="D51" s="30">
        <v>2004</v>
      </c>
      <c r="E51" s="31" t="s">
        <v>34</v>
      </c>
      <c r="F51" s="33" t="s">
        <v>35</v>
      </c>
    </row>
    <row r="52" spans="1:6" s="25" customFormat="1" ht="15" customHeight="1" x14ac:dyDescent="0.25">
      <c r="A52" s="29" t="s">
        <v>623</v>
      </c>
      <c r="B52" s="30" t="s">
        <v>662</v>
      </c>
      <c r="C52" s="31" t="s">
        <v>663</v>
      </c>
      <c r="D52" s="30">
        <v>2004</v>
      </c>
      <c r="E52" s="31" t="s">
        <v>428</v>
      </c>
      <c r="F52" s="33" t="s">
        <v>35</v>
      </c>
    </row>
    <row r="53" spans="1:6" s="25" customFormat="1" ht="15" customHeight="1" x14ac:dyDescent="0.25">
      <c r="A53" s="29" t="s">
        <v>623</v>
      </c>
      <c r="B53" s="30" t="s">
        <v>664</v>
      </c>
      <c r="C53" s="31" t="s">
        <v>665</v>
      </c>
      <c r="D53" s="30">
        <v>2004</v>
      </c>
      <c r="E53" s="31" t="s">
        <v>34</v>
      </c>
      <c r="F53" s="33" t="s">
        <v>35</v>
      </c>
    </row>
    <row r="54" spans="1:6" s="25" customFormat="1" ht="15" customHeight="1" x14ac:dyDescent="0.25">
      <c r="A54" s="29" t="s">
        <v>623</v>
      </c>
      <c r="B54" s="30" t="s">
        <v>666</v>
      </c>
      <c r="C54" s="31" t="s">
        <v>667</v>
      </c>
      <c r="D54" s="30">
        <v>2004</v>
      </c>
      <c r="E54" s="31" t="s">
        <v>10</v>
      </c>
      <c r="F54" s="33" t="s">
        <v>35</v>
      </c>
    </row>
    <row r="55" spans="1:6" s="25" customFormat="1" ht="15" customHeight="1" x14ac:dyDescent="0.25">
      <c r="A55" s="29" t="s">
        <v>623</v>
      </c>
      <c r="B55" s="30" t="s">
        <v>668</v>
      </c>
      <c r="C55" s="31" t="s">
        <v>669</v>
      </c>
      <c r="D55" s="30">
        <v>2005</v>
      </c>
      <c r="E55" s="31" t="s">
        <v>10</v>
      </c>
      <c r="F55" s="33" t="s">
        <v>35</v>
      </c>
    </row>
    <row r="56" spans="1:6" s="25" customFormat="1" ht="15" customHeight="1" x14ac:dyDescent="0.25">
      <c r="A56" s="29" t="s">
        <v>623</v>
      </c>
      <c r="B56" s="30" t="s">
        <v>670</v>
      </c>
      <c r="C56" s="31" t="s">
        <v>671</v>
      </c>
      <c r="D56" s="30">
        <v>2004</v>
      </c>
      <c r="E56" s="31" t="s">
        <v>10</v>
      </c>
      <c r="F56" s="33" t="s">
        <v>35</v>
      </c>
    </row>
    <row r="57" spans="1:6" s="25" customFormat="1" ht="15" customHeight="1" x14ac:dyDescent="0.25">
      <c r="A57" s="29" t="s">
        <v>623</v>
      </c>
      <c r="B57" s="30" t="s">
        <v>672</v>
      </c>
      <c r="C57" s="31" t="s">
        <v>673</v>
      </c>
      <c r="D57" s="30">
        <v>2005</v>
      </c>
      <c r="E57" s="31" t="s">
        <v>57</v>
      </c>
      <c r="F57" s="33" t="s">
        <v>35</v>
      </c>
    </row>
    <row r="58" spans="1:6" s="25" customFormat="1" ht="15" customHeight="1" x14ac:dyDescent="0.25">
      <c r="A58" s="29" t="s">
        <v>623</v>
      </c>
      <c r="B58" s="30" t="s">
        <v>674</v>
      </c>
      <c r="C58" s="31" t="s">
        <v>675</v>
      </c>
      <c r="D58" s="30">
        <v>2005</v>
      </c>
      <c r="E58" s="31" t="s">
        <v>7</v>
      </c>
      <c r="F58" s="33" t="s">
        <v>35</v>
      </c>
    </row>
    <row r="59" spans="1:6" s="25" customFormat="1" ht="15" customHeight="1" x14ac:dyDescent="0.25">
      <c r="A59" s="29" t="s">
        <v>623</v>
      </c>
      <c r="B59" s="30" t="s">
        <v>676</v>
      </c>
      <c r="C59" s="31" t="s">
        <v>677</v>
      </c>
      <c r="D59" s="30">
        <v>2004</v>
      </c>
      <c r="E59" s="31" t="s">
        <v>38</v>
      </c>
      <c r="F59" s="33" t="s">
        <v>35</v>
      </c>
    </row>
    <row r="60" spans="1:6" s="25" customFormat="1" ht="15" customHeight="1" x14ac:dyDescent="0.25">
      <c r="A60" s="29" t="s">
        <v>623</v>
      </c>
      <c r="B60" s="30" t="s">
        <v>678</v>
      </c>
      <c r="C60" s="31" t="s">
        <v>679</v>
      </c>
      <c r="D60" s="30">
        <v>2005</v>
      </c>
      <c r="E60" s="31" t="s">
        <v>150</v>
      </c>
      <c r="F60" s="33" t="s">
        <v>35</v>
      </c>
    </row>
    <row r="61" spans="1:6" s="25" customFormat="1" ht="15" customHeight="1" x14ac:dyDescent="0.25">
      <c r="A61" s="29" t="s">
        <v>623</v>
      </c>
      <c r="B61" s="30" t="s">
        <v>680</v>
      </c>
      <c r="C61" s="31" t="s">
        <v>681</v>
      </c>
      <c r="D61" s="30">
        <v>2005</v>
      </c>
      <c r="E61" s="31" t="s">
        <v>150</v>
      </c>
      <c r="F61" s="33" t="s">
        <v>35</v>
      </c>
    </row>
    <row r="62" spans="1:6" s="25" customFormat="1" ht="15" customHeight="1" x14ac:dyDescent="0.25">
      <c r="A62" s="29" t="s">
        <v>623</v>
      </c>
      <c r="B62" s="30" t="s">
        <v>682</v>
      </c>
      <c r="C62" s="31" t="s">
        <v>683</v>
      </c>
      <c r="D62" s="30">
        <v>2004</v>
      </c>
      <c r="E62" s="31" t="s">
        <v>66</v>
      </c>
      <c r="F62" s="33" t="s">
        <v>35</v>
      </c>
    </row>
    <row r="63" spans="1:6" s="25" customFormat="1" ht="15" customHeight="1" x14ac:dyDescent="0.25">
      <c r="A63" s="29" t="s">
        <v>623</v>
      </c>
      <c r="B63" s="30" t="s">
        <v>684</v>
      </c>
      <c r="C63" s="31" t="s">
        <v>685</v>
      </c>
      <c r="D63" s="30">
        <v>2005</v>
      </c>
      <c r="E63" s="31" t="s">
        <v>150</v>
      </c>
      <c r="F63" s="33" t="s">
        <v>35</v>
      </c>
    </row>
    <row r="64" spans="1:6" s="25" customFormat="1" ht="15" customHeight="1" x14ac:dyDescent="0.25">
      <c r="A64" s="29" t="s">
        <v>623</v>
      </c>
      <c r="B64" s="30" t="s">
        <v>686</v>
      </c>
      <c r="C64" s="31" t="s">
        <v>687</v>
      </c>
      <c r="D64" s="30">
        <v>2005</v>
      </c>
      <c r="E64" s="31" t="s">
        <v>100</v>
      </c>
      <c r="F64" s="33" t="s">
        <v>35</v>
      </c>
    </row>
    <row r="65" spans="1:6" s="25" customFormat="1" ht="15" customHeight="1" x14ac:dyDescent="0.25">
      <c r="A65" s="29" t="s">
        <v>623</v>
      </c>
      <c r="B65" s="30" t="s">
        <v>688</v>
      </c>
      <c r="C65" s="31" t="s">
        <v>689</v>
      </c>
      <c r="D65" s="30">
        <v>2004</v>
      </c>
      <c r="E65" s="31" t="s">
        <v>338</v>
      </c>
      <c r="F65" s="33" t="s">
        <v>35</v>
      </c>
    </row>
    <row r="66" spans="1:6" s="25" customFormat="1" ht="15" customHeight="1" x14ac:dyDescent="0.25">
      <c r="A66" s="29" t="s">
        <v>623</v>
      </c>
      <c r="B66" s="30" t="s">
        <v>690</v>
      </c>
      <c r="C66" s="31" t="s">
        <v>691</v>
      </c>
      <c r="D66" s="30">
        <v>2005</v>
      </c>
      <c r="E66" s="31" t="s">
        <v>338</v>
      </c>
      <c r="F66" s="33" t="s">
        <v>35</v>
      </c>
    </row>
    <row r="67" spans="1:6" s="25" customFormat="1" ht="15" customHeight="1" x14ac:dyDescent="0.25">
      <c r="A67" s="29" t="s">
        <v>623</v>
      </c>
      <c r="B67" s="30" t="s">
        <v>692</v>
      </c>
      <c r="C67" s="31" t="s">
        <v>693</v>
      </c>
      <c r="D67" s="30">
        <v>2005</v>
      </c>
      <c r="E67" s="31" t="s">
        <v>338</v>
      </c>
      <c r="F67" s="33" t="s">
        <v>35</v>
      </c>
    </row>
    <row r="68" spans="1:6" s="25" customFormat="1" ht="15" customHeight="1" x14ac:dyDescent="0.25">
      <c r="A68" s="29" t="s">
        <v>623</v>
      </c>
      <c r="B68" s="30" t="s">
        <v>694</v>
      </c>
      <c r="C68" s="31" t="s">
        <v>695</v>
      </c>
      <c r="D68" s="30">
        <v>2005</v>
      </c>
      <c r="E68" s="31" t="s">
        <v>428</v>
      </c>
      <c r="F68" s="33" t="s">
        <v>35</v>
      </c>
    </row>
    <row r="69" spans="1:6" s="25" customFormat="1" ht="15" customHeight="1" x14ac:dyDescent="0.25">
      <c r="A69" s="29" t="s">
        <v>623</v>
      </c>
      <c r="B69" s="30" t="s">
        <v>696</v>
      </c>
      <c r="C69" s="31" t="s">
        <v>697</v>
      </c>
      <c r="D69" s="30">
        <v>2004</v>
      </c>
      <c r="E69" s="31" t="s">
        <v>66</v>
      </c>
      <c r="F69" s="33" t="s">
        <v>35</v>
      </c>
    </row>
    <row r="70" spans="1:6" s="25" customFormat="1" ht="15" customHeight="1" x14ac:dyDescent="0.25">
      <c r="A70" s="29" t="s">
        <v>623</v>
      </c>
      <c r="B70" s="30" t="s">
        <v>698</v>
      </c>
      <c r="C70" s="31" t="s">
        <v>699</v>
      </c>
      <c r="D70" s="30">
        <v>2004</v>
      </c>
      <c r="E70" s="31" t="s">
        <v>69</v>
      </c>
      <c r="F70" s="33" t="s">
        <v>35</v>
      </c>
    </row>
    <row r="71" spans="1:6" s="25" customFormat="1" ht="15" customHeight="1" x14ac:dyDescent="0.25">
      <c r="A71" s="29" t="s">
        <v>623</v>
      </c>
      <c r="B71" s="30" t="s">
        <v>700</v>
      </c>
      <c r="C71" s="31" t="s">
        <v>701</v>
      </c>
      <c r="D71" s="30">
        <v>2005</v>
      </c>
      <c r="E71" s="31" t="s">
        <v>109</v>
      </c>
      <c r="F71" s="33" t="s">
        <v>35</v>
      </c>
    </row>
    <row r="72" spans="1:6" s="25" customFormat="1" ht="15" customHeight="1" x14ac:dyDescent="0.25">
      <c r="A72" s="29" t="s">
        <v>623</v>
      </c>
      <c r="B72" s="30" t="s">
        <v>702</v>
      </c>
      <c r="C72" s="31" t="s">
        <v>703</v>
      </c>
      <c r="D72" s="30">
        <v>2005</v>
      </c>
      <c r="E72" s="31" t="s">
        <v>38</v>
      </c>
      <c r="F72" s="33" t="s">
        <v>35</v>
      </c>
    </row>
    <row r="73" spans="1:6" s="25" customFormat="1" ht="15" customHeight="1" x14ac:dyDescent="0.25">
      <c r="A73" s="29" t="s">
        <v>623</v>
      </c>
      <c r="B73" s="30" t="s">
        <v>704</v>
      </c>
      <c r="C73" s="31" t="s">
        <v>705</v>
      </c>
      <c r="D73" s="30">
        <v>2005</v>
      </c>
      <c r="E73" s="31" t="s">
        <v>19</v>
      </c>
      <c r="F73" s="33" t="s">
        <v>35</v>
      </c>
    </row>
    <row r="74" spans="1:6" s="25" customFormat="1" ht="15" customHeight="1" x14ac:dyDescent="0.25">
      <c r="A74" s="29" t="s">
        <v>623</v>
      </c>
      <c r="B74" s="30" t="s">
        <v>706</v>
      </c>
      <c r="C74" s="31" t="s">
        <v>707</v>
      </c>
      <c r="D74" s="30">
        <v>2005</v>
      </c>
      <c r="E74" s="31" t="s">
        <v>109</v>
      </c>
      <c r="F74" s="33" t="s">
        <v>35</v>
      </c>
    </row>
    <row r="75" spans="1:6" s="25" customFormat="1" ht="15" customHeight="1" x14ac:dyDescent="0.25">
      <c r="A75" s="29" t="s">
        <v>623</v>
      </c>
      <c r="B75" s="30" t="s">
        <v>708</v>
      </c>
      <c r="C75" s="31" t="s">
        <v>709</v>
      </c>
      <c r="D75" s="30">
        <v>2005</v>
      </c>
      <c r="E75" s="31" t="s">
        <v>7</v>
      </c>
      <c r="F75" s="33" t="s">
        <v>35</v>
      </c>
    </row>
    <row r="76" spans="1:6" s="25" customFormat="1" ht="15" customHeight="1" x14ac:dyDescent="0.25">
      <c r="A76" s="29" t="s">
        <v>623</v>
      </c>
      <c r="B76" s="30" t="s">
        <v>710</v>
      </c>
      <c r="C76" s="31" t="s">
        <v>711</v>
      </c>
      <c r="D76" s="30">
        <v>2005</v>
      </c>
      <c r="E76" s="31" t="s">
        <v>343</v>
      </c>
      <c r="F76" s="33" t="s">
        <v>35</v>
      </c>
    </row>
    <row r="77" spans="1:6" s="25" customFormat="1" ht="15" customHeight="1" x14ac:dyDescent="0.25">
      <c r="A77" s="29" t="s">
        <v>623</v>
      </c>
      <c r="B77" s="30" t="s">
        <v>712</v>
      </c>
      <c r="C77" s="31" t="s">
        <v>713</v>
      </c>
      <c r="D77" s="30">
        <v>2004</v>
      </c>
      <c r="E77" s="31" t="s">
        <v>310</v>
      </c>
      <c r="F77" s="33" t="s">
        <v>35</v>
      </c>
    </row>
    <row r="78" spans="1:6" s="25" customFormat="1" ht="15" customHeight="1" x14ac:dyDescent="0.25">
      <c r="A78" s="29" t="s">
        <v>623</v>
      </c>
      <c r="B78" s="30" t="s">
        <v>714</v>
      </c>
      <c r="C78" s="31" t="s">
        <v>715</v>
      </c>
      <c r="D78" s="30">
        <v>2004</v>
      </c>
      <c r="E78" s="31" t="s">
        <v>38</v>
      </c>
      <c r="F78" s="33" t="s">
        <v>35</v>
      </c>
    </row>
    <row r="79" spans="1:6" s="25" customFormat="1" ht="15" customHeight="1" x14ac:dyDescent="0.25">
      <c r="A79" s="29" t="s">
        <v>623</v>
      </c>
      <c r="B79" s="30" t="s">
        <v>716</v>
      </c>
      <c r="C79" s="31" t="s">
        <v>717</v>
      </c>
      <c r="D79" s="30">
        <v>2004</v>
      </c>
      <c r="E79" s="31" t="s">
        <v>348</v>
      </c>
      <c r="F79" s="33" t="s">
        <v>35</v>
      </c>
    </row>
    <row r="80" spans="1:6" s="25" customFormat="1" ht="15" customHeight="1" x14ac:dyDescent="0.25">
      <c r="A80" s="29" t="s">
        <v>623</v>
      </c>
      <c r="B80" s="30" t="s">
        <v>718</v>
      </c>
      <c r="C80" s="31" t="s">
        <v>719</v>
      </c>
      <c r="D80" s="30">
        <v>2005</v>
      </c>
      <c r="E80" s="31" t="s">
        <v>348</v>
      </c>
      <c r="F80" s="33" t="s">
        <v>35</v>
      </c>
    </row>
    <row r="81" spans="1:6" s="25" customFormat="1" ht="15" customHeight="1" x14ac:dyDescent="0.25">
      <c r="A81" s="29" t="s">
        <v>623</v>
      </c>
      <c r="B81" s="30" t="s">
        <v>720</v>
      </c>
      <c r="C81" s="31" t="s">
        <v>721</v>
      </c>
      <c r="D81" s="30">
        <v>2004</v>
      </c>
      <c r="E81" s="31" t="s">
        <v>348</v>
      </c>
      <c r="F81" s="33" t="s">
        <v>35</v>
      </c>
    </row>
    <row r="82" spans="1:6" s="25" customFormat="1" ht="15" customHeight="1" x14ac:dyDescent="0.25">
      <c r="A82" s="29" t="s">
        <v>623</v>
      </c>
      <c r="B82" s="30" t="s">
        <v>722</v>
      </c>
      <c r="C82" s="31" t="s">
        <v>723</v>
      </c>
      <c r="D82" s="30">
        <v>2004</v>
      </c>
      <c r="E82" s="31" t="s">
        <v>24</v>
      </c>
      <c r="F82" s="33" t="s">
        <v>35</v>
      </c>
    </row>
    <row r="83" spans="1:6" s="25" customFormat="1" ht="15" customHeight="1" x14ac:dyDescent="0.25">
      <c r="A83" s="29" t="s">
        <v>623</v>
      </c>
      <c r="B83" s="30" t="s">
        <v>724</v>
      </c>
      <c r="C83" s="31" t="s">
        <v>725</v>
      </c>
      <c r="D83" s="30">
        <v>2004</v>
      </c>
      <c r="E83" s="31" t="s">
        <v>24</v>
      </c>
      <c r="F83" s="33" t="s">
        <v>35</v>
      </c>
    </row>
    <row r="84" spans="1:6" s="25" customFormat="1" ht="15" customHeight="1" x14ac:dyDescent="0.25">
      <c r="A84" s="29" t="s">
        <v>623</v>
      </c>
      <c r="B84" s="30" t="s">
        <v>726</v>
      </c>
      <c r="C84" s="31" t="s">
        <v>727</v>
      </c>
      <c r="D84" s="30">
        <v>2004</v>
      </c>
      <c r="E84" s="31" t="s">
        <v>24</v>
      </c>
      <c r="F84" s="33" t="s">
        <v>35</v>
      </c>
    </row>
    <row r="85" spans="1:6" s="25" customFormat="1" ht="15" customHeight="1" x14ac:dyDescent="0.25">
      <c r="A85" s="29" t="s">
        <v>623</v>
      </c>
      <c r="B85" s="30" t="s">
        <v>728</v>
      </c>
      <c r="C85" s="31" t="s">
        <v>729</v>
      </c>
      <c r="D85" s="30">
        <v>2004</v>
      </c>
      <c r="E85" s="31" t="s">
        <v>24</v>
      </c>
      <c r="F85" s="33" t="s">
        <v>35</v>
      </c>
    </row>
    <row r="86" spans="1:6" s="25" customFormat="1" ht="15" customHeight="1" x14ac:dyDescent="0.25">
      <c r="A86" s="29" t="s">
        <v>623</v>
      </c>
      <c r="B86" s="30" t="s">
        <v>730</v>
      </c>
      <c r="C86" s="31" t="s">
        <v>731</v>
      </c>
      <c r="D86" s="30">
        <v>2005</v>
      </c>
      <c r="E86" s="31" t="s">
        <v>24</v>
      </c>
      <c r="F86" s="33" t="s">
        <v>35</v>
      </c>
    </row>
    <row r="87" spans="1:6" s="25" customFormat="1" ht="15" customHeight="1" x14ac:dyDescent="0.25">
      <c r="A87" s="29" t="s">
        <v>623</v>
      </c>
      <c r="B87" s="30" t="s">
        <v>732</v>
      </c>
      <c r="C87" s="31" t="s">
        <v>733</v>
      </c>
      <c r="D87" s="30">
        <v>2004</v>
      </c>
      <c r="E87" s="31" t="s">
        <v>19</v>
      </c>
      <c r="F87" s="33" t="s">
        <v>35</v>
      </c>
    </row>
    <row r="88" spans="1:6" s="25" customFormat="1" ht="15" customHeight="1" x14ac:dyDescent="0.25">
      <c r="A88" s="29" t="s">
        <v>623</v>
      </c>
      <c r="B88" s="30" t="s">
        <v>734</v>
      </c>
      <c r="C88" s="31" t="s">
        <v>735</v>
      </c>
      <c r="D88" s="30">
        <v>2005</v>
      </c>
      <c r="E88" s="31" t="s">
        <v>19</v>
      </c>
      <c r="F88" s="33" t="s">
        <v>35</v>
      </c>
    </row>
    <row r="89" spans="1:6" s="25" customFormat="1" ht="15" customHeight="1" x14ac:dyDescent="0.25">
      <c r="A89" s="29" t="s">
        <v>623</v>
      </c>
      <c r="B89" s="30" t="s">
        <v>736</v>
      </c>
      <c r="C89" s="31" t="s">
        <v>737</v>
      </c>
      <c r="D89" s="30">
        <v>2005</v>
      </c>
      <c r="E89" s="31" t="s">
        <v>310</v>
      </c>
      <c r="F89" s="33" t="s">
        <v>35</v>
      </c>
    </row>
    <row r="90" spans="1:6" s="25" customFormat="1" ht="15" customHeight="1" x14ac:dyDescent="0.25">
      <c r="A90" s="29" t="s">
        <v>623</v>
      </c>
      <c r="B90" s="30" t="s">
        <v>738</v>
      </c>
      <c r="C90" s="31" t="s">
        <v>739</v>
      </c>
      <c r="D90" s="30">
        <v>2004</v>
      </c>
      <c r="E90" s="31" t="s">
        <v>307</v>
      </c>
      <c r="F90" s="33" t="s">
        <v>35</v>
      </c>
    </row>
    <row r="91" spans="1:6" s="25" customFormat="1" ht="15" customHeight="1" x14ac:dyDescent="0.25">
      <c r="A91" s="29" t="s">
        <v>623</v>
      </c>
      <c r="B91" s="30" t="s">
        <v>740</v>
      </c>
      <c r="C91" s="31" t="s">
        <v>741</v>
      </c>
      <c r="D91" s="30">
        <v>2005</v>
      </c>
      <c r="E91" s="31" t="s">
        <v>307</v>
      </c>
      <c r="F91" s="33" t="s">
        <v>35</v>
      </c>
    </row>
    <row r="92" spans="1:6" s="25" customFormat="1" ht="15" customHeight="1" x14ac:dyDescent="0.25">
      <c r="A92" s="29" t="s">
        <v>623</v>
      </c>
      <c r="B92" s="30" t="s">
        <v>742</v>
      </c>
      <c r="C92" s="31" t="s">
        <v>743</v>
      </c>
      <c r="D92" s="30">
        <v>2005</v>
      </c>
      <c r="E92" s="31" t="s">
        <v>526</v>
      </c>
      <c r="F92" s="33" t="s">
        <v>35</v>
      </c>
    </row>
    <row r="93" spans="1:6" s="25" customFormat="1" ht="15" customHeight="1" x14ac:dyDescent="0.25">
      <c r="A93" s="29" t="s">
        <v>623</v>
      </c>
      <c r="B93" s="30" t="s">
        <v>744</v>
      </c>
      <c r="C93" s="31" t="s">
        <v>745</v>
      </c>
      <c r="D93" s="30">
        <v>2005</v>
      </c>
      <c r="E93" s="31" t="s">
        <v>313</v>
      </c>
      <c r="F93" s="33" t="s">
        <v>35</v>
      </c>
    </row>
    <row r="94" spans="1:6" s="25" customFormat="1" ht="15" customHeight="1" x14ac:dyDescent="0.25">
      <c r="A94" s="29" t="s">
        <v>623</v>
      </c>
      <c r="B94" s="30" t="s">
        <v>746</v>
      </c>
      <c r="C94" s="31" t="s">
        <v>747</v>
      </c>
      <c r="D94" s="30">
        <v>2004</v>
      </c>
      <c r="E94" s="31" t="s">
        <v>313</v>
      </c>
      <c r="F94" s="33" t="s">
        <v>35</v>
      </c>
    </row>
    <row r="95" spans="1:6" s="25" customFormat="1" ht="15" customHeight="1" x14ac:dyDescent="0.25">
      <c r="A95" s="29" t="s">
        <v>623</v>
      </c>
      <c r="B95" s="30" t="s">
        <v>748</v>
      </c>
      <c r="C95" s="31" t="s">
        <v>749</v>
      </c>
      <c r="D95" s="30">
        <v>2004</v>
      </c>
      <c r="E95" s="31" t="s">
        <v>310</v>
      </c>
      <c r="F95" s="33" t="s">
        <v>35</v>
      </c>
    </row>
    <row r="96" spans="1:6" s="25" customFormat="1" ht="15" customHeight="1" x14ac:dyDescent="0.25">
      <c r="A96" s="29" t="s">
        <v>623</v>
      </c>
      <c r="B96" s="30" t="s">
        <v>750</v>
      </c>
      <c r="C96" s="31" t="s">
        <v>751</v>
      </c>
      <c r="D96" s="30">
        <v>2005</v>
      </c>
      <c r="E96" s="31" t="s">
        <v>428</v>
      </c>
      <c r="F96" s="33" t="s">
        <v>35</v>
      </c>
    </row>
    <row r="97" spans="1:6" s="25" customFormat="1" ht="15" customHeight="1" x14ac:dyDescent="0.25">
      <c r="A97" s="29" t="s">
        <v>623</v>
      </c>
      <c r="B97" s="30" t="s">
        <v>752</v>
      </c>
      <c r="C97" s="31" t="s">
        <v>753</v>
      </c>
      <c r="D97" s="30">
        <v>2005</v>
      </c>
      <c r="E97" s="31" t="s">
        <v>356</v>
      </c>
      <c r="F97" s="33" t="s">
        <v>35</v>
      </c>
    </row>
    <row r="98" spans="1:6" s="25" customFormat="1" ht="15" customHeight="1" x14ac:dyDescent="0.25">
      <c r="A98" s="29" t="s">
        <v>623</v>
      </c>
      <c r="B98" s="30" t="s">
        <v>754</v>
      </c>
      <c r="C98" s="31" t="s">
        <v>755</v>
      </c>
      <c r="D98" s="30">
        <v>2005</v>
      </c>
      <c r="E98" s="31" t="s">
        <v>66</v>
      </c>
      <c r="F98" s="33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BD89-C490-4C3D-847D-DD00A70C0923}">
  <dimension ref="A1:F66"/>
  <sheetViews>
    <sheetView topLeftCell="A13" workbookViewId="0">
      <selection activeCell="L12" sqref="L12"/>
    </sheetView>
  </sheetViews>
  <sheetFormatPr defaultRowHeight="15" customHeight="1" x14ac:dyDescent="0.25"/>
  <cols>
    <col min="1" max="1" width="6.7109375" customWidth="1"/>
    <col min="2" max="2" width="8.7109375" customWidth="1"/>
    <col min="3" max="3" width="24.7109375" customWidth="1"/>
    <col min="4" max="4" width="8.7109375" customWidth="1"/>
    <col min="5" max="5" width="28.7109375" customWidth="1"/>
    <col min="6" max="6" width="8.7109375" customWidth="1"/>
  </cols>
  <sheetData>
    <row r="1" spans="1:6" ht="15" customHeight="1" x14ac:dyDescent="0.25">
      <c r="A1" s="34" t="s">
        <v>0</v>
      </c>
      <c r="B1" s="35" t="s">
        <v>1</v>
      </c>
      <c r="C1" s="36" t="s">
        <v>2</v>
      </c>
      <c r="D1" s="35" t="s">
        <v>3</v>
      </c>
      <c r="E1" s="36" t="s">
        <v>4</v>
      </c>
      <c r="F1" s="40" t="s">
        <v>5</v>
      </c>
    </row>
    <row r="2" spans="1:6" ht="15" customHeight="1" x14ac:dyDescent="0.25">
      <c r="A2" s="37">
        <v>1</v>
      </c>
      <c r="B2" s="38" t="s">
        <v>756</v>
      </c>
      <c r="C2" s="39" t="s">
        <v>757</v>
      </c>
      <c r="D2" s="38">
        <v>2006</v>
      </c>
      <c r="E2" s="39" t="s">
        <v>34</v>
      </c>
      <c r="F2" s="41" t="s">
        <v>758</v>
      </c>
    </row>
    <row r="3" spans="1:6" ht="15" customHeight="1" x14ac:dyDescent="0.25">
      <c r="A3" s="37">
        <v>2</v>
      </c>
      <c r="B3" s="38" t="s">
        <v>759</v>
      </c>
      <c r="C3" s="39" t="s">
        <v>760</v>
      </c>
      <c r="D3" s="38">
        <v>2006</v>
      </c>
      <c r="E3" s="39" t="s">
        <v>10</v>
      </c>
      <c r="F3" s="41" t="s">
        <v>761</v>
      </c>
    </row>
    <row r="4" spans="1:6" ht="15" customHeight="1" x14ac:dyDescent="0.25">
      <c r="A4" s="37">
        <v>3</v>
      </c>
      <c r="B4" s="38" t="s">
        <v>762</v>
      </c>
      <c r="C4" s="39" t="s">
        <v>763</v>
      </c>
      <c r="D4" s="38">
        <v>2006</v>
      </c>
      <c r="E4" s="39" t="s">
        <v>7</v>
      </c>
      <c r="F4" s="41" t="s">
        <v>764</v>
      </c>
    </row>
    <row r="5" spans="1:6" ht="15" customHeight="1" x14ac:dyDescent="0.25">
      <c r="A5" s="37">
        <v>4</v>
      </c>
      <c r="B5" s="38" t="s">
        <v>765</v>
      </c>
      <c r="C5" s="39" t="s">
        <v>766</v>
      </c>
      <c r="D5" s="38">
        <v>2006</v>
      </c>
      <c r="E5" s="39" t="s">
        <v>66</v>
      </c>
      <c r="F5" s="41" t="s">
        <v>767</v>
      </c>
    </row>
    <row r="6" spans="1:6" ht="15" customHeight="1" x14ac:dyDescent="0.25">
      <c r="A6" s="37">
        <v>5</v>
      </c>
      <c r="B6" s="38" t="s">
        <v>768</v>
      </c>
      <c r="C6" s="39" t="s">
        <v>769</v>
      </c>
      <c r="D6" s="38">
        <v>2006</v>
      </c>
      <c r="E6" s="39" t="s">
        <v>153</v>
      </c>
      <c r="F6" s="41" t="s">
        <v>770</v>
      </c>
    </row>
    <row r="7" spans="1:6" ht="15" customHeight="1" x14ac:dyDescent="0.25">
      <c r="A7" s="37">
        <v>6</v>
      </c>
      <c r="B7" s="38" t="s">
        <v>771</v>
      </c>
      <c r="C7" s="39" t="s">
        <v>772</v>
      </c>
      <c r="D7" s="38">
        <v>2006</v>
      </c>
      <c r="E7" s="39" t="s">
        <v>38</v>
      </c>
      <c r="F7" s="41" t="s">
        <v>773</v>
      </c>
    </row>
    <row r="8" spans="1:6" ht="15" customHeight="1" x14ac:dyDescent="0.25">
      <c r="A8" s="37">
        <v>7</v>
      </c>
      <c r="B8" s="38" t="s">
        <v>774</v>
      </c>
      <c r="C8" s="39" t="s">
        <v>775</v>
      </c>
      <c r="D8" s="38">
        <v>2006</v>
      </c>
      <c r="E8" s="39" t="s">
        <v>19</v>
      </c>
      <c r="F8" s="41" t="s">
        <v>776</v>
      </c>
    </row>
    <row r="9" spans="1:6" ht="15" customHeight="1" x14ac:dyDescent="0.25">
      <c r="A9" s="37">
        <v>8</v>
      </c>
      <c r="B9" s="38" t="s">
        <v>777</v>
      </c>
      <c r="C9" s="39" t="s">
        <v>778</v>
      </c>
      <c r="D9" s="38">
        <v>2007</v>
      </c>
      <c r="E9" s="39" t="s">
        <v>57</v>
      </c>
      <c r="F9" s="41" t="s">
        <v>779</v>
      </c>
    </row>
    <row r="10" spans="1:6" ht="15" customHeight="1" x14ac:dyDescent="0.25">
      <c r="A10" s="37">
        <v>9</v>
      </c>
      <c r="B10" s="38" t="s">
        <v>780</v>
      </c>
      <c r="C10" s="39" t="s">
        <v>781</v>
      </c>
      <c r="D10" s="38">
        <v>2007</v>
      </c>
      <c r="E10" s="39" t="s">
        <v>7</v>
      </c>
      <c r="F10" s="41" t="s">
        <v>782</v>
      </c>
    </row>
    <row r="11" spans="1:6" ht="15" customHeight="1" x14ac:dyDescent="0.25">
      <c r="A11" s="37">
        <v>10</v>
      </c>
      <c r="B11" s="38" t="s">
        <v>783</v>
      </c>
      <c r="C11" s="39" t="s">
        <v>784</v>
      </c>
      <c r="D11" s="38">
        <v>2007</v>
      </c>
      <c r="E11" s="39" t="s">
        <v>348</v>
      </c>
      <c r="F11" s="41" t="s">
        <v>785</v>
      </c>
    </row>
    <row r="12" spans="1:6" ht="15" customHeight="1" x14ac:dyDescent="0.25">
      <c r="A12" s="37">
        <v>11</v>
      </c>
      <c r="B12" s="38" t="s">
        <v>786</v>
      </c>
      <c r="C12" s="39" t="s">
        <v>787</v>
      </c>
      <c r="D12" s="38">
        <v>2007</v>
      </c>
      <c r="E12" s="39" t="s">
        <v>38</v>
      </c>
      <c r="F12" s="41" t="s">
        <v>788</v>
      </c>
    </row>
    <row r="13" spans="1:6" ht="15" customHeight="1" x14ac:dyDescent="0.25">
      <c r="A13" s="37">
        <v>12</v>
      </c>
      <c r="B13" s="38" t="s">
        <v>789</v>
      </c>
      <c r="C13" s="39" t="s">
        <v>790</v>
      </c>
      <c r="D13" s="38">
        <v>2007</v>
      </c>
      <c r="E13" s="39" t="s">
        <v>19</v>
      </c>
      <c r="F13" s="41" t="s">
        <v>791</v>
      </c>
    </row>
    <row r="14" spans="1:6" ht="15" customHeight="1" x14ac:dyDescent="0.25">
      <c r="A14" s="37">
        <v>13</v>
      </c>
      <c r="B14" s="38" t="s">
        <v>792</v>
      </c>
      <c r="C14" s="39" t="s">
        <v>793</v>
      </c>
      <c r="D14" s="38">
        <v>2007</v>
      </c>
      <c r="E14" s="39" t="s">
        <v>29</v>
      </c>
      <c r="F14" s="41" t="s">
        <v>794</v>
      </c>
    </row>
    <row r="15" spans="1:6" ht="15" customHeight="1" x14ac:dyDescent="0.25">
      <c r="A15" s="37">
        <v>14</v>
      </c>
      <c r="B15" s="38" t="s">
        <v>795</v>
      </c>
      <c r="C15" s="39" t="s">
        <v>796</v>
      </c>
      <c r="D15" s="38">
        <v>2007</v>
      </c>
      <c r="E15" s="39" t="s">
        <v>348</v>
      </c>
      <c r="F15" s="41" t="s">
        <v>797</v>
      </c>
    </row>
    <row r="16" spans="1:6" ht="15" customHeight="1" x14ac:dyDescent="0.25">
      <c r="A16" s="37">
        <v>15</v>
      </c>
      <c r="B16" s="38" t="s">
        <v>798</v>
      </c>
      <c r="C16" s="39" t="s">
        <v>799</v>
      </c>
      <c r="D16" s="38">
        <v>2007</v>
      </c>
      <c r="E16" s="39" t="s">
        <v>19</v>
      </c>
      <c r="F16" s="41" t="s">
        <v>800</v>
      </c>
    </row>
    <row r="17" spans="1:6" ht="15" customHeight="1" x14ac:dyDescent="0.25">
      <c r="A17" s="37">
        <v>16</v>
      </c>
      <c r="B17" s="38" t="s">
        <v>801</v>
      </c>
      <c r="C17" s="39" t="s">
        <v>802</v>
      </c>
      <c r="D17" s="38">
        <v>2006</v>
      </c>
      <c r="E17" s="39" t="s">
        <v>7</v>
      </c>
      <c r="F17" s="41" t="s">
        <v>803</v>
      </c>
    </row>
    <row r="18" spans="1:6" ht="15" customHeight="1" x14ac:dyDescent="0.25">
      <c r="A18" s="37">
        <v>17</v>
      </c>
      <c r="B18" s="38" t="s">
        <v>804</v>
      </c>
      <c r="C18" s="39" t="s">
        <v>805</v>
      </c>
      <c r="D18" s="38">
        <v>2007</v>
      </c>
      <c r="E18" s="39" t="s">
        <v>19</v>
      </c>
      <c r="F18" s="41" t="s">
        <v>806</v>
      </c>
    </row>
    <row r="19" spans="1:6" ht="15" customHeight="1" x14ac:dyDescent="0.25">
      <c r="A19" s="37">
        <v>18</v>
      </c>
      <c r="B19" s="38" t="s">
        <v>807</v>
      </c>
      <c r="C19" s="39" t="s">
        <v>808</v>
      </c>
      <c r="D19" s="38">
        <v>2007</v>
      </c>
      <c r="E19" s="39" t="s">
        <v>24</v>
      </c>
      <c r="F19" s="41" t="s">
        <v>809</v>
      </c>
    </row>
    <row r="20" spans="1:6" ht="15" customHeight="1" x14ac:dyDescent="0.25">
      <c r="A20" s="37">
        <v>19</v>
      </c>
      <c r="B20" s="38" t="s">
        <v>810</v>
      </c>
      <c r="C20" s="39" t="s">
        <v>811</v>
      </c>
      <c r="D20" s="38">
        <v>2007</v>
      </c>
      <c r="E20" s="39" t="s">
        <v>19</v>
      </c>
      <c r="F20" s="41" t="s">
        <v>812</v>
      </c>
    </row>
    <row r="21" spans="1:6" ht="15" customHeight="1" x14ac:dyDescent="0.25">
      <c r="A21" s="37" t="s">
        <v>813</v>
      </c>
      <c r="B21" s="38" t="s">
        <v>814</v>
      </c>
      <c r="C21" s="39" t="s">
        <v>815</v>
      </c>
      <c r="D21" s="38">
        <v>2006</v>
      </c>
      <c r="E21" s="39" t="s">
        <v>34</v>
      </c>
      <c r="F21" s="41" t="s">
        <v>35</v>
      </c>
    </row>
    <row r="22" spans="1:6" ht="15" customHeight="1" x14ac:dyDescent="0.25">
      <c r="A22" s="37" t="s">
        <v>813</v>
      </c>
      <c r="B22" s="38" t="s">
        <v>816</v>
      </c>
      <c r="C22" s="39" t="s">
        <v>817</v>
      </c>
      <c r="D22" s="38">
        <v>2007</v>
      </c>
      <c r="E22" s="39" t="s">
        <v>57</v>
      </c>
      <c r="F22" s="41" t="s">
        <v>35</v>
      </c>
    </row>
    <row r="23" spans="1:6" ht="15" customHeight="1" x14ac:dyDescent="0.25">
      <c r="A23" s="37" t="s">
        <v>813</v>
      </c>
      <c r="B23" s="38" t="s">
        <v>818</v>
      </c>
      <c r="C23" s="39" t="s">
        <v>819</v>
      </c>
      <c r="D23" s="38">
        <v>2006</v>
      </c>
      <c r="E23" s="39" t="s">
        <v>69</v>
      </c>
      <c r="F23" s="41" t="s">
        <v>35</v>
      </c>
    </row>
    <row r="24" spans="1:6" ht="15" customHeight="1" x14ac:dyDescent="0.25">
      <c r="A24" s="37" t="s">
        <v>813</v>
      </c>
      <c r="B24" s="38" t="s">
        <v>820</v>
      </c>
      <c r="C24" s="39" t="s">
        <v>821</v>
      </c>
      <c r="D24" s="38">
        <v>2006</v>
      </c>
      <c r="E24" s="39" t="s">
        <v>150</v>
      </c>
      <c r="F24" s="41" t="s">
        <v>35</v>
      </c>
    </row>
    <row r="25" spans="1:6" ht="15" customHeight="1" x14ac:dyDescent="0.25">
      <c r="A25" s="37" t="s">
        <v>813</v>
      </c>
      <c r="B25" s="38" t="s">
        <v>822</v>
      </c>
      <c r="C25" s="39" t="s">
        <v>823</v>
      </c>
      <c r="D25" s="38">
        <v>2007</v>
      </c>
      <c r="E25" s="39" t="s">
        <v>428</v>
      </c>
      <c r="F25" s="41" t="s">
        <v>35</v>
      </c>
    </row>
    <row r="26" spans="1:6" ht="15" customHeight="1" x14ac:dyDescent="0.25">
      <c r="A26" s="37" t="s">
        <v>813</v>
      </c>
      <c r="B26" s="38" t="s">
        <v>824</v>
      </c>
      <c r="C26" s="39" t="s">
        <v>825</v>
      </c>
      <c r="D26" s="38">
        <v>2006</v>
      </c>
      <c r="E26" s="39" t="s">
        <v>38</v>
      </c>
      <c r="F26" s="41" t="s">
        <v>35</v>
      </c>
    </row>
    <row r="27" spans="1:6" ht="15" customHeight="1" x14ac:dyDescent="0.25">
      <c r="A27" s="37" t="s">
        <v>813</v>
      </c>
      <c r="B27" s="38" t="s">
        <v>826</v>
      </c>
      <c r="C27" s="39" t="s">
        <v>827</v>
      </c>
      <c r="D27" s="38">
        <v>2006</v>
      </c>
      <c r="E27" s="39" t="s">
        <v>38</v>
      </c>
      <c r="F27" s="41" t="s">
        <v>35</v>
      </c>
    </row>
    <row r="28" spans="1:6" ht="15" customHeight="1" x14ac:dyDescent="0.25">
      <c r="A28" s="37" t="s">
        <v>813</v>
      </c>
      <c r="B28" s="38" t="s">
        <v>828</v>
      </c>
      <c r="C28" s="39" t="s">
        <v>829</v>
      </c>
      <c r="D28" s="38">
        <v>2006</v>
      </c>
      <c r="E28" s="39" t="s">
        <v>69</v>
      </c>
      <c r="F28" s="41" t="s">
        <v>35</v>
      </c>
    </row>
    <row r="29" spans="1:6" ht="15" customHeight="1" x14ac:dyDescent="0.25">
      <c r="A29" s="37" t="s">
        <v>813</v>
      </c>
      <c r="B29" s="38" t="s">
        <v>830</v>
      </c>
      <c r="C29" s="39" t="s">
        <v>831</v>
      </c>
      <c r="D29" s="38">
        <v>2006</v>
      </c>
      <c r="E29" s="39" t="s">
        <v>69</v>
      </c>
      <c r="F29" s="41" t="s">
        <v>35</v>
      </c>
    </row>
    <row r="30" spans="1:6" ht="15" customHeight="1" x14ac:dyDescent="0.25">
      <c r="A30" s="37" t="s">
        <v>813</v>
      </c>
      <c r="B30" s="38" t="s">
        <v>832</v>
      </c>
      <c r="C30" s="39" t="s">
        <v>833</v>
      </c>
      <c r="D30" s="38">
        <v>2006</v>
      </c>
      <c r="E30" s="39" t="s">
        <v>34</v>
      </c>
      <c r="F30" s="41" t="s">
        <v>35</v>
      </c>
    </row>
    <row r="31" spans="1:6" ht="15" customHeight="1" x14ac:dyDescent="0.25">
      <c r="A31" s="37" t="s">
        <v>813</v>
      </c>
      <c r="B31" s="38" t="s">
        <v>834</v>
      </c>
      <c r="C31" s="39" t="s">
        <v>835</v>
      </c>
      <c r="D31" s="38">
        <v>2006</v>
      </c>
      <c r="E31" s="39" t="s">
        <v>338</v>
      </c>
      <c r="F31" s="41" t="s">
        <v>35</v>
      </c>
    </row>
    <row r="32" spans="1:6" ht="15" customHeight="1" x14ac:dyDescent="0.25">
      <c r="A32" s="37" t="s">
        <v>813</v>
      </c>
      <c r="B32" s="38" t="s">
        <v>836</v>
      </c>
      <c r="C32" s="39" t="s">
        <v>837</v>
      </c>
      <c r="D32" s="38">
        <v>2006</v>
      </c>
      <c r="E32" s="39" t="s">
        <v>338</v>
      </c>
      <c r="F32" s="41" t="s">
        <v>35</v>
      </c>
    </row>
    <row r="33" spans="1:6" ht="15" customHeight="1" x14ac:dyDescent="0.25">
      <c r="A33" s="37" t="s">
        <v>813</v>
      </c>
      <c r="B33" s="38" t="s">
        <v>838</v>
      </c>
      <c r="C33" s="39" t="s">
        <v>839</v>
      </c>
      <c r="D33" s="38">
        <v>2007</v>
      </c>
      <c r="E33" s="39" t="s">
        <v>338</v>
      </c>
      <c r="F33" s="41" t="s">
        <v>35</v>
      </c>
    </row>
    <row r="34" spans="1:6" ht="15" customHeight="1" x14ac:dyDescent="0.25">
      <c r="A34" s="37" t="s">
        <v>813</v>
      </c>
      <c r="B34" s="38" t="s">
        <v>840</v>
      </c>
      <c r="C34" s="39" t="s">
        <v>841</v>
      </c>
      <c r="D34" s="38">
        <v>2007</v>
      </c>
      <c r="E34" s="39" t="s">
        <v>338</v>
      </c>
      <c r="F34" s="41" t="s">
        <v>35</v>
      </c>
    </row>
    <row r="35" spans="1:6" ht="15" customHeight="1" x14ac:dyDescent="0.25">
      <c r="A35" s="37" t="s">
        <v>813</v>
      </c>
      <c r="B35" s="38" t="s">
        <v>842</v>
      </c>
      <c r="C35" s="39" t="s">
        <v>843</v>
      </c>
      <c r="D35" s="38">
        <v>2007</v>
      </c>
      <c r="E35" s="39" t="s">
        <v>338</v>
      </c>
      <c r="F35" s="41" t="s">
        <v>35</v>
      </c>
    </row>
    <row r="36" spans="1:6" ht="15" customHeight="1" x14ac:dyDescent="0.25">
      <c r="A36" s="37" t="s">
        <v>813</v>
      </c>
      <c r="B36" s="38" t="s">
        <v>844</v>
      </c>
      <c r="C36" s="39" t="s">
        <v>845</v>
      </c>
      <c r="D36" s="38">
        <v>2007</v>
      </c>
      <c r="E36" s="39" t="s">
        <v>69</v>
      </c>
      <c r="F36" s="41" t="s">
        <v>35</v>
      </c>
    </row>
    <row r="37" spans="1:6" ht="15" customHeight="1" x14ac:dyDescent="0.25">
      <c r="A37" s="37" t="s">
        <v>813</v>
      </c>
      <c r="B37" s="38" t="s">
        <v>846</v>
      </c>
      <c r="C37" s="39" t="s">
        <v>847</v>
      </c>
      <c r="D37" s="38">
        <v>2007</v>
      </c>
      <c r="E37" s="39" t="s">
        <v>109</v>
      </c>
      <c r="F37" s="41" t="s">
        <v>35</v>
      </c>
    </row>
    <row r="38" spans="1:6" ht="15" customHeight="1" x14ac:dyDescent="0.25">
      <c r="A38" s="37" t="s">
        <v>813</v>
      </c>
      <c r="B38" s="38" t="s">
        <v>848</v>
      </c>
      <c r="C38" s="39" t="s">
        <v>849</v>
      </c>
      <c r="D38" s="38">
        <v>2007</v>
      </c>
      <c r="E38" s="39" t="s">
        <v>109</v>
      </c>
      <c r="F38" s="41" t="s">
        <v>35</v>
      </c>
    </row>
    <row r="39" spans="1:6" ht="15" customHeight="1" x14ac:dyDescent="0.25">
      <c r="A39" s="37" t="s">
        <v>813</v>
      </c>
      <c r="B39" s="38" t="s">
        <v>850</v>
      </c>
      <c r="C39" s="39" t="s">
        <v>851</v>
      </c>
      <c r="D39" s="38">
        <v>2007</v>
      </c>
      <c r="E39" s="39" t="s">
        <v>57</v>
      </c>
      <c r="F39" s="41" t="s">
        <v>35</v>
      </c>
    </row>
    <row r="40" spans="1:6" ht="15" customHeight="1" x14ac:dyDescent="0.25">
      <c r="A40" s="37" t="s">
        <v>813</v>
      </c>
      <c r="B40" s="38" t="s">
        <v>852</v>
      </c>
      <c r="C40" s="39" t="s">
        <v>853</v>
      </c>
      <c r="D40" s="38">
        <v>2007</v>
      </c>
      <c r="E40" s="39" t="s">
        <v>19</v>
      </c>
      <c r="F40" s="41" t="s">
        <v>35</v>
      </c>
    </row>
    <row r="41" spans="1:6" ht="15" customHeight="1" x14ac:dyDescent="0.25">
      <c r="A41" s="37" t="s">
        <v>813</v>
      </c>
      <c r="B41" s="38" t="s">
        <v>854</v>
      </c>
      <c r="C41" s="39" t="s">
        <v>855</v>
      </c>
      <c r="D41" s="38">
        <v>2007</v>
      </c>
      <c r="E41" s="39" t="s">
        <v>38</v>
      </c>
      <c r="F41" s="41" t="s">
        <v>35</v>
      </c>
    </row>
    <row r="42" spans="1:6" ht="15" customHeight="1" x14ac:dyDescent="0.25">
      <c r="A42" s="37" t="s">
        <v>813</v>
      </c>
      <c r="B42" s="38" t="s">
        <v>856</v>
      </c>
      <c r="C42" s="39" t="s">
        <v>857</v>
      </c>
      <c r="D42" s="38">
        <v>2007</v>
      </c>
      <c r="E42" s="39" t="s">
        <v>567</v>
      </c>
      <c r="F42" s="41" t="s">
        <v>35</v>
      </c>
    </row>
    <row r="43" spans="1:6" ht="15" customHeight="1" x14ac:dyDescent="0.25">
      <c r="A43" s="37" t="s">
        <v>813</v>
      </c>
      <c r="B43" s="38" t="s">
        <v>858</v>
      </c>
      <c r="C43" s="39" t="s">
        <v>859</v>
      </c>
      <c r="D43" s="38">
        <v>2007</v>
      </c>
      <c r="E43" s="39" t="s">
        <v>66</v>
      </c>
      <c r="F43" s="41" t="s">
        <v>35</v>
      </c>
    </row>
    <row r="44" spans="1:6" ht="15" customHeight="1" x14ac:dyDescent="0.25">
      <c r="A44" s="37" t="s">
        <v>813</v>
      </c>
      <c r="B44" s="38" t="s">
        <v>860</v>
      </c>
      <c r="C44" s="39" t="s">
        <v>861</v>
      </c>
      <c r="D44" s="38">
        <v>2007</v>
      </c>
      <c r="E44" s="39" t="s">
        <v>10</v>
      </c>
      <c r="F44" s="41" t="s">
        <v>35</v>
      </c>
    </row>
    <row r="45" spans="1:6" ht="15" customHeight="1" x14ac:dyDescent="0.25">
      <c r="A45" s="37" t="s">
        <v>813</v>
      </c>
      <c r="B45" s="38" t="s">
        <v>862</v>
      </c>
      <c r="C45" s="39" t="s">
        <v>863</v>
      </c>
      <c r="D45" s="38">
        <v>2007</v>
      </c>
      <c r="E45" s="39" t="s">
        <v>10</v>
      </c>
      <c r="F45" s="41" t="s">
        <v>35</v>
      </c>
    </row>
    <row r="46" spans="1:6" ht="15" customHeight="1" x14ac:dyDescent="0.25">
      <c r="A46" s="37" t="s">
        <v>813</v>
      </c>
      <c r="B46" s="38" t="s">
        <v>864</v>
      </c>
      <c r="C46" s="39" t="s">
        <v>865</v>
      </c>
      <c r="D46" s="38">
        <v>2006</v>
      </c>
      <c r="E46" s="39" t="s">
        <v>19</v>
      </c>
      <c r="F46" s="41" t="s">
        <v>35</v>
      </c>
    </row>
    <row r="47" spans="1:6" ht="15" customHeight="1" x14ac:dyDescent="0.25">
      <c r="A47" s="37" t="s">
        <v>813</v>
      </c>
      <c r="B47" s="38" t="s">
        <v>866</v>
      </c>
      <c r="C47" s="39" t="s">
        <v>867</v>
      </c>
      <c r="D47" s="38">
        <v>2007</v>
      </c>
      <c r="E47" s="39" t="s">
        <v>38</v>
      </c>
      <c r="F47" s="41" t="s">
        <v>35</v>
      </c>
    </row>
    <row r="48" spans="1:6" ht="15" customHeight="1" x14ac:dyDescent="0.25">
      <c r="A48" s="37" t="s">
        <v>813</v>
      </c>
      <c r="B48" s="38" t="s">
        <v>868</v>
      </c>
      <c r="C48" s="39" t="s">
        <v>869</v>
      </c>
      <c r="D48" s="38">
        <v>2006</v>
      </c>
      <c r="E48" s="39" t="s">
        <v>348</v>
      </c>
      <c r="F48" s="41" t="s">
        <v>35</v>
      </c>
    </row>
    <row r="49" spans="1:6" ht="15" customHeight="1" x14ac:dyDescent="0.25">
      <c r="A49" s="37" t="s">
        <v>813</v>
      </c>
      <c r="B49" s="38" t="s">
        <v>870</v>
      </c>
      <c r="C49" s="39" t="s">
        <v>871</v>
      </c>
      <c r="D49" s="38">
        <v>2006</v>
      </c>
      <c r="E49" s="39" t="s">
        <v>338</v>
      </c>
      <c r="F49" s="41" t="s">
        <v>35</v>
      </c>
    </row>
    <row r="50" spans="1:6" ht="15" customHeight="1" x14ac:dyDescent="0.25">
      <c r="A50" s="37" t="s">
        <v>813</v>
      </c>
      <c r="B50" s="38" t="s">
        <v>872</v>
      </c>
      <c r="C50" s="39" t="s">
        <v>873</v>
      </c>
      <c r="D50" s="38">
        <v>2007</v>
      </c>
      <c r="E50" s="39" t="s">
        <v>428</v>
      </c>
      <c r="F50" s="41" t="s">
        <v>35</v>
      </c>
    </row>
    <row r="51" spans="1:6" ht="15" customHeight="1" x14ac:dyDescent="0.25">
      <c r="A51" s="37" t="s">
        <v>813</v>
      </c>
      <c r="B51" s="38" t="s">
        <v>874</v>
      </c>
      <c r="C51" s="39" t="s">
        <v>875</v>
      </c>
      <c r="D51" s="38">
        <v>2007</v>
      </c>
      <c r="E51" s="39" t="s">
        <v>29</v>
      </c>
      <c r="F51" s="41" t="s">
        <v>35</v>
      </c>
    </row>
    <row r="52" spans="1:6" ht="15" customHeight="1" x14ac:dyDescent="0.25">
      <c r="A52" s="37" t="s">
        <v>813</v>
      </c>
      <c r="B52" s="38" t="s">
        <v>876</v>
      </c>
      <c r="C52" s="39" t="s">
        <v>877</v>
      </c>
      <c r="D52" s="38">
        <v>2006</v>
      </c>
      <c r="E52" s="39" t="s">
        <v>338</v>
      </c>
      <c r="F52" s="41" t="s">
        <v>35</v>
      </c>
    </row>
    <row r="53" spans="1:6" ht="15" customHeight="1" x14ac:dyDescent="0.25">
      <c r="A53" s="37" t="s">
        <v>813</v>
      </c>
      <c r="B53" s="38" t="s">
        <v>878</v>
      </c>
      <c r="C53" s="39" t="s">
        <v>879</v>
      </c>
      <c r="D53" s="38">
        <v>2007</v>
      </c>
      <c r="E53" s="39" t="s">
        <v>338</v>
      </c>
      <c r="F53" s="41" t="s">
        <v>35</v>
      </c>
    </row>
    <row r="54" spans="1:6" ht="15" customHeight="1" x14ac:dyDescent="0.25">
      <c r="A54" s="37" t="s">
        <v>813</v>
      </c>
      <c r="B54" s="38" t="s">
        <v>880</v>
      </c>
      <c r="C54" s="39" t="s">
        <v>881</v>
      </c>
      <c r="D54" s="38">
        <v>2007</v>
      </c>
      <c r="E54" s="39" t="s">
        <v>29</v>
      </c>
      <c r="F54" s="41" t="s">
        <v>35</v>
      </c>
    </row>
    <row r="55" spans="1:6" ht="15" customHeight="1" x14ac:dyDescent="0.25">
      <c r="A55" s="37" t="s">
        <v>813</v>
      </c>
      <c r="B55" s="38" t="s">
        <v>882</v>
      </c>
      <c r="C55" s="39" t="s">
        <v>883</v>
      </c>
      <c r="D55" s="38">
        <v>2007</v>
      </c>
      <c r="E55" s="39" t="s">
        <v>7</v>
      </c>
      <c r="F55" s="41" t="s">
        <v>35</v>
      </c>
    </row>
    <row r="56" spans="1:6" ht="15" customHeight="1" x14ac:dyDescent="0.25">
      <c r="A56" s="37" t="s">
        <v>813</v>
      </c>
      <c r="B56" s="38" t="s">
        <v>884</v>
      </c>
      <c r="C56" s="39" t="s">
        <v>885</v>
      </c>
      <c r="D56" s="38">
        <v>2006</v>
      </c>
      <c r="E56" s="39" t="s">
        <v>321</v>
      </c>
      <c r="F56" s="41" t="s">
        <v>35</v>
      </c>
    </row>
    <row r="57" spans="1:6" ht="15" customHeight="1" x14ac:dyDescent="0.25">
      <c r="A57" s="37" t="s">
        <v>813</v>
      </c>
      <c r="B57" s="38" t="s">
        <v>886</v>
      </c>
      <c r="C57" s="39" t="s">
        <v>887</v>
      </c>
      <c r="D57" s="38">
        <v>2007</v>
      </c>
      <c r="E57" s="39" t="s">
        <v>362</v>
      </c>
      <c r="F57" s="41" t="s">
        <v>35</v>
      </c>
    </row>
    <row r="58" spans="1:6" ht="15" customHeight="1" x14ac:dyDescent="0.25">
      <c r="A58" s="37" t="s">
        <v>813</v>
      </c>
      <c r="B58" s="38" t="s">
        <v>888</v>
      </c>
      <c r="C58" s="39" t="s">
        <v>889</v>
      </c>
      <c r="D58" s="38">
        <v>2007</v>
      </c>
      <c r="E58" s="39" t="s">
        <v>321</v>
      </c>
      <c r="F58" s="41" t="s">
        <v>35</v>
      </c>
    </row>
    <row r="59" spans="1:6" ht="15" customHeight="1" x14ac:dyDescent="0.25">
      <c r="A59" s="37" t="s">
        <v>813</v>
      </c>
      <c r="B59" s="38" t="s">
        <v>890</v>
      </c>
      <c r="C59" s="39" t="s">
        <v>891</v>
      </c>
      <c r="D59" s="38">
        <v>2007</v>
      </c>
      <c r="E59" s="39" t="s">
        <v>310</v>
      </c>
      <c r="F59" s="41" t="s">
        <v>35</v>
      </c>
    </row>
    <row r="60" spans="1:6" ht="15" customHeight="1" x14ac:dyDescent="0.25">
      <c r="A60" s="37" t="s">
        <v>813</v>
      </c>
      <c r="B60" s="38" t="s">
        <v>892</v>
      </c>
      <c r="C60" s="39" t="s">
        <v>893</v>
      </c>
      <c r="D60" s="38">
        <v>2006</v>
      </c>
      <c r="E60" s="39" t="s">
        <v>428</v>
      </c>
      <c r="F60" s="41" t="s">
        <v>35</v>
      </c>
    </row>
    <row r="61" spans="1:6" ht="15" customHeight="1" x14ac:dyDescent="0.25">
      <c r="A61" s="37" t="s">
        <v>813</v>
      </c>
      <c r="B61" s="38" t="s">
        <v>894</v>
      </c>
      <c r="C61" s="39" t="s">
        <v>895</v>
      </c>
      <c r="D61" s="38">
        <v>2007</v>
      </c>
      <c r="E61" s="39" t="s">
        <v>153</v>
      </c>
      <c r="F61" s="41" t="s">
        <v>35</v>
      </c>
    </row>
    <row r="62" spans="1:6" ht="15" customHeight="1" x14ac:dyDescent="0.25">
      <c r="A62" s="37" t="s">
        <v>813</v>
      </c>
      <c r="B62" s="38" t="s">
        <v>896</v>
      </c>
      <c r="C62" s="39" t="s">
        <v>897</v>
      </c>
      <c r="D62" s="38">
        <v>2007</v>
      </c>
      <c r="E62" s="39" t="s">
        <v>7</v>
      </c>
      <c r="F62" s="41" t="s">
        <v>35</v>
      </c>
    </row>
    <row r="63" spans="1:6" ht="15" customHeight="1" x14ac:dyDescent="0.25">
      <c r="A63" s="37" t="s">
        <v>813</v>
      </c>
      <c r="B63" s="38" t="s">
        <v>898</v>
      </c>
      <c r="C63" s="39" t="s">
        <v>899</v>
      </c>
      <c r="D63" s="38">
        <v>2007</v>
      </c>
      <c r="E63" s="39" t="s">
        <v>7</v>
      </c>
      <c r="F63" s="41" t="s">
        <v>35</v>
      </c>
    </row>
    <row r="64" spans="1:6" ht="15" customHeight="1" x14ac:dyDescent="0.25">
      <c r="A64" s="37" t="s">
        <v>813</v>
      </c>
      <c r="B64" s="38" t="s">
        <v>900</v>
      </c>
      <c r="C64" s="39" t="s">
        <v>901</v>
      </c>
      <c r="D64" s="38">
        <v>2007</v>
      </c>
      <c r="E64" s="39" t="s">
        <v>19</v>
      </c>
      <c r="F64" s="41" t="s">
        <v>35</v>
      </c>
    </row>
    <row r="65" spans="1:6" ht="15" customHeight="1" x14ac:dyDescent="0.25">
      <c r="A65" s="37" t="s">
        <v>813</v>
      </c>
      <c r="B65" s="38" t="s">
        <v>902</v>
      </c>
      <c r="C65" s="39" t="s">
        <v>903</v>
      </c>
      <c r="D65" s="38">
        <v>2006</v>
      </c>
      <c r="E65" s="39" t="s">
        <v>567</v>
      </c>
      <c r="F65" s="41" t="s">
        <v>35</v>
      </c>
    </row>
    <row r="66" spans="1:6" ht="15" customHeight="1" x14ac:dyDescent="0.25">
      <c r="A66" s="37" t="s">
        <v>813</v>
      </c>
      <c r="B66" s="38" t="s">
        <v>904</v>
      </c>
      <c r="C66" s="39" t="s">
        <v>905</v>
      </c>
      <c r="D66" s="38">
        <v>2007</v>
      </c>
      <c r="E66" s="39" t="s">
        <v>567</v>
      </c>
      <c r="F66" s="41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9551-9AE5-47D1-96FE-DF8613AFDCA4}">
  <dimension ref="A1:F71"/>
  <sheetViews>
    <sheetView workbookViewId="0">
      <selection activeCell="I10" sqref="I10"/>
    </sheetView>
  </sheetViews>
  <sheetFormatPr defaultRowHeight="15" customHeight="1" x14ac:dyDescent="0.25"/>
  <cols>
    <col min="1" max="1" width="6.85546875" customWidth="1"/>
    <col min="2" max="2" width="9" customWidth="1"/>
    <col min="3" max="3" width="24.7109375" customWidth="1"/>
    <col min="4" max="4" width="8.85546875" customWidth="1"/>
    <col min="5" max="5" width="29.140625" customWidth="1"/>
    <col min="6" max="6" width="9.140625" customWidth="1"/>
  </cols>
  <sheetData>
    <row r="1" spans="1:6" ht="15" customHeight="1" x14ac:dyDescent="0.25">
      <c r="A1" s="42" t="s">
        <v>0</v>
      </c>
      <c r="B1" s="43" t="s">
        <v>1</v>
      </c>
      <c r="C1" s="44" t="s">
        <v>2</v>
      </c>
      <c r="D1" s="43" t="s">
        <v>3</v>
      </c>
      <c r="E1" s="44" t="s">
        <v>4</v>
      </c>
      <c r="F1" s="48" t="s">
        <v>5</v>
      </c>
    </row>
    <row r="2" spans="1:6" ht="15" customHeight="1" x14ac:dyDescent="0.25">
      <c r="A2" s="45">
        <v>1</v>
      </c>
      <c r="B2" s="46" t="s">
        <v>906</v>
      </c>
      <c r="C2" s="47" t="s">
        <v>907</v>
      </c>
      <c r="D2" s="46">
        <v>2008</v>
      </c>
      <c r="E2" s="47" t="s">
        <v>24</v>
      </c>
      <c r="F2" s="49" t="s">
        <v>908</v>
      </c>
    </row>
    <row r="3" spans="1:6" ht="15" customHeight="1" x14ac:dyDescent="0.25">
      <c r="A3" s="45">
        <v>2</v>
      </c>
      <c r="B3" s="46" t="s">
        <v>909</v>
      </c>
      <c r="C3" s="47" t="s">
        <v>910</v>
      </c>
      <c r="D3" s="46">
        <v>2008</v>
      </c>
      <c r="E3" s="47" t="s">
        <v>7</v>
      </c>
      <c r="F3" s="49" t="s">
        <v>911</v>
      </c>
    </row>
    <row r="4" spans="1:6" ht="15" customHeight="1" x14ac:dyDescent="0.25">
      <c r="A4" s="45">
        <v>3</v>
      </c>
      <c r="B4" s="46" t="s">
        <v>912</v>
      </c>
      <c r="C4" s="47" t="s">
        <v>913</v>
      </c>
      <c r="D4" s="46">
        <v>2008</v>
      </c>
      <c r="E4" s="47" t="s">
        <v>7</v>
      </c>
      <c r="F4" s="49" t="s">
        <v>914</v>
      </c>
    </row>
    <row r="5" spans="1:6" ht="15" customHeight="1" x14ac:dyDescent="0.25">
      <c r="A5" s="45">
        <v>4</v>
      </c>
      <c r="B5" s="46" t="s">
        <v>915</v>
      </c>
      <c r="C5" s="47" t="s">
        <v>916</v>
      </c>
      <c r="D5" s="46">
        <v>2008</v>
      </c>
      <c r="E5" s="47" t="s">
        <v>57</v>
      </c>
      <c r="F5" s="49" t="s">
        <v>917</v>
      </c>
    </row>
    <row r="6" spans="1:6" ht="15" customHeight="1" x14ac:dyDescent="0.25">
      <c r="A6" s="45">
        <v>5</v>
      </c>
      <c r="B6" s="46" t="s">
        <v>918</v>
      </c>
      <c r="C6" s="47" t="s">
        <v>919</v>
      </c>
      <c r="D6" s="46">
        <v>2008</v>
      </c>
      <c r="E6" s="47" t="s">
        <v>38</v>
      </c>
      <c r="F6" s="49" t="s">
        <v>920</v>
      </c>
    </row>
    <row r="7" spans="1:6" ht="15" customHeight="1" x14ac:dyDescent="0.25">
      <c r="A7" s="45">
        <v>6</v>
      </c>
      <c r="B7" s="46" t="s">
        <v>921</v>
      </c>
      <c r="C7" s="47" t="s">
        <v>922</v>
      </c>
      <c r="D7" s="46">
        <v>2009</v>
      </c>
      <c r="E7" s="47" t="s">
        <v>7</v>
      </c>
      <c r="F7" s="49" t="s">
        <v>923</v>
      </c>
    </row>
    <row r="8" spans="1:6" ht="15" customHeight="1" x14ac:dyDescent="0.25">
      <c r="A8" s="45">
        <v>7</v>
      </c>
      <c r="B8" s="46" t="s">
        <v>924</v>
      </c>
      <c r="C8" s="47" t="s">
        <v>925</v>
      </c>
      <c r="D8" s="46">
        <v>2009</v>
      </c>
      <c r="E8" s="47" t="s">
        <v>38</v>
      </c>
      <c r="F8" s="49" t="s">
        <v>926</v>
      </c>
    </row>
    <row r="9" spans="1:6" ht="15" customHeight="1" x14ac:dyDescent="0.25">
      <c r="A9" s="45">
        <v>8</v>
      </c>
      <c r="B9" s="46" t="s">
        <v>927</v>
      </c>
      <c r="C9" s="47" t="s">
        <v>928</v>
      </c>
      <c r="D9" s="46">
        <v>2008</v>
      </c>
      <c r="E9" s="47" t="s">
        <v>7</v>
      </c>
      <c r="F9" s="49" t="s">
        <v>929</v>
      </c>
    </row>
    <row r="10" spans="1:6" ht="15" customHeight="1" x14ac:dyDescent="0.25">
      <c r="A10" s="45">
        <v>9</v>
      </c>
      <c r="B10" s="46" t="s">
        <v>930</v>
      </c>
      <c r="C10" s="47" t="s">
        <v>931</v>
      </c>
      <c r="D10" s="46">
        <v>2008</v>
      </c>
      <c r="E10" s="47" t="s">
        <v>34</v>
      </c>
      <c r="F10" s="49" t="s">
        <v>932</v>
      </c>
    </row>
    <row r="11" spans="1:6" ht="15" customHeight="1" x14ac:dyDescent="0.25">
      <c r="A11" s="45">
        <v>10</v>
      </c>
      <c r="B11" s="46" t="s">
        <v>933</v>
      </c>
      <c r="C11" s="47" t="s">
        <v>934</v>
      </c>
      <c r="D11" s="46">
        <v>2009</v>
      </c>
      <c r="E11" s="47" t="s">
        <v>348</v>
      </c>
      <c r="F11" s="49" t="s">
        <v>935</v>
      </c>
    </row>
    <row r="12" spans="1:6" ht="15" customHeight="1" x14ac:dyDescent="0.25">
      <c r="A12" s="45">
        <v>11</v>
      </c>
      <c r="B12" s="46" t="s">
        <v>936</v>
      </c>
      <c r="C12" s="47" t="s">
        <v>937</v>
      </c>
      <c r="D12" s="46">
        <v>2008</v>
      </c>
      <c r="E12" s="47" t="s">
        <v>24</v>
      </c>
      <c r="F12" s="49" t="s">
        <v>938</v>
      </c>
    </row>
    <row r="13" spans="1:6" ht="15" customHeight="1" x14ac:dyDescent="0.25">
      <c r="A13" s="45">
        <v>12</v>
      </c>
      <c r="B13" s="46" t="s">
        <v>939</v>
      </c>
      <c r="C13" s="47" t="s">
        <v>940</v>
      </c>
      <c r="D13" s="46">
        <v>2008</v>
      </c>
      <c r="E13" s="47" t="s">
        <v>57</v>
      </c>
      <c r="F13" s="49" t="s">
        <v>941</v>
      </c>
    </row>
    <row r="14" spans="1:6" ht="15" customHeight="1" x14ac:dyDescent="0.25">
      <c r="A14" s="45">
        <v>13</v>
      </c>
      <c r="B14" s="46" t="s">
        <v>942</v>
      </c>
      <c r="C14" s="47" t="s">
        <v>943</v>
      </c>
      <c r="D14" s="46">
        <v>2008</v>
      </c>
      <c r="E14" s="47" t="s">
        <v>19</v>
      </c>
      <c r="F14" s="49" t="s">
        <v>944</v>
      </c>
    </row>
    <row r="15" spans="1:6" ht="15" customHeight="1" x14ac:dyDescent="0.25">
      <c r="A15" s="45" t="s">
        <v>945</v>
      </c>
      <c r="B15" s="46" t="s">
        <v>946</v>
      </c>
      <c r="C15" s="47" t="s">
        <v>947</v>
      </c>
      <c r="D15" s="46">
        <v>2008</v>
      </c>
      <c r="E15" s="47" t="s">
        <v>66</v>
      </c>
      <c r="F15" s="49" t="s">
        <v>948</v>
      </c>
    </row>
    <row r="16" spans="1:6" ht="15" customHeight="1" x14ac:dyDescent="0.25">
      <c r="A16" s="45" t="s">
        <v>945</v>
      </c>
      <c r="B16" s="46" t="s">
        <v>949</v>
      </c>
      <c r="C16" s="47" t="s">
        <v>950</v>
      </c>
      <c r="D16" s="46">
        <v>2008</v>
      </c>
      <c r="E16" s="47" t="s">
        <v>153</v>
      </c>
      <c r="F16" s="49" t="s">
        <v>948</v>
      </c>
    </row>
    <row r="17" spans="1:6" ht="15" customHeight="1" x14ac:dyDescent="0.25">
      <c r="A17" s="45">
        <v>15</v>
      </c>
      <c r="B17" s="46" t="s">
        <v>951</v>
      </c>
      <c r="C17" s="47" t="s">
        <v>952</v>
      </c>
      <c r="D17" s="46">
        <v>2008</v>
      </c>
      <c r="E17" s="47" t="s">
        <v>69</v>
      </c>
      <c r="F17" s="49" t="s">
        <v>953</v>
      </c>
    </row>
    <row r="18" spans="1:6" ht="15" customHeight="1" x14ac:dyDescent="0.25">
      <c r="A18" s="45">
        <v>16</v>
      </c>
      <c r="B18" s="46" t="s">
        <v>954</v>
      </c>
      <c r="C18" s="47" t="s">
        <v>955</v>
      </c>
      <c r="D18" s="46">
        <v>2008</v>
      </c>
      <c r="E18" s="47" t="s">
        <v>34</v>
      </c>
      <c r="F18" s="49" t="s">
        <v>956</v>
      </c>
    </row>
    <row r="19" spans="1:6" ht="15" customHeight="1" x14ac:dyDescent="0.25">
      <c r="A19" s="45">
        <v>17</v>
      </c>
      <c r="B19" s="46" t="s">
        <v>957</v>
      </c>
      <c r="C19" s="47" t="s">
        <v>958</v>
      </c>
      <c r="D19" s="46">
        <v>2008</v>
      </c>
      <c r="E19" s="47" t="s">
        <v>34</v>
      </c>
      <c r="F19" s="49" t="s">
        <v>959</v>
      </c>
    </row>
    <row r="20" spans="1:6" ht="15" customHeight="1" x14ac:dyDescent="0.25">
      <c r="A20" s="45">
        <v>18</v>
      </c>
      <c r="B20" s="46" t="s">
        <v>960</v>
      </c>
      <c r="C20" s="47" t="s">
        <v>961</v>
      </c>
      <c r="D20" s="46">
        <v>2009</v>
      </c>
      <c r="E20" s="47" t="s">
        <v>57</v>
      </c>
      <c r="F20" s="49" t="s">
        <v>962</v>
      </c>
    </row>
    <row r="21" spans="1:6" ht="15" customHeight="1" x14ac:dyDescent="0.25">
      <c r="A21" s="45">
        <v>19</v>
      </c>
      <c r="B21" s="46" t="s">
        <v>963</v>
      </c>
      <c r="C21" s="47" t="s">
        <v>964</v>
      </c>
      <c r="D21" s="46">
        <v>2009</v>
      </c>
      <c r="E21" s="47" t="s">
        <v>7</v>
      </c>
      <c r="F21" s="49" t="s">
        <v>965</v>
      </c>
    </row>
    <row r="22" spans="1:6" ht="15" customHeight="1" x14ac:dyDescent="0.25">
      <c r="A22" s="45">
        <v>20</v>
      </c>
      <c r="B22" s="46" t="s">
        <v>966</v>
      </c>
      <c r="C22" s="47" t="s">
        <v>967</v>
      </c>
      <c r="D22" s="46">
        <v>2008</v>
      </c>
      <c r="E22" s="47" t="s">
        <v>24</v>
      </c>
      <c r="F22" s="49" t="s">
        <v>968</v>
      </c>
    </row>
    <row r="23" spans="1:6" ht="15" customHeight="1" x14ac:dyDescent="0.25">
      <c r="A23" s="45" t="s">
        <v>969</v>
      </c>
      <c r="B23" s="46" t="s">
        <v>970</v>
      </c>
      <c r="C23" s="47" t="s">
        <v>971</v>
      </c>
      <c r="D23" s="46">
        <v>2008</v>
      </c>
      <c r="E23" s="47" t="s">
        <v>57</v>
      </c>
      <c r="F23" s="49" t="s">
        <v>35</v>
      </c>
    </row>
    <row r="24" spans="1:6" ht="15" customHeight="1" x14ac:dyDescent="0.25">
      <c r="A24" s="45" t="s">
        <v>969</v>
      </c>
      <c r="B24" s="46" t="s">
        <v>972</v>
      </c>
      <c r="C24" s="47" t="s">
        <v>973</v>
      </c>
      <c r="D24" s="46">
        <v>2008</v>
      </c>
      <c r="E24" s="47" t="s">
        <v>10</v>
      </c>
      <c r="F24" s="49" t="s">
        <v>35</v>
      </c>
    </row>
    <row r="25" spans="1:6" ht="15" customHeight="1" x14ac:dyDescent="0.25">
      <c r="A25" s="45" t="s">
        <v>969</v>
      </c>
      <c r="B25" s="46" t="s">
        <v>974</v>
      </c>
      <c r="C25" s="47" t="s">
        <v>975</v>
      </c>
      <c r="D25" s="46">
        <v>2008</v>
      </c>
      <c r="E25" s="47" t="s">
        <v>24</v>
      </c>
      <c r="F25" s="49" t="s">
        <v>35</v>
      </c>
    </row>
    <row r="26" spans="1:6" ht="15" customHeight="1" x14ac:dyDescent="0.25">
      <c r="A26" s="45" t="s">
        <v>969</v>
      </c>
      <c r="B26" s="46" t="s">
        <v>976</v>
      </c>
      <c r="C26" s="47" t="s">
        <v>977</v>
      </c>
      <c r="D26" s="46">
        <v>2008</v>
      </c>
      <c r="E26" s="47" t="s">
        <v>24</v>
      </c>
      <c r="F26" s="49" t="s">
        <v>35</v>
      </c>
    </row>
    <row r="27" spans="1:6" ht="15" customHeight="1" x14ac:dyDescent="0.25">
      <c r="A27" s="45" t="s">
        <v>969</v>
      </c>
      <c r="B27" s="46" t="s">
        <v>978</v>
      </c>
      <c r="C27" s="47" t="s">
        <v>979</v>
      </c>
      <c r="D27" s="46">
        <v>2008</v>
      </c>
      <c r="E27" s="47" t="s">
        <v>24</v>
      </c>
      <c r="F27" s="49" t="s">
        <v>35</v>
      </c>
    </row>
    <row r="28" spans="1:6" ht="15" customHeight="1" x14ac:dyDescent="0.25">
      <c r="A28" s="45" t="s">
        <v>969</v>
      </c>
      <c r="B28" s="46" t="s">
        <v>980</v>
      </c>
      <c r="C28" s="47" t="s">
        <v>981</v>
      </c>
      <c r="D28" s="46">
        <v>2008</v>
      </c>
      <c r="E28" s="47" t="s">
        <v>10</v>
      </c>
      <c r="F28" s="49" t="s">
        <v>35</v>
      </c>
    </row>
    <row r="29" spans="1:6" ht="15" customHeight="1" x14ac:dyDescent="0.25">
      <c r="A29" s="45" t="s">
        <v>969</v>
      </c>
      <c r="B29" s="46" t="s">
        <v>982</v>
      </c>
      <c r="C29" s="47" t="s">
        <v>983</v>
      </c>
      <c r="D29" s="46">
        <v>2009</v>
      </c>
      <c r="E29" s="47" t="s">
        <v>10</v>
      </c>
      <c r="F29" s="49" t="s">
        <v>35</v>
      </c>
    </row>
    <row r="30" spans="1:6" ht="15" customHeight="1" x14ac:dyDescent="0.25">
      <c r="A30" s="45" t="s">
        <v>969</v>
      </c>
      <c r="B30" s="46" t="s">
        <v>984</v>
      </c>
      <c r="C30" s="47" t="s">
        <v>985</v>
      </c>
      <c r="D30" s="46">
        <v>2009</v>
      </c>
      <c r="E30" s="47" t="s">
        <v>69</v>
      </c>
      <c r="F30" s="49" t="s">
        <v>35</v>
      </c>
    </row>
    <row r="31" spans="1:6" ht="15" customHeight="1" x14ac:dyDescent="0.25">
      <c r="A31" s="45" t="s">
        <v>969</v>
      </c>
      <c r="B31" s="46" t="s">
        <v>986</v>
      </c>
      <c r="C31" s="47" t="s">
        <v>987</v>
      </c>
      <c r="D31" s="46">
        <v>2009</v>
      </c>
      <c r="E31" s="47" t="s">
        <v>109</v>
      </c>
      <c r="F31" s="49" t="s">
        <v>35</v>
      </c>
    </row>
    <row r="32" spans="1:6" ht="15" customHeight="1" x14ac:dyDescent="0.25">
      <c r="A32" s="45" t="s">
        <v>969</v>
      </c>
      <c r="B32" s="46" t="s">
        <v>988</v>
      </c>
      <c r="C32" s="47" t="s">
        <v>989</v>
      </c>
      <c r="D32" s="46">
        <v>2008</v>
      </c>
      <c r="E32" s="47" t="s">
        <v>109</v>
      </c>
      <c r="F32" s="49" t="s">
        <v>35</v>
      </c>
    </row>
    <row r="33" spans="1:6" ht="15" customHeight="1" x14ac:dyDescent="0.25">
      <c r="A33" s="45" t="s">
        <v>969</v>
      </c>
      <c r="B33" s="46" t="s">
        <v>990</v>
      </c>
      <c r="C33" s="47" t="s">
        <v>991</v>
      </c>
      <c r="D33" s="46">
        <v>2009</v>
      </c>
      <c r="E33" s="47" t="s">
        <v>109</v>
      </c>
      <c r="F33" s="49" t="s">
        <v>35</v>
      </c>
    </row>
    <row r="34" spans="1:6" ht="15" customHeight="1" x14ac:dyDescent="0.25">
      <c r="A34" s="45" t="s">
        <v>969</v>
      </c>
      <c r="B34" s="46" t="s">
        <v>992</v>
      </c>
      <c r="C34" s="47" t="s">
        <v>993</v>
      </c>
      <c r="D34" s="46">
        <v>2008</v>
      </c>
      <c r="E34" s="47" t="s">
        <v>338</v>
      </c>
      <c r="F34" s="49" t="s">
        <v>35</v>
      </c>
    </row>
    <row r="35" spans="1:6" ht="15" customHeight="1" x14ac:dyDescent="0.25">
      <c r="A35" s="45" t="s">
        <v>969</v>
      </c>
      <c r="B35" s="46" t="s">
        <v>994</v>
      </c>
      <c r="C35" s="47" t="s">
        <v>995</v>
      </c>
      <c r="D35" s="46">
        <v>2008</v>
      </c>
      <c r="E35" s="47" t="s">
        <v>567</v>
      </c>
      <c r="F35" s="49" t="s">
        <v>35</v>
      </c>
    </row>
    <row r="36" spans="1:6" ht="15" customHeight="1" x14ac:dyDescent="0.25">
      <c r="A36" s="45" t="s">
        <v>969</v>
      </c>
      <c r="B36" s="46" t="s">
        <v>996</v>
      </c>
      <c r="C36" s="47" t="s">
        <v>997</v>
      </c>
      <c r="D36" s="46">
        <v>2009</v>
      </c>
      <c r="E36" s="47" t="s">
        <v>153</v>
      </c>
      <c r="F36" s="49" t="s">
        <v>35</v>
      </c>
    </row>
    <row r="37" spans="1:6" ht="15" customHeight="1" x14ac:dyDescent="0.25">
      <c r="A37" s="45" t="s">
        <v>969</v>
      </c>
      <c r="B37" s="46" t="s">
        <v>998</v>
      </c>
      <c r="C37" s="47" t="s">
        <v>999</v>
      </c>
      <c r="D37" s="46">
        <v>2009</v>
      </c>
      <c r="E37" s="47" t="s">
        <v>150</v>
      </c>
      <c r="F37" s="49" t="s">
        <v>35</v>
      </c>
    </row>
    <row r="38" spans="1:6" ht="15" customHeight="1" x14ac:dyDescent="0.25">
      <c r="A38" s="45" t="s">
        <v>969</v>
      </c>
      <c r="B38" s="46" t="s">
        <v>1000</v>
      </c>
      <c r="C38" s="47" t="s">
        <v>1001</v>
      </c>
      <c r="D38" s="46">
        <v>2009</v>
      </c>
      <c r="E38" s="47" t="s">
        <v>150</v>
      </c>
      <c r="F38" s="49" t="s">
        <v>35</v>
      </c>
    </row>
    <row r="39" spans="1:6" ht="15" customHeight="1" x14ac:dyDescent="0.25">
      <c r="A39" s="45" t="s">
        <v>969</v>
      </c>
      <c r="B39" s="46" t="s">
        <v>1002</v>
      </c>
      <c r="C39" s="47" t="s">
        <v>1003</v>
      </c>
      <c r="D39" s="46">
        <v>2008</v>
      </c>
      <c r="E39" s="47" t="s">
        <v>338</v>
      </c>
      <c r="F39" s="49" t="s">
        <v>35</v>
      </c>
    </row>
    <row r="40" spans="1:6" ht="15" customHeight="1" x14ac:dyDescent="0.25">
      <c r="A40" s="45" t="s">
        <v>969</v>
      </c>
      <c r="B40" s="46" t="s">
        <v>1004</v>
      </c>
      <c r="C40" s="47" t="s">
        <v>1005</v>
      </c>
      <c r="D40" s="46">
        <v>2008</v>
      </c>
      <c r="E40" s="47" t="s">
        <v>310</v>
      </c>
      <c r="F40" s="49" t="s">
        <v>35</v>
      </c>
    </row>
    <row r="41" spans="1:6" ht="15" customHeight="1" x14ac:dyDescent="0.25">
      <c r="A41" s="45" t="s">
        <v>969</v>
      </c>
      <c r="B41" s="46" t="s">
        <v>1006</v>
      </c>
      <c r="C41" s="47" t="s">
        <v>1007</v>
      </c>
      <c r="D41" s="46">
        <v>2009</v>
      </c>
      <c r="E41" s="47" t="s">
        <v>310</v>
      </c>
      <c r="F41" s="49" t="s">
        <v>35</v>
      </c>
    </row>
    <row r="42" spans="1:6" ht="15" customHeight="1" x14ac:dyDescent="0.25">
      <c r="A42" s="45" t="s">
        <v>969</v>
      </c>
      <c r="B42" s="46" t="s">
        <v>1008</v>
      </c>
      <c r="C42" s="47" t="s">
        <v>1009</v>
      </c>
      <c r="D42" s="46">
        <v>2009</v>
      </c>
      <c r="E42" s="47" t="s">
        <v>153</v>
      </c>
      <c r="F42" s="49" t="s">
        <v>35</v>
      </c>
    </row>
    <row r="43" spans="1:6" ht="15" customHeight="1" x14ac:dyDescent="0.25">
      <c r="A43" s="45" t="s">
        <v>969</v>
      </c>
      <c r="B43" s="46" t="s">
        <v>1010</v>
      </c>
      <c r="C43" s="47" t="s">
        <v>1011</v>
      </c>
      <c r="D43" s="46">
        <v>2009</v>
      </c>
      <c r="E43" s="47" t="s">
        <v>34</v>
      </c>
      <c r="F43" s="49" t="s">
        <v>35</v>
      </c>
    </row>
    <row r="44" spans="1:6" ht="15" customHeight="1" x14ac:dyDescent="0.25">
      <c r="A44" s="45" t="s">
        <v>969</v>
      </c>
      <c r="B44" s="46" t="s">
        <v>1012</v>
      </c>
      <c r="C44" s="47" t="s">
        <v>1013</v>
      </c>
      <c r="D44" s="46">
        <v>2009</v>
      </c>
      <c r="E44" s="47" t="s">
        <v>38</v>
      </c>
      <c r="F44" s="49" t="s">
        <v>35</v>
      </c>
    </row>
    <row r="45" spans="1:6" ht="15" customHeight="1" x14ac:dyDescent="0.25">
      <c r="A45" s="45" t="s">
        <v>969</v>
      </c>
      <c r="B45" s="46" t="s">
        <v>1014</v>
      </c>
      <c r="C45" s="47" t="s">
        <v>1015</v>
      </c>
      <c r="D45" s="46">
        <v>2009</v>
      </c>
      <c r="E45" s="47" t="s">
        <v>38</v>
      </c>
      <c r="F45" s="49" t="s">
        <v>35</v>
      </c>
    </row>
    <row r="46" spans="1:6" ht="15" customHeight="1" x14ac:dyDescent="0.25">
      <c r="A46" s="45" t="s">
        <v>969</v>
      </c>
      <c r="B46" s="46" t="s">
        <v>1016</v>
      </c>
      <c r="C46" s="47" t="s">
        <v>1017</v>
      </c>
      <c r="D46" s="46">
        <v>2009</v>
      </c>
      <c r="E46" s="47" t="s">
        <v>348</v>
      </c>
      <c r="F46" s="49" t="s">
        <v>35</v>
      </c>
    </row>
    <row r="47" spans="1:6" ht="15" customHeight="1" x14ac:dyDescent="0.25">
      <c r="A47" s="45" t="s">
        <v>969</v>
      </c>
      <c r="B47" s="46" t="s">
        <v>1018</v>
      </c>
      <c r="C47" s="47" t="s">
        <v>1019</v>
      </c>
      <c r="D47" s="46">
        <v>2009</v>
      </c>
      <c r="E47" s="47" t="s">
        <v>428</v>
      </c>
      <c r="F47" s="49" t="s">
        <v>35</v>
      </c>
    </row>
    <row r="48" spans="1:6" ht="15" customHeight="1" x14ac:dyDescent="0.25">
      <c r="A48" s="45" t="s">
        <v>969</v>
      </c>
      <c r="B48" s="46" t="s">
        <v>1020</v>
      </c>
      <c r="C48" s="47" t="s">
        <v>1021</v>
      </c>
      <c r="D48" s="46">
        <v>2009</v>
      </c>
      <c r="E48" s="47" t="s">
        <v>38</v>
      </c>
      <c r="F48" s="49" t="s">
        <v>35</v>
      </c>
    </row>
    <row r="49" spans="1:6" ht="15" customHeight="1" x14ac:dyDescent="0.25">
      <c r="A49" s="45" t="s">
        <v>969</v>
      </c>
      <c r="B49" s="46" t="s">
        <v>1022</v>
      </c>
      <c r="C49" s="47" t="s">
        <v>1023</v>
      </c>
      <c r="D49" s="46">
        <v>2009</v>
      </c>
      <c r="E49" s="47" t="s">
        <v>10</v>
      </c>
      <c r="F49" s="49" t="s">
        <v>35</v>
      </c>
    </row>
    <row r="50" spans="1:6" ht="15" customHeight="1" x14ac:dyDescent="0.25">
      <c r="A50" s="45" t="s">
        <v>969</v>
      </c>
      <c r="B50" s="46" t="s">
        <v>1024</v>
      </c>
      <c r="C50" s="47" t="s">
        <v>1025</v>
      </c>
      <c r="D50" s="46">
        <v>2008</v>
      </c>
      <c r="E50" s="47" t="s">
        <v>526</v>
      </c>
      <c r="F50" s="49" t="s">
        <v>35</v>
      </c>
    </row>
    <row r="51" spans="1:6" ht="15" customHeight="1" x14ac:dyDescent="0.25">
      <c r="A51" s="45" t="s">
        <v>969</v>
      </c>
      <c r="B51" s="46" t="s">
        <v>1026</v>
      </c>
      <c r="C51" s="47" t="s">
        <v>1027</v>
      </c>
      <c r="D51" s="46">
        <v>2008</v>
      </c>
      <c r="E51" s="47" t="s">
        <v>526</v>
      </c>
      <c r="F51" s="49" t="s">
        <v>35</v>
      </c>
    </row>
    <row r="52" spans="1:6" ht="15" customHeight="1" x14ac:dyDescent="0.25">
      <c r="A52" s="45" t="s">
        <v>969</v>
      </c>
      <c r="B52" s="46" t="s">
        <v>1028</v>
      </c>
      <c r="C52" s="47" t="s">
        <v>1029</v>
      </c>
      <c r="D52" s="46">
        <v>2009</v>
      </c>
      <c r="E52" s="47" t="s">
        <v>362</v>
      </c>
      <c r="F52" s="49" t="s">
        <v>35</v>
      </c>
    </row>
    <row r="53" spans="1:6" ht="15" customHeight="1" x14ac:dyDescent="0.25">
      <c r="A53" s="45" t="s">
        <v>969</v>
      </c>
      <c r="B53" s="46" t="s">
        <v>1030</v>
      </c>
      <c r="C53" s="47" t="s">
        <v>1031</v>
      </c>
      <c r="D53" s="46">
        <v>2008</v>
      </c>
      <c r="E53" s="47" t="s">
        <v>362</v>
      </c>
      <c r="F53" s="49" t="s">
        <v>35</v>
      </c>
    </row>
    <row r="54" spans="1:6" ht="15" customHeight="1" x14ac:dyDescent="0.25">
      <c r="A54" s="45" t="s">
        <v>969</v>
      </c>
      <c r="B54" s="46" t="s">
        <v>1032</v>
      </c>
      <c r="C54" s="47" t="s">
        <v>1033</v>
      </c>
      <c r="D54" s="46">
        <v>2008</v>
      </c>
      <c r="E54" s="47" t="s">
        <v>362</v>
      </c>
      <c r="F54" s="49" t="s">
        <v>35</v>
      </c>
    </row>
    <row r="55" spans="1:6" ht="15" customHeight="1" x14ac:dyDescent="0.25">
      <c r="A55" s="45" t="s">
        <v>969</v>
      </c>
      <c r="B55" s="46" t="s">
        <v>1034</v>
      </c>
      <c r="C55" s="47" t="s">
        <v>1035</v>
      </c>
      <c r="D55" s="46">
        <v>2008</v>
      </c>
      <c r="E55" s="47" t="s">
        <v>313</v>
      </c>
      <c r="F55" s="49" t="s">
        <v>35</v>
      </c>
    </row>
    <row r="56" spans="1:6" ht="15" customHeight="1" x14ac:dyDescent="0.25">
      <c r="A56" s="45" t="s">
        <v>969</v>
      </c>
      <c r="B56" s="46" t="s">
        <v>1036</v>
      </c>
      <c r="C56" s="47" t="s">
        <v>1037</v>
      </c>
      <c r="D56" s="46">
        <v>2008</v>
      </c>
      <c r="E56" s="47" t="s">
        <v>313</v>
      </c>
      <c r="F56" s="49" t="s">
        <v>35</v>
      </c>
    </row>
    <row r="57" spans="1:6" ht="15" customHeight="1" x14ac:dyDescent="0.25">
      <c r="A57" s="45" t="s">
        <v>969</v>
      </c>
      <c r="B57" s="46" t="s">
        <v>1038</v>
      </c>
      <c r="C57" s="47" t="s">
        <v>1039</v>
      </c>
      <c r="D57" s="46">
        <v>2009</v>
      </c>
      <c r="E57" s="47" t="s">
        <v>313</v>
      </c>
      <c r="F57" s="49" t="s">
        <v>35</v>
      </c>
    </row>
    <row r="58" spans="1:6" ht="15" customHeight="1" x14ac:dyDescent="0.25">
      <c r="A58" s="45" t="s">
        <v>969</v>
      </c>
      <c r="B58" s="46" t="s">
        <v>1040</v>
      </c>
      <c r="C58" s="47" t="s">
        <v>1041</v>
      </c>
      <c r="D58" s="46">
        <v>2008</v>
      </c>
      <c r="E58" s="47" t="s">
        <v>321</v>
      </c>
      <c r="F58" s="49" t="s">
        <v>35</v>
      </c>
    </row>
    <row r="59" spans="1:6" ht="15" customHeight="1" x14ac:dyDescent="0.25">
      <c r="A59" s="45" t="s">
        <v>969</v>
      </c>
      <c r="B59" s="46" t="s">
        <v>1042</v>
      </c>
      <c r="C59" s="47" t="s">
        <v>1043</v>
      </c>
      <c r="D59" s="46">
        <v>2008</v>
      </c>
      <c r="E59" s="47" t="s">
        <v>428</v>
      </c>
      <c r="F59" s="49" t="s">
        <v>35</v>
      </c>
    </row>
    <row r="60" spans="1:6" ht="15" customHeight="1" x14ac:dyDescent="0.25">
      <c r="A60" s="45" t="s">
        <v>969</v>
      </c>
      <c r="B60" s="46" t="s">
        <v>1044</v>
      </c>
      <c r="C60" s="47" t="s">
        <v>1045</v>
      </c>
      <c r="D60" s="46">
        <v>2008</v>
      </c>
      <c r="E60" s="47" t="s">
        <v>428</v>
      </c>
      <c r="F60" s="49" t="s">
        <v>35</v>
      </c>
    </row>
    <row r="61" spans="1:6" ht="15" customHeight="1" x14ac:dyDescent="0.25">
      <c r="A61" s="45" t="s">
        <v>969</v>
      </c>
      <c r="B61" s="46" t="s">
        <v>1046</v>
      </c>
      <c r="C61" s="47" t="s">
        <v>1047</v>
      </c>
      <c r="D61" s="46">
        <v>2009</v>
      </c>
      <c r="E61" s="47" t="s">
        <v>24</v>
      </c>
      <c r="F61" s="49" t="s">
        <v>35</v>
      </c>
    </row>
    <row r="62" spans="1:6" ht="15" customHeight="1" x14ac:dyDescent="0.25">
      <c r="A62" s="45" t="s">
        <v>969</v>
      </c>
      <c r="B62" s="46" t="s">
        <v>1048</v>
      </c>
      <c r="C62" s="47" t="s">
        <v>1049</v>
      </c>
      <c r="D62" s="46">
        <v>2009</v>
      </c>
      <c r="E62" s="47" t="s">
        <v>356</v>
      </c>
      <c r="F62" s="49" t="s">
        <v>35</v>
      </c>
    </row>
    <row r="63" spans="1:6" ht="15" customHeight="1" x14ac:dyDescent="0.25">
      <c r="A63" s="45" t="s">
        <v>969</v>
      </c>
      <c r="B63" s="46" t="s">
        <v>1050</v>
      </c>
      <c r="C63" s="47" t="s">
        <v>1051</v>
      </c>
      <c r="D63" s="46">
        <v>2008</v>
      </c>
      <c r="E63" s="47" t="s">
        <v>428</v>
      </c>
      <c r="F63" s="49" t="s">
        <v>35</v>
      </c>
    </row>
    <row r="64" spans="1:6" ht="15" customHeight="1" x14ac:dyDescent="0.25">
      <c r="A64" s="45" t="s">
        <v>969</v>
      </c>
      <c r="B64" s="46" t="s">
        <v>1052</v>
      </c>
      <c r="C64" s="47" t="s">
        <v>1053</v>
      </c>
      <c r="D64" s="46">
        <v>2009</v>
      </c>
      <c r="E64" s="47" t="s">
        <v>24</v>
      </c>
      <c r="F64" s="49" t="s">
        <v>35</v>
      </c>
    </row>
    <row r="65" spans="1:6" ht="15" customHeight="1" x14ac:dyDescent="0.25">
      <c r="A65" s="45" t="s">
        <v>969</v>
      </c>
      <c r="B65" s="46" t="s">
        <v>1054</v>
      </c>
      <c r="C65" s="47" t="s">
        <v>1055</v>
      </c>
      <c r="D65" s="46">
        <v>2008</v>
      </c>
      <c r="E65" s="47" t="s">
        <v>66</v>
      </c>
      <c r="F65" s="49" t="s">
        <v>35</v>
      </c>
    </row>
    <row r="66" spans="1:6" ht="15" customHeight="1" x14ac:dyDescent="0.25">
      <c r="A66" s="45" t="s">
        <v>969</v>
      </c>
      <c r="B66" s="46" t="s">
        <v>1056</v>
      </c>
      <c r="C66" s="47" t="s">
        <v>1057</v>
      </c>
      <c r="D66" s="46">
        <v>2009</v>
      </c>
      <c r="E66" s="47" t="s">
        <v>7</v>
      </c>
      <c r="F66" s="49" t="s">
        <v>35</v>
      </c>
    </row>
    <row r="67" spans="1:6" ht="15" customHeight="1" x14ac:dyDescent="0.25">
      <c r="A67" s="45" t="s">
        <v>969</v>
      </c>
      <c r="B67" s="46" t="s">
        <v>1058</v>
      </c>
      <c r="C67" s="47" t="s">
        <v>1059</v>
      </c>
      <c r="D67" s="46">
        <v>2009</v>
      </c>
      <c r="E67" s="47" t="s">
        <v>150</v>
      </c>
      <c r="F67" s="49" t="s">
        <v>35</v>
      </c>
    </row>
    <row r="68" spans="1:6" ht="15" customHeight="1" x14ac:dyDescent="0.25">
      <c r="A68" s="45" t="s">
        <v>969</v>
      </c>
      <c r="B68" s="46" t="s">
        <v>1060</v>
      </c>
      <c r="C68" s="47" t="s">
        <v>1061</v>
      </c>
      <c r="D68" s="46">
        <v>2009</v>
      </c>
      <c r="E68" s="47" t="s">
        <v>10</v>
      </c>
      <c r="F68" s="49" t="s">
        <v>35</v>
      </c>
    </row>
    <row r="69" spans="1:6" ht="15" customHeight="1" x14ac:dyDescent="0.25">
      <c r="A69" s="45" t="s">
        <v>969</v>
      </c>
      <c r="B69" s="46" t="s">
        <v>1062</v>
      </c>
      <c r="C69" s="47" t="s">
        <v>1063</v>
      </c>
      <c r="D69" s="46">
        <v>2009</v>
      </c>
      <c r="E69" s="47" t="s">
        <v>7</v>
      </c>
      <c r="F69" s="49" t="s">
        <v>35</v>
      </c>
    </row>
    <row r="70" spans="1:6" ht="15" customHeight="1" x14ac:dyDescent="0.25">
      <c r="A70" s="45" t="s">
        <v>969</v>
      </c>
      <c r="B70" s="46" t="s">
        <v>1064</v>
      </c>
      <c r="C70" s="47" t="s">
        <v>1065</v>
      </c>
      <c r="D70" s="46">
        <v>2009</v>
      </c>
      <c r="E70" s="47" t="s">
        <v>7</v>
      </c>
      <c r="F70" s="49" t="s">
        <v>35</v>
      </c>
    </row>
    <row r="71" spans="1:6" ht="15" customHeight="1" x14ac:dyDescent="0.25">
      <c r="A71" s="45" t="s">
        <v>969</v>
      </c>
      <c r="B71" s="46" t="s">
        <v>1066</v>
      </c>
      <c r="C71" s="47" t="s">
        <v>1067</v>
      </c>
      <c r="D71" s="46">
        <v>2009</v>
      </c>
      <c r="E71" s="47" t="s">
        <v>567</v>
      </c>
      <c r="F71" s="49" t="s">
        <v>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2D687-89DF-4495-A72C-6D506749C62E}">
  <dimension ref="A1:F25"/>
  <sheetViews>
    <sheetView workbookViewId="0">
      <selection activeCell="H5" sqref="H5"/>
    </sheetView>
  </sheetViews>
  <sheetFormatPr defaultRowHeight="15" customHeight="1" x14ac:dyDescent="0.25"/>
  <cols>
    <col min="1" max="1" width="6.7109375" customWidth="1"/>
    <col min="2" max="2" width="8.7109375" customWidth="1"/>
    <col min="3" max="3" width="24.7109375" customWidth="1"/>
    <col min="4" max="4" width="9.140625" customWidth="1"/>
    <col min="5" max="5" width="28.7109375" customWidth="1"/>
    <col min="6" max="6" width="9" customWidth="1"/>
  </cols>
  <sheetData>
    <row r="1" spans="1:6" ht="15" customHeight="1" x14ac:dyDescent="0.25">
      <c r="A1" s="50" t="s">
        <v>0</v>
      </c>
      <c r="B1" s="51" t="s">
        <v>1</v>
      </c>
      <c r="C1" s="52" t="s">
        <v>2</v>
      </c>
      <c r="D1" s="51" t="s">
        <v>3</v>
      </c>
      <c r="E1" s="52" t="s">
        <v>4</v>
      </c>
      <c r="F1" s="56" t="s">
        <v>5</v>
      </c>
    </row>
    <row r="2" spans="1:6" ht="15" customHeight="1" x14ac:dyDescent="0.25">
      <c r="A2" s="53">
        <v>1</v>
      </c>
      <c r="B2" s="54" t="s">
        <v>1068</v>
      </c>
      <c r="C2" s="55" t="s">
        <v>1069</v>
      </c>
      <c r="D2" s="54">
        <v>2010</v>
      </c>
      <c r="E2" s="55" t="s">
        <v>38</v>
      </c>
      <c r="F2" s="57" t="s">
        <v>1070</v>
      </c>
    </row>
    <row r="3" spans="1:6" ht="15" customHeight="1" x14ac:dyDescent="0.25">
      <c r="A3" s="53">
        <v>2</v>
      </c>
      <c r="B3" s="54" t="s">
        <v>1071</v>
      </c>
      <c r="C3" s="55" t="s">
        <v>1072</v>
      </c>
      <c r="D3" s="54">
        <v>2010</v>
      </c>
      <c r="E3" s="55" t="s">
        <v>29</v>
      </c>
      <c r="F3" s="57" t="s">
        <v>1073</v>
      </c>
    </row>
    <row r="4" spans="1:6" ht="15" customHeight="1" x14ac:dyDescent="0.25">
      <c r="A4" s="53" t="s">
        <v>1074</v>
      </c>
      <c r="B4" s="54" t="s">
        <v>1075</v>
      </c>
      <c r="C4" s="55" t="s">
        <v>1076</v>
      </c>
      <c r="D4" s="54">
        <v>2011</v>
      </c>
      <c r="E4" s="55" t="s">
        <v>7</v>
      </c>
      <c r="F4" s="57" t="s">
        <v>35</v>
      </c>
    </row>
    <row r="5" spans="1:6" ht="15" customHeight="1" x14ac:dyDescent="0.25">
      <c r="A5" s="53" t="s">
        <v>1074</v>
      </c>
      <c r="B5" s="54" t="s">
        <v>1077</v>
      </c>
      <c r="C5" s="55" t="s">
        <v>1078</v>
      </c>
      <c r="D5" s="54">
        <v>2010</v>
      </c>
      <c r="E5" s="55" t="s">
        <v>428</v>
      </c>
      <c r="F5" s="57" t="s">
        <v>35</v>
      </c>
    </row>
    <row r="6" spans="1:6" ht="15" customHeight="1" x14ac:dyDescent="0.25">
      <c r="A6" s="53" t="s">
        <v>1074</v>
      </c>
      <c r="B6" s="54" t="s">
        <v>1079</v>
      </c>
      <c r="C6" s="55" t="s">
        <v>1080</v>
      </c>
      <c r="D6" s="54">
        <v>2010</v>
      </c>
      <c r="E6" s="55" t="s">
        <v>10</v>
      </c>
      <c r="F6" s="57" t="s">
        <v>35</v>
      </c>
    </row>
    <row r="7" spans="1:6" ht="15" customHeight="1" x14ac:dyDescent="0.25">
      <c r="A7" s="53" t="s">
        <v>1074</v>
      </c>
      <c r="B7" s="54" t="s">
        <v>1081</v>
      </c>
      <c r="C7" s="55" t="s">
        <v>1082</v>
      </c>
      <c r="D7" s="54">
        <v>2010</v>
      </c>
      <c r="E7" s="55" t="s">
        <v>10</v>
      </c>
      <c r="F7" s="57" t="s">
        <v>35</v>
      </c>
    </row>
    <row r="8" spans="1:6" ht="15" customHeight="1" x14ac:dyDescent="0.25">
      <c r="A8" s="53" t="s">
        <v>1074</v>
      </c>
      <c r="B8" s="54" t="s">
        <v>1083</v>
      </c>
      <c r="C8" s="55" t="s">
        <v>1084</v>
      </c>
      <c r="D8" s="54">
        <v>2011</v>
      </c>
      <c r="E8" s="55" t="s">
        <v>10</v>
      </c>
      <c r="F8" s="57" t="s">
        <v>35</v>
      </c>
    </row>
    <row r="9" spans="1:6" ht="15" customHeight="1" x14ac:dyDescent="0.25">
      <c r="A9" s="53" t="s">
        <v>1074</v>
      </c>
      <c r="B9" s="54" t="s">
        <v>1085</v>
      </c>
      <c r="C9" s="55" t="s">
        <v>1086</v>
      </c>
      <c r="D9" s="54">
        <v>2011</v>
      </c>
      <c r="E9" s="55" t="s">
        <v>10</v>
      </c>
      <c r="F9" s="57" t="s">
        <v>35</v>
      </c>
    </row>
    <row r="10" spans="1:6" ht="15" customHeight="1" x14ac:dyDescent="0.25">
      <c r="A10" s="53" t="s">
        <v>1074</v>
      </c>
      <c r="B10" s="54" t="s">
        <v>1087</v>
      </c>
      <c r="C10" s="55" t="s">
        <v>1088</v>
      </c>
      <c r="D10" s="54">
        <v>2010</v>
      </c>
      <c r="E10" s="55" t="s">
        <v>338</v>
      </c>
      <c r="F10" s="57" t="s">
        <v>35</v>
      </c>
    </row>
    <row r="11" spans="1:6" ht="15" customHeight="1" x14ac:dyDescent="0.25">
      <c r="A11" s="53" t="s">
        <v>1074</v>
      </c>
      <c r="B11" s="54" t="s">
        <v>1089</v>
      </c>
      <c r="C11" s="55" t="s">
        <v>1090</v>
      </c>
      <c r="D11" s="54">
        <v>2010</v>
      </c>
      <c r="E11" s="55" t="s">
        <v>338</v>
      </c>
      <c r="F11" s="57" t="s">
        <v>35</v>
      </c>
    </row>
    <row r="12" spans="1:6" ht="15" customHeight="1" x14ac:dyDescent="0.25">
      <c r="A12" s="53" t="s">
        <v>1074</v>
      </c>
      <c r="B12" s="54" t="s">
        <v>1091</v>
      </c>
      <c r="C12" s="55" t="s">
        <v>1092</v>
      </c>
      <c r="D12" s="54">
        <v>2011</v>
      </c>
      <c r="E12" s="55" t="s">
        <v>66</v>
      </c>
      <c r="F12" s="57" t="s">
        <v>35</v>
      </c>
    </row>
    <row r="13" spans="1:6" ht="15" customHeight="1" x14ac:dyDescent="0.25">
      <c r="A13" s="53" t="s">
        <v>1074</v>
      </c>
      <c r="B13" s="54" t="s">
        <v>1093</v>
      </c>
      <c r="C13" s="55" t="s">
        <v>1094</v>
      </c>
      <c r="D13" s="54">
        <v>2010</v>
      </c>
      <c r="E13" s="55" t="s">
        <v>38</v>
      </c>
      <c r="F13" s="57" t="s">
        <v>35</v>
      </c>
    </row>
    <row r="14" spans="1:6" ht="15" customHeight="1" x14ac:dyDescent="0.25">
      <c r="A14" s="53" t="s">
        <v>1074</v>
      </c>
      <c r="B14" s="54" t="s">
        <v>1095</v>
      </c>
      <c r="C14" s="55" t="s">
        <v>1096</v>
      </c>
      <c r="D14" s="54">
        <v>2010</v>
      </c>
      <c r="E14" s="55" t="s">
        <v>38</v>
      </c>
      <c r="F14" s="57" t="s">
        <v>35</v>
      </c>
    </row>
    <row r="15" spans="1:6" ht="15" customHeight="1" x14ac:dyDescent="0.25">
      <c r="A15" s="53" t="s">
        <v>1074</v>
      </c>
      <c r="B15" s="54" t="s">
        <v>1097</v>
      </c>
      <c r="C15" s="55" t="s">
        <v>1098</v>
      </c>
      <c r="D15" s="54">
        <v>2010</v>
      </c>
      <c r="E15" s="55" t="s">
        <v>24</v>
      </c>
      <c r="F15" s="57" t="s">
        <v>35</v>
      </c>
    </row>
    <row r="16" spans="1:6" ht="15" customHeight="1" x14ac:dyDescent="0.25">
      <c r="A16" s="53" t="s">
        <v>1074</v>
      </c>
      <c r="B16" s="54" t="s">
        <v>1099</v>
      </c>
      <c r="C16" s="55" t="s">
        <v>1100</v>
      </c>
      <c r="D16" s="54">
        <v>2010</v>
      </c>
      <c r="E16" s="55" t="s">
        <v>66</v>
      </c>
      <c r="F16" s="57" t="s">
        <v>35</v>
      </c>
    </row>
    <row r="17" spans="1:6" ht="15" customHeight="1" x14ac:dyDescent="0.25">
      <c r="A17" s="53" t="s">
        <v>1074</v>
      </c>
      <c r="B17" s="54" t="s">
        <v>1101</v>
      </c>
      <c r="C17" s="55" t="s">
        <v>1102</v>
      </c>
      <c r="D17" s="54">
        <v>2010</v>
      </c>
      <c r="E17" s="55" t="s">
        <v>7</v>
      </c>
      <c r="F17" s="57" t="s">
        <v>35</v>
      </c>
    </row>
    <row r="18" spans="1:6" ht="15" customHeight="1" x14ac:dyDescent="0.25">
      <c r="A18" s="53" t="s">
        <v>1074</v>
      </c>
      <c r="B18" s="54" t="s">
        <v>1103</v>
      </c>
      <c r="C18" s="55" t="s">
        <v>1104</v>
      </c>
      <c r="D18" s="54">
        <v>2012</v>
      </c>
      <c r="E18" s="55" t="s">
        <v>69</v>
      </c>
      <c r="F18" s="57" t="s">
        <v>35</v>
      </c>
    </row>
    <row r="19" spans="1:6" ht="15" customHeight="1" x14ac:dyDescent="0.25">
      <c r="A19" s="53" t="s">
        <v>1074</v>
      </c>
      <c r="B19" s="54" t="s">
        <v>1105</v>
      </c>
      <c r="C19" s="55" t="s">
        <v>1106</v>
      </c>
      <c r="D19" s="54">
        <v>2010</v>
      </c>
      <c r="E19" s="55" t="s">
        <v>428</v>
      </c>
      <c r="F19" s="57" t="s">
        <v>35</v>
      </c>
    </row>
    <row r="20" spans="1:6" ht="15" customHeight="1" x14ac:dyDescent="0.25">
      <c r="A20" s="53" t="s">
        <v>1074</v>
      </c>
      <c r="B20" s="54" t="s">
        <v>1107</v>
      </c>
      <c r="C20" s="55" t="s">
        <v>1108</v>
      </c>
      <c r="D20" s="54">
        <v>2011</v>
      </c>
      <c r="E20" s="55" t="s">
        <v>428</v>
      </c>
      <c r="F20" s="57" t="s">
        <v>35</v>
      </c>
    </row>
    <row r="21" spans="1:6" ht="15" customHeight="1" x14ac:dyDescent="0.25">
      <c r="A21" s="53" t="s">
        <v>1074</v>
      </c>
      <c r="B21" s="54" t="s">
        <v>1109</v>
      </c>
      <c r="C21" s="55" t="s">
        <v>1110</v>
      </c>
      <c r="D21" s="54">
        <v>2010</v>
      </c>
      <c r="E21" s="55" t="s">
        <v>10</v>
      </c>
      <c r="F21" s="57" t="s">
        <v>35</v>
      </c>
    </row>
    <row r="22" spans="1:6" ht="15" customHeight="1" x14ac:dyDescent="0.25">
      <c r="A22" s="53" t="s">
        <v>1074</v>
      </c>
      <c r="B22" s="54" t="s">
        <v>1111</v>
      </c>
      <c r="C22" s="55" t="s">
        <v>1112</v>
      </c>
      <c r="D22" s="54">
        <v>2010</v>
      </c>
      <c r="E22" s="55" t="s">
        <v>7</v>
      </c>
      <c r="F22" s="57" t="s">
        <v>35</v>
      </c>
    </row>
    <row r="23" spans="1:6" ht="15" customHeight="1" x14ac:dyDescent="0.25">
      <c r="A23" s="53" t="s">
        <v>1074</v>
      </c>
      <c r="B23" s="54" t="s">
        <v>1113</v>
      </c>
      <c r="C23" s="55" t="s">
        <v>1114</v>
      </c>
      <c r="D23" s="54">
        <v>2010</v>
      </c>
      <c r="E23" s="55" t="s">
        <v>66</v>
      </c>
      <c r="F23" s="57" t="s">
        <v>35</v>
      </c>
    </row>
    <row r="24" spans="1:6" ht="15" customHeight="1" x14ac:dyDescent="0.25">
      <c r="A24" s="53" t="s">
        <v>1074</v>
      </c>
      <c r="B24" s="54" t="s">
        <v>1115</v>
      </c>
      <c r="C24" s="55" t="s">
        <v>1116</v>
      </c>
      <c r="D24" s="54">
        <v>2010</v>
      </c>
      <c r="E24" s="55" t="s">
        <v>69</v>
      </c>
      <c r="F24" s="57" t="s">
        <v>35</v>
      </c>
    </row>
    <row r="25" spans="1:6" ht="15" customHeight="1" x14ac:dyDescent="0.25">
      <c r="A25" s="53" t="s">
        <v>1074</v>
      </c>
      <c r="B25" s="54" t="s">
        <v>1117</v>
      </c>
      <c r="C25" s="55" t="s">
        <v>1118</v>
      </c>
      <c r="D25" s="54">
        <v>2010</v>
      </c>
      <c r="E25" s="55" t="s">
        <v>7</v>
      </c>
      <c r="F25" s="57" t="s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DFC3D-DD71-4ECD-94A5-4F1A0430686C}">
  <dimension ref="A1:F474"/>
  <sheetViews>
    <sheetView workbookViewId="0">
      <selection activeCell="L7" sqref="L7"/>
    </sheetView>
  </sheetViews>
  <sheetFormatPr defaultRowHeight="15" customHeight="1" x14ac:dyDescent="0.25"/>
  <cols>
    <col min="1" max="1" width="6.7109375" customWidth="1"/>
    <col min="2" max="2" width="9.140625" customWidth="1"/>
    <col min="3" max="3" width="24.7109375" customWidth="1"/>
    <col min="4" max="4" width="8.7109375" customWidth="1"/>
    <col min="5" max="5" width="28.85546875" customWidth="1"/>
    <col min="6" max="6" width="8.7109375" customWidth="1"/>
  </cols>
  <sheetData>
    <row r="1" spans="1:6" ht="15" customHeight="1" x14ac:dyDescent="0.25">
      <c r="A1" s="58" t="s">
        <v>0</v>
      </c>
      <c r="B1" s="59" t="s">
        <v>1</v>
      </c>
      <c r="C1" s="60" t="s">
        <v>2</v>
      </c>
      <c r="D1" s="59" t="s">
        <v>3</v>
      </c>
      <c r="E1" s="60" t="s">
        <v>4</v>
      </c>
      <c r="F1" s="64" t="s">
        <v>5</v>
      </c>
    </row>
    <row r="2" spans="1:6" ht="15" customHeight="1" x14ac:dyDescent="0.25">
      <c r="A2" s="61">
        <v>1</v>
      </c>
      <c r="B2" s="62" t="s">
        <v>1193</v>
      </c>
      <c r="C2" s="63" t="s">
        <v>1194</v>
      </c>
      <c r="D2" s="62">
        <v>1995</v>
      </c>
      <c r="E2" s="63" t="s">
        <v>38</v>
      </c>
      <c r="F2" s="15">
        <v>42.63</v>
      </c>
    </row>
    <row r="3" spans="1:6" ht="15" customHeight="1" x14ac:dyDescent="0.25">
      <c r="A3" s="61">
        <v>2</v>
      </c>
      <c r="B3" s="62" t="s">
        <v>1119</v>
      </c>
      <c r="C3" s="63" t="s">
        <v>1120</v>
      </c>
      <c r="D3" s="62">
        <v>1996</v>
      </c>
      <c r="E3" s="63" t="s">
        <v>7</v>
      </c>
      <c r="F3" s="65" t="s">
        <v>1121</v>
      </c>
    </row>
    <row r="4" spans="1:6" ht="15" customHeight="1" x14ac:dyDescent="0.25">
      <c r="A4" s="61">
        <v>3</v>
      </c>
      <c r="B4" s="62" t="s">
        <v>1122</v>
      </c>
      <c r="C4" s="63" t="s">
        <v>1123</v>
      </c>
      <c r="D4" s="62">
        <v>1996</v>
      </c>
      <c r="E4" s="63" t="s">
        <v>19</v>
      </c>
      <c r="F4" s="65" t="s">
        <v>1124</v>
      </c>
    </row>
    <row r="5" spans="1:6" ht="15" customHeight="1" x14ac:dyDescent="0.25">
      <c r="A5" s="61">
        <v>4</v>
      </c>
      <c r="B5" s="62" t="s">
        <v>1125</v>
      </c>
      <c r="C5" s="63" t="s">
        <v>1126</v>
      </c>
      <c r="D5" s="62">
        <v>1997</v>
      </c>
      <c r="E5" s="63" t="s">
        <v>10</v>
      </c>
      <c r="F5" s="65" t="s">
        <v>1127</v>
      </c>
    </row>
    <row r="6" spans="1:6" ht="15" customHeight="1" x14ac:dyDescent="0.25">
      <c r="A6" s="61">
        <v>5</v>
      </c>
      <c r="B6" s="62" t="s">
        <v>1128</v>
      </c>
      <c r="C6" s="63" t="s">
        <v>1129</v>
      </c>
      <c r="D6" s="62">
        <v>1999</v>
      </c>
      <c r="E6" s="63" t="s">
        <v>19</v>
      </c>
      <c r="F6" s="65" t="s">
        <v>1130</v>
      </c>
    </row>
    <row r="7" spans="1:6" ht="15" customHeight="1" x14ac:dyDescent="0.25">
      <c r="A7" s="61">
        <v>6</v>
      </c>
      <c r="B7" s="62" t="s">
        <v>1131</v>
      </c>
      <c r="C7" s="63" t="s">
        <v>1132</v>
      </c>
      <c r="D7" s="62">
        <v>2001</v>
      </c>
      <c r="E7" s="63" t="s">
        <v>150</v>
      </c>
      <c r="F7" s="65" t="s">
        <v>1133</v>
      </c>
    </row>
    <row r="8" spans="1:6" ht="15" customHeight="1" x14ac:dyDescent="0.25">
      <c r="A8" s="61">
        <v>7</v>
      </c>
      <c r="B8" s="62" t="s">
        <v>1134</v>
      </c>
      <c r="C8" s="63" t="s">
        <v>1135</v>
      </c>
      <c r="D8" s="62">
        <v>2001</v>
      </c>
      <c r="E8" s="63" t="s">
        <v>10</v>
      </c>
      <c r="F8" s="65" t="s">
        <v>1136</v>
      </c>
    </row>
    <row r="9" spans="1:6" ht="15" customHeight="1" x14ac:dyDescent="0.25">
      <c r="A9" s="61">
        <v>8</v>
      </c>
      <c r="B9" s="62" t="s">
        <v>1137</v>
      </c>
      <c r="C9" s="63" t="s">
        <v>1138</v>
      </c>
      <c r="D9" s="62">
        <v>2000</v>
      </c>
      <c r="E9" s="63" t="s">
        <v>66</v>
      </c>
      <c r="F9" s="65" t="s">
        <v>1139</v>
      </c>
    </row>
    <row r="10" spans="1:6" ht="15" customHeight="1" x14ac:dyDescent="0.25">
      <c r="A10" s="61">
        <v>9</v>
      </c>
      <c r="B10" s="62" t="s">
        <v>1140</v>
      </c>
      <c r="C10" s="63" t="s">
        <v>1141</v>
      </c>
      <c r="D10" s="62">
        <v>1998</v>
      </c>
      <c r="E10" s="63" t="s">
        <v>10</v>
      </c>
      <c r="F10" s="65" t="s">
        <v>1142</v>
      </c>
    </row>
    <row r="11" spans="1:6" ht="15" customHeight="1" x14ac:dyDescent="0.25">
      <c r="A11" s="61">
        <v>10</v>
      </c>
      <c r="B11" s="62" t="s">
        <v>1143</v>
      </c>
      <c r="C11" s="63" t="s">
        <v>1144</v>
      </c>
      <c r="D11" s="62">
        <v>2000</v>
      </c>
      <c r="E11" s="63" t="s">
        <v>10</v>
      </c>
      <c r="F11" s="65" t="s">
        <v>1145</v>
      </c>
    </row>
    <row r="12" spans="1:6" ht="15" customHeight="1" x14ac:dyDescent="0.25">
      <c r="A12" s="61">
        <v>11</v>
      </c>
      <c r="B12" s="62" t="s">
        <v>1146</v>
      </c>
      <c r="C12" s="63" t="s">
        <v>1147</v>
      </c>
      <c r="D12" s="62">
        <v>2001</v>
      </c>
      <c r="E12" s="63" t="s">
        <v>69</v>
      </c>
      <c r="F12" s="65" t="s">
        <v>1148</v>
      </c>
    </row>
    <row r="13" spans="1:6" ht="15" customHeight="1" x14ac:dyDescent="0.25">
      <c r="A13" s="61">
        <v>12</v>
      </c>
      <c r="B13" s="62" t="s">
        <v>1149</v>
      </c>
      <c r="C13" s="63" t="s">
        <v>1150</v>
      </c>
      <c r="D13" s="62">
        <v>1997</v>
      </c>
      <c r="E13" s="63" t="s">
        <v>24</v>
      </c>
      <c r="F13" s="65" t="s">
        <v>1151</v>
      </c>
    </row>
    <row r="14" spans="1:6" ht="15" customHeight="1" x14ac:dyDescent="0.25">
      <c r="A14" s="61">
        <v>13</v>
      </c>
      <c r="B14" s="62" t="s">
        <v>1152</v>
      </c>
      <c r="C14" s="63" t="s">
        <v>1153</v>
      </c>
      <c r="D14" s="62">
        <v>1996</v>
      </c>
      <c r="E14" s="63" t="s">
        <v>19</v>
      </c>
      <c r="F14" s="65" t="s">
        <v>1154</v>
      </c>
    </row>
    <row r="15" spans="1:6" ht="15" customHeight="1" x14ac:dyDescent="0.25">
      <c r="A15" s="61">
        <v>14</v>
      </c>
      <c r="B15" s="62" t="s">
        <v>1155</v>
      </c>
      <c r="C15" s="63" t="s">
        <v>1156</v>
      </c>
      <c r="D15" s="62">
        <v>1991</v>
      </c>
      <c r="E15" s="63" t="s">
        <v>7</v>
      </c>
      <c r="F15" s="65" t="s">
        <v>1157</v>
      </c>
    </row>
    <row r="16" spans="1:6" ht="15" customHeight="1" x14ac:dyDescent="0.25">
      <c r="A16" s="61">
        <v>15</v>
      </c>
      <c r="B16" s="62" t="s">
        <v>1158</v>
      </c>
      <c r="C16" s="63" t="s">
        <v>1159</v>
      </c>
      <c r="D16" s="62">
        <v>1997</v>
      </c>
      <c r="E16" s="63" t="s">
        <v>19</v>
      </c>
      <c r="F16" s="65" t="s">
        <v>1160</v>
      </c>
    </row>
    <row r="17" spans="1:6" ht="15" customHeight="1" x14ac:dyDescent="0.25">
      <c r="A17" s="61">
        <v>16</v>
      </c>
      <c r="B17" s="62" t="s">
        <v>1161</v>
      </c>
      <c r="C17" s="63" t="s">
        <v>1162</v>
      </c>
      <c r="D17" s="62">
        <v>1996</v>
      </c>
      <c r="E17" s="63" t="s">
        <v>24</v>
      </c>
      <c r="F17" s="65" t="s">
        <v>1163</v>
      </c>
    </row>
    <row r="18" spans="1:6" ht="15" customHeight="1" x14ac:dyDescent="0.25">
      <c r="A18" s="61">
        <v>17</v>
      </c>
      <c r="B18" s="62" t="s">
        <v>1164</v>
      </c>
      <c r="C18" s="63" t="s">
        <v>1165</v>
      </c>
      <c r="D18" s="62">
        <v>1968</v>
      </c>
      <c r="E18" s="63" t="s">
        <v>38</v>
      </c>
      <c r="F18" s="65" t="s">
        <v>1166</v>
      </c>
    </row>
    <row r="19" spans="1:6" ht="15" customHeight="1" x14ac:dyDescent="0.25">
      <c r="A19" s="61">
        <v>18</v>
      </c>
      <c r="B19" s="62" t="s">
        <v>1167</v>
      </c>
      <c r="C19" s="63" t="s">
        <v>1168</v>
      </c>
      <c r="D19" s="62">
        <v>1975</v>
      </c>
      <c r="E19" s="63" t="s">
        <v>19</v>
      </c>
      <c r="F19" s="65" t="s">
        <v>1169</v>
      </c>
    </row>
    <row r="20" spans="1:6" ht="15" customHeight="1" x14ac:dyDescent="0.25">
      <c r="A20" s="61">
        <v>19</v>
      </c>
      <c r="B20" s="62" t="s">
        <v>1170</v>
      </c>
      <c r="C20" s="63" t="s">
        <v>1171</v>
      </c>
      <c r="D20" s="62">
        <v>1990</v>
      </c>
      <c r="E20" s="63" t="s">
        <v>153</v>
      </c>
      <c r="F20" s="65" t="s">
        <v>1172</v>
      </c>
    </row>
    <row r="21" spans="1:6" ht="15" customHeight="1" x14ac:dyDescent="0.25">
      <c r="A21" s="61">
        <v>20</v>
      </c>
      <c r="B21" s="62" t="s">
        <v>1173</v>
      </c>
      <c r="C21" s="63" t="s">
        <v>1174</v>
      </c>
      <c r="D21" s="62">
        <v>1961</v>
      </c>
      <c r="E21" s="63" t="s">
        <v>1175</v>
      </c>
      <c r="F21" s="65" t="s">
        <v>1176</v>
      </c>
    </row>
    <row r="22" spans="1:6" ht="15" customHeight="1" x14ac:dyDescent="0.25">
      <c r="A22" s="61">
        <v>21</v>
      </c>
      <c r="B22" s="62" t="s">
        <v>1177</v>
      </c>
      <c r="C22" s="63" t="s">
        <v>1178</v>
      </c>
      <c r="D22" s="62">
        <v>2000</v>
      </c>
      <c r="E22" s="63" t="s">
        <v>300</v>
      </c>
      <c r="F22" s="65" t="s">
        <v>1179</v>
      </c>
    </row>
    <row r="23" spans="1:6" ht="15" customHeight="1" x14ac:dyDescent="0.25">
      <c r="A23" s="61">
        <v>22</v>
      </c>
      <c r="B23" s="62" t="s">
        <v>1180</v>
      </c>
      <c r="C23" s="63" t="s">
        <v>1181</v>
      </c>
      <c r="D23" s="62">
        <v>1968</v>
      </c>
      <c r="E23" s="63" t="s">
        <v>1175</v>
      </c>
      <c r="F23" s="65" t="s">
        <v>1182</v>
      </c>
    </row>
    <row r="24" spans="1:6" ht="15" customHeight="1" x14ac:dyDescent="0.25">
      <c r="A24" s="61">
        <v>23</v>
      </c>
      <c r="B24" s="62" t="s">
        <v>1183</v>
      </c>
      <c r="C24" s="63" t="s">
        <v>1184</v>
      </c>
      <c r="D24" s="62">
        <v>1993</v>
      </c>
      <c r="E24" s="63" t="s">
        <v>24</v>
      </c>
      <c r="F24" s="65" t="s">
        <v>1185</v>
      </c>
    </row>
    <row r="25" spans="1:6" ht="15" customHeight="1" x14ac:dyDescent="0.25">
      <c r="A25" s="61">
        <v>24</v>
      </c>
      <c r="B25" s="62" t="s">
        <v>1186</v>
      </c>
      <c r="C25" s="63" t="s">
        <v>1187</v>
      </c>
      <c r="D25" s="62">
        <v>1976</v>
      </c>
      <c r="E25" s="63" t="s">
        <v>1188</v>
      </c>
      <c r="F25" s="65" t="s">
        <v>1189</v>
      </c>
    </row>
    <row r="26" spans="1:6" ht="15" customHeight="1" x14ac:dyDescent="0.25">
      <c r="A26" s="61">
        <v>25</v>
      </c>
      <c r="B26" s="62" t="s">
        <v>1190</v>
      </c>
      <c r="C26" s="63" t="s">
        <v>1191</v>
      </c>
      <c r="D26" s="62">
        <v>2001</v>
      </c>
      <c r="E26" s="63" t="s">
        <v>66</v>
      </c>
      <c r="F26" s="65" t="s">
        <v>1192</v>
      </c>
    </row>
    <row r="27" spans="1:6" ht="15" customHeight="1" x14ac:dyDescent="0.25">
      <c r="A27" s="61">
        <v>26</v>
      </c>
      <c r="B27" s="62" t="s">
        <v>1195</v>
      </c>
      <c r="C27" s="63" t="s">
        <v>1196</v>
      </c>
      <c r="D27" s="62">
        <v>1986</v>
      </c>
      <c r="E27" s="63" t="s">
        <v>69</v>
      </c>
      <c r="F27" s="65" t="s">
        <v>1197</v>
      </c>
    </row>
    <row r="28" spans="1:6" ht="15" customHeight="1" x14ac:dyDescent="0.25">
      <c r="A28" s="61">
        <v>27</v>
      </c>
      <c r="B28" s="62" t="s">
        <v>1198</v>
      </c>
      <c r="C28" s="63" t="s">
        <v>1199</v>
      </c>
      <c r="D28" s="62">
        <v>1989</v>
      </c>
      <c r="E28" s="63" t="s">
        <v>10</v>
      </c>
      <c r="F28" s="65" t="s">
        <v>1200</v>
      </c>
    </row>
    <row r="29" spans="1:6" ht="15" customHeight="1" x14ac:dyDescent="0.25">
      <c r="A29" s="61">
        <v>28</v>
      </c>
      <c r="B29" s="62" t="s">
        <v>1201</v>
      </c>
      <c r="C29" s="63" t="s">
        <v>1202</v>
      </c>
      <c r="D29" s="62">
        <v>1967</v>
      </c>
      <c r="E29" s="63" t="s">
        <v>7</v>
      </c>
      <c r="F29" s="65" t="s">
        <v>1203</v>
      </c>
    </row>
    <row r="30" spans="1:6" ht="15" customHeight="1" x14ac:dyDescent="0.25">
      <c r="A30" s="61">
        <v>29</v>
      </c>
      <c r="B30" s="62" t="s">
        <v>1204</v>
      </c>
      <c r="C30" s="63" t="s">
        <v>1205</v>
      </c>
      <c r="D30" s="62">
        <v>1992</v>
      </c>
      <c r="E30" s="63" t="s">
        <v>66</v>
      </c>
      <c r="F30" s="65" t="s">
        <v>1206</v>
      </c>
    </row>
    <row r="31" spans="1:6" ht="15" customHeight="1" x14ac:dyDescent="0.25">
      <c r="A31" s="61">
        <v>30</v>
      </c>
      <c r="B31" s="62" t="s">
        <v>1207</v>
      </c>
      <c r="C31" s="63" t="s">
        <v>1208</v>
      </c>
      <c r="D31" s="62">
        <v>1988</v>
      </c>
      <c r="E31" s="63" t="s">
        <v>7</v>
      </c>
      <c r="F31" s="65" t="s">
        <v>1209</v>
      </c>
    </row>
    <row r="32" spans="1:6" ht="15" customHeight="1" x14ac:dyDescent="0.25">
      <c r="A32" s="61">
        <v>31</v>
      </c>
      <c r="B32" s="62" t="s">
        <v>1210</v>
      </c>
      <c r="C32" s="63" t="s">
        <v>1211</v>
      </c>
      <c r="D32" s="62">
        <v>2000</v>
      </c>
      <c r="E32" s="63" t="s">
        <v>66</v>
      </c>
      <c r="F32" s="65" t="s">
        <v>1212</v>
      </c>
    </row>
    <row r="33" spans="1:6" ht="15" customHeight="1" x14ac:dyDescent="0.25">
      <c r="A33" s="61">
        <v>32</v>
      </c>
      <c r="B33" s="62" t="s">
        <v>1213</v>
      </c>
      <c r="C33" s="63" t="s">
        <v>1214</v>
      </c>
      <c r="D33" s="62">
        <v>1960</v>
      </c>
      <c r="E33" s="63" t="s">
        <v>34</v>
      </c>
      <c r="F33" s="65" t="s">
        <v>1215</v>
      </c>
    </row>
    <row r="34" spans="1:6" ht="15" customHeight="1" x14ac:dyDescent="0.25">
      <c r="A34" s="61">
        <v>33</v>
      </c>
      <c r="B34" s="62" t="s">
        <v>1216</v>
      </c>
      <c r="C34" s="63" t="s">
        <v>1217</v>
      </c>
      <c r="D34" s="62">
        <v>1995</v>
      </c>
      <c r="E34" s="63" t="s">
        <v>57</v>
      </c>
      <c r="F34" s="65" t="s">
        <v>1218</v>
      </c>
    </row>
    <row r="35" spans="1:6" ht="15" customHeight="1" x14ac:dyDescent="0.25">
      <c r="A35" s="61">
        <v>34</v>
      </c>
      <c r="B35" s="62" t="s">
        <v>1219</v>
      </c>
      <c r="C35" s="63" t="s">
        <v>1220</v>
      </c>
      <c r="D35" s="62">
        <v>1996</v>
      </c>
      <c r="E35" s="63" t="s">
        <v>19</v>
      </c>
      <c r="F35" s="65" t="s">
        <v>1221</v>
      </c>
    </row>
    <row r="36" spans="1:6" ht="15" customHeight="1" x14ac:dyDescent="0.25">
      <c r="A36" s="61">
        <v>35</v>
      </c>
      <c r="B36" s="62" t="s">
        <v>1222</v>
      </c>
      <c r="C36" s="63" t="s">
        <v>1223</v>
      </c>
      <c r="D36" s="62">
        <v>1978</v>
      </c>
      <c r="E36" s="63" t="s">
        <v>29</v>
      </c>
      <c r="F36" s="65" t="s">
        <v>1224</v>
      </c>
    </row>
    <row r="37" spans="1:6" ht="15" customHeight="1" x14ac:dyDescent="0.25">
      <c r="A37" s="61">
        <v>36</v>
      </c>
      <c r="B37" s="62" t="s">
        <v>1225</v>
      </c>
      <c r="C37" s="63" t="s">
        <v>1226</v>
      </c>
      <c r="D37" s="62">
        <v>1971</v>
      </c>
      <c r="E37" s="63" t="s">
        <v>66</v>
      </c>
      <c r="F37" s="65" t="s">
        <v>1227</v>
      </c>
    </row>
    <row r="38" spans="1:6" ht="15" customHeight="1" x14ac:dyDescent="0.25">
      <c r="A38" s="61">
        <v>37</v>
      </c>
      <c r="B38" s="62" t="s">
        <v>1228</v>
      </c>
      <c r="C38" s="63" t="s">
        <v>1229</v>
      </c>
      <c r="D38" s="62">
        <v>1996</v>
      </c>
      <c r="E38" s="63" t="s">
        <v>24</v>
      </c>
      <c r="F38" s="65" t="s">
        <v>1230</v>
      </c>
    </row>
    <row r="39" spans="1:6" ht="15" customHeight="1" x14ac:dyDescent="0.25">
      <c r="A39" s="61">
        <v>38</v>
      </c>
      <c r="B39" s="62" t="s">
        <v>1231</v>
      </c>
      <c r="C39" s="63" t="s">
        <v>1232</v>
      </c>
      <c r="D39" s="62">
        <v>1958</v>
      </c>
      <c r="E39" s="63" t="s">
        <v>38</v>
      </c>
      <c r="F39" s="65" t="s">
        <v>1233</v>
      </c>
    </row>
    <row r="40" spans="1:6" ht="15" customHeight="1" x14ac:dyDescent="0.25">
      <c r="A40" s="61">
        <v>39</v>
      </c>
      <c r="B40" s="62" t="s">
        <v>1234</v>
      </c>
      <c r="C40" s="63" t="s">
        <v>1235</v>
      </c>
      <c r="D40" s="62">
        <v>1973</v>
      </c>
      <c r="E40" s="63" t="s">
        <v>10</v>
      </c>
      <c r="F40" s="65" t="s">
        <v>1236</v>
      </c>
    </row>
    <row r="41" spans="1:6" ht="15" customHeight="1" x14ac:dyDescent="0.25">
      <c r="A41" s="61">
        <v>40</v>
      </c>
      <c r="B41" s="62" t="s">
        <v>1237</v>
      </c>
      <c r="C41" s="63" t="s">
        <v>1238</v>
      </c>
      <c r="D41" s="62">
        <v>1964</v>
      </c>
      <c r="E41" s="63" t="s">
        <v>19</v>
      </c>
      <c r="F41" s="65" t="s">
        <v>1239</v>
      </c>
    </row>
    <row r="42" spans="1:6" ht="15" customHeight="1" x14ac:dyDescent="0.25">
      <c r="A42" s="61">
        <v>41</v>
      </c>
      <c r="B42" s="62" t="s">
        <v>1240</v>
      </c>
      <c r="C42" s="63" t="s">
        <v>1241</v>
      </c>
      <c r="D42" s="62">
        <v>1973</v>
      </c>
      <c r="E42" s="63" t="s">
        <v>10</v>
      </c>
      <c r="F42" s="65" t="s">
        <v>1242</v>
      </c>
    </row>
    <row r="43" spans="1:6" ht="15" customHeight="1" x14ac:dyDescent="0.25">
      <c r="A43" s="61" t="s">
        <v>1243</v>
      </c>
      <c r="B43" s="62" t="s">
        <v>1244</v>
      </c>
      <c r="C43" s="63" t="s">
        <v>1245</v>
      </c>
      <c r="D43" s="62">
        <v>1993</v>
      </c>
      <c r="E43" s="63" t="s">
        <v>34</v>
      </c>
      <c r="F43" s="65" t="s">
        <v>35</v>
      </c>
    </row>
    <row r="44" spans="1:6" ht="15" customHeight="1" x14ac:dyDescent="0.25">
      <c r="A44" s="61" t="s">
        <v>1243</v>
      </c>
      <c r="B44" s="62" t="s">
        <v>1246</v>
      </c>
      <c r="C44" s="63" t="s">
        <v>1247</v>
      </c>
      <c r="D44" s="62">
        <v>1992</v>
      </c>
      <c r="E44" s="63" t="s">
        <v>38</v>
      </c>
      <c r="F44" s="65" t="s">
        <v>35</v>
      </c>
    </row>
    <row r="45" spans="1:6" ht="15" customHeight="1" x14ac:dyDescent="0.25">
      <c r="A45" s="61" t="s">
        <v>1243</v>
      </c>
      <c r="B45" s="62" t="s">
        <v>1248</v>
      </c>
      <c r="C45" s="63" t="s">
        <v>1249</v>
      </c>
      <c r="D45" s="62">
        <v>1992</v>
      </c>
      <c r="E45" s="63" t="s">
        <v>38</v>
      </c>
      <c r="F45" s="65" t="s">
        <v>35</v>
      </c>
    </row>
    <row r="46" spans="1:6" ht="15" customHeight="1" x14ac:dyDescent="0.25">
      <c r="A46" s="61" t="s">
        <v>1243</v>
      </c>
      <c r="B46" s="62" t="s">
        <v>1250</v>
      </c>
      <c r="C46" s="63" t="s">
        <v>1251</v>
      </c>
      <c r="D46" s="62">
        <v>1992</v>
      </c>
      <c r="E46" s="63" t="s">
        <v>34</v>
      </c>
      <c r="F46" s="65" t="s">
        <v>35</v>
      </c>
    </row>
    <row r="47" spans="1:6" ht="15" customHeight="1" x14ac:dyDescent="0.25">
      <c r="A47" s="61" t="s">
        <v>1243</v>
      </c>
      <c r="B47" s="62" t="s">
        <v>1252</v>
      </c>
      <c r="C47" s="63" t="s">
        <v>1253</v>
      </c>
      <c r="D47" s="62">
        <v>1992</v>
      </c>
      <c r="E47" s="63" t="s">
        <v>7</v>
      </c>
      <c r="F47" s="65" t="s">
        <v>35</v>
      </c>
    </row>
    <row r="48" spans="1:6" ht="15" customHeight="1" x14ac:dyDescent="0.25">
      <c r="A48" s="61" t="s">
        <v>1243</v>
      </c>
      <c r="B48" s="62" t="s">
        <v>1254</v>
      </c>
      <c r="C48" s="63" t="s">
        <v>1255</v>
      </c>
      <c r="D48" s="62">
        <v>1993</v>
      </c>
      <c r="E48" s="63" t="s">
        <v>44</v>
      </c>
      <c r="F48" s="65" t="s">
        <v>35</v>
      </c>
    </row>
    <row r="49" spans="1:6" ht="15" customHeight="1" x14ac:dyDescent="0.25">
      <c r="A49" s="61" t="s">
        <v>1243</v>
      </c>
      <c r="B49" s="62" t="s">
        <v>1256</v>
      </c>
      <c r="C49" s="63" t="s">
        <v>1257</v>
      </c>
      <c r="D49" s="62">
        <v>1993</v>
      </c>
      <c r="E49" s="63" t="s">
        <v>41</v>
      </c>
      <c r="F49" s="65" t="s">
        <v>35</v>
      </c>
    </row>
    <row r="50" spans="1:6" ht="15" customHeight="1" x14ac:dyDescent="0.25">
      <c r="A50" s="61" t="s">
        <v>1243</v>
      </c>
      <c r="B50" s="62" t="s">
        <v>1258</v>
      </c>
      <c r="C50" s="63" t="s">
        <v>1259</v>
      </c>
      <c r="D50" s="62">
        <v>1992</v>
      </c>
      <c r="E50" s="63" t="s">
        <v>69</v>
      </c>
      <c r="F50" s="65" t="s">
        <v>35</v>
      </c>
    </row>
    <row r="51" spans="1:6" ht="15" customHeight="1" x14ac:dyDescent="0.25">
      <c r="A51" s="61" t="s">
        <v>1243</v>
      </c>
      <c r="B51" s="62" t="s">
        <v>1260</v>
      </c>
      <c r="C51" s="63" t="s">
        <v>1261</v>
      </c>
      <c r="D51" s="62">
        <v>1993</v>
      </c>
      <c r="E51" s="63" t="s">
        <v>34</v>
      </c>
      <c r="F51" s="65" t="s">
        <v>35</v>
      </c>
    </row>
    <row r="52" spans="1:6" ht="15" customHeight="1" x14ac:dyDescent="0.25">
      <c r="A52" s="61" t="s">
        <v>1243</v>
      </c>
      <c r="B52" s="62" t="s">
        <v>1262</v>
      </c>
      <c r="C52" s="63" t="s">
        <v>1263</v>
      </c>
      <c r="D52" s="62">
        <v>1992</v>
      </c>
      <c r="E52" s="63" t="s">
        <v>38</v>
      </c>
      <c r="F52" s="65" t="s">
        <v>35</v>
      </c>
    </row>
    <row r="53" spans="1:6" ht="15" customHeight="1" x14ac:dyDescent="0.25">
      <c r="A53" s="61" t="s">
        <v>1243</v>
      </c>
      <c r="B53" s="62" t="s">
        <v>1264</v>
      </c>
      <c r="C53" s="63" t="s">
        <v>1265</v>
      </c>
      <c r="D53" s="62">
        <v>1995</v>
      </c>
      <c r="E53" s="63" t="s">
        <v>10</v>
      </c>
      <c r="F53" s="65" t="s">
        <v>35</v>
      </c>
    </row>
    <row r="54" spans="1:6" ht="15" customHeight="1" x14ac:dyDescent="0.25">
      <c r="A54" s="61" t="s">
        <v>1243</v>
      </c>
      <c r="B54" s="62" t="s">
        <v>1266</v>
      </c>
      <c r="C54" s="63" t="s">
        <v>1267</v>
      </c>
      <c r="D54" s="62">
        <v>1992</v>
      </c>
      <c r="E54" s="63" t="s">
        <v>38</v>
      </c>
      <c r="F54" s="65" t="s">
        <v>35</v>
      </c>
    </row>
    <row r="55" spans="1:6" ht="15" customHeight="1" x14ac:dyDescent="0.25">
      <c r="A55" s="61" t="s">
        <v>1243</v>
      </c>
      <c r="B55" s="62" t="s">
        <v>1268</v>
      </c>
      <c r="C55" s="63" t="s">
        <v>1269</v>
      </c>
      <c r="D55" s="62">
        <v>1995</v>
      </c>
      <c r="E55" s="63" t="s">
        <v>41</v>
      </c>
      <c r="F55" s="65" t="s">
        <v>35</v>
      </c>
    </row>
    <row r="56" spans="1:6" ht="15" customHeight="1" x14ac:dyDescent="0.25">
      <c r="A56" s="61" t="s">
        <v>1243</v>
      </c>
      <c r="B56" s="62" t="s">
        <v>1270</v>
      </c>
      <c r="C56" s="63" t="s">
        <v>1271</v>
      </c>
      <c r="D56" s="62">
        <v>1995</v>
      </c>
      <c r="E56" s="63" t="s">
        <v>34</v>
      </c>
      <c r="F56" s="65" t="s">
        <v>35</v>
      </c>
    </row>
    <row r="57" spans="1:6" ht="15" customHeight="1" x14ac:dyDescent="0.25">
      <c r="A57" s="61" t="s">
        <v>1243</v>
      </c>
      <c r="B57" s="62" t="s">
        <v>1272</v>
      </c>
      <c r="C57" s="63" t="s">
        <v>1273</v>
      </c>
      <c r="D57" s="62">
        <v>1993</v>
      </c>
      <c r="E57" s="63" t="s">
        <v>38</v>
      </c>
      <c r="F57" s="65" t="s">
        <v>35</v>
      </c>
    </row>
    <row r="58" spans="1:6" ht="15" customHeight="1" x14ac:dyDescent="0.25">
      <c r="A58" s="61" t="s">
        <v>1243</v>
      </c>
      <c r="B58" s="62" t="s">
        <v>1274</v>
      </c>
      <c r="C58" s="63" t="s">
        <v>1275</v>
      </c>
      <c r="D58" s="62">
        <v>1996</v>
      </c>
      <c r="E58" s="63" t="s">
        <v>44</v>
      </c>
      <c r="F58" s="65" t="s">
        <v>35</v>
      </c>
    </row>
    <row r="59" spans="1:6" ht="15" customHeight="1" x14ac:dyDescent="0.25">
      <c r="A59" s="61" t="s">
        <v>1243</v>
      </c>
      <c r="B59" s="62" t="s">
        <v>1276</v>
      </c>
      <c r="C59" s="63" t="s">
        <v>1277</v>
      </c>
      <c r="D59" s="62">
        <v>1995</v>
      </c>
      <c r="E59" s="63" t="s">
        <v>10</v>
      </c>
      <c r="F59" s="65" t="s">
        <v>35</v>
      </c>
    </row>
    <row r="60" spans="1:6" ht="15" customHeight="1" x14ac:dyDescent="0.25">
      <c r="A60" s="61" t="s">
        <v>1243</v>
      </c>
      <c r="B60" s="62" t="s">
        <v>1278</v>
      </c>
      <c r="C60" s="63" t="s">
        <v>1279</v>
      </c>
      <c r="D60" s="62">
        <v>1995</v>
      </c>
      <c r="E60" s="63" t="s">
        <v>41</v>
      </c>
      <c r="F60" s="65" t="s">
        <v>35</v>
      </c>
    </row>
    <row r="61" spans="1:6" ht="15" customHeight="1" x14ac:dyDescent="0.25">
      <c r="A61" s="61" t="s">
        <v>1243</v>
      </c>
      <c r="B61" s="62" t="s">
        <v>1280</v>
      </c>
      <c r="C61" s="63" t="s">
        <v>1281</v>
      </c>
      <c r="D61" s="62">
        <v>1992</v>
      </c>
      <c r="E61" s="63" t="s">
        <v>38</v>
      </c>
      <c r="F61" s="65" t="s">
        <v>35</v>
      </c>
    </row>
    <row r="62" spans="1:6" ht="15" customHeight="1" x14ac:dyDescent="0.25">
      <c r="A62" s="61" t="s">
        <v>1243</v>
      </c>
      <c r="B62" s="62" t="s">
        <v>1282</v>
      </c>
      <c r="C62" s="63" t="s">
        <v>1283</v>
      </c>
      <c r="D62" s="62">
        <v>1995</v>
      </c>
      <c r="E62" s="63" t="s">
        <v>38</v>
      </c>
      <c r="F62" s="65" t="s">
        <v>35</v>
      </c>
    </row>
    <row r="63" spans="1:6" ht="15" customHeight="1" x14ac:dyDescent="0.25">
      <c r="A63" s="61" t="s">
        <v>1243</v>
      </c>
      <c r="B63" s="62" t="s">
        <v>1284</v>
      </c>
      <c r="C63" s="63" t="s">
        <v>1285</v>
      </c>
      <c r="D63" s="62">
        <v>1995</v>
      </c>
      <c r="E63" s="63" t="s">
        <v>10</v>
      </c>
      <c r="F63" s="65" t="s">
        <v>35</v>
      </c>
    </row>
    <row r="64" spans="1:6" ht="15" customHeight="1" x14ac:dyDescent="0.25">
      <c r="A64" s="61" t="s">
        <v>1243</v>
      </c>
      <c r="B64" s="62" t="s">
        <v>1286</v>
      </c>
      <c r="C64" s="63" t="s">
        <v>1287</v>
      </c>
      <c r="D64" s="62">
        <v>1996</v>
      </c>
      <c r="E64" s="63" t="s">
        <v>7</v>
      </c>
      <c r="F64" s="65" t="s">
        <v>35</v>
      </c>
    </row>
    <row r="65" spans="1:6" ht="15" customHeight="1" x14ac:dyDescent="0.25">
      <c r="A65" s="61" t="s">
        <v>1243</v>
      </c>
      <c r="B65" s="62" t="s">
        <v>1288</v>
      </c>
      <c r="C65" s="63" t="s">
        <v>1289</v>
      </c>
      <c r="D65" s="62">
        <v>1990</v>
      </c>
      <c r="E65" s="63" t="s">
        <v>38</v>
      </c>
      <c r="F65" s="65" t="s">
        <v>35</v>
      </c>
    </row>
    <row r="66" spans="1:6" ht="15" customHeight="1" x14ac:dyDescent="0.25">
      <c r="A66" s="61" t="s">
        <v>1243</v>
      </c>
      <c r="B66" s="62" t="s">
        <v>1290</v>
      </c>
      <c r="C66" s="63" t="s">
        <v>1291</v>
      </c>
      <c r="D66" s="62">
        <v>1990</v>
      </c>
      <c r="E66" s="63" t="s">
        <v>38</v>
      </c>
      <c r="F66" s="65" t="s">
        <v>35</v>
      </c>
    </row>
    <row r="67" spans="1:6" ht="15" customHeight="1" x14ac:dyDescent="0.25">
      <c r="A67" s="61" t="s">
        <v>1243</v>
      </c>
      <c r="B67" s="62" t="s">
        <v>1292</v>
      </c>
      <c r="C67" s="63" t="s">
        <v>1293</v>
      </c>
      <c r="D67" s="62">
        <v>1990</v>
      </c>
      <c r="E67" s="63" t="s">
        <v>38</v>
      </c>
      <c r="F67" s="65" t="s">
        <v>35</v>
      </c>
    </row>
    <row r="68" spans="1:6" ht="15" customHeight="1" x14ac:dyDescent="0.25">
      <c r="A68" s="61" t="s">
        <v>1243</v>
      </c>
      <c r="B68" s="62" t="s">
        <v>1294</v>
      </c>
      <c r="C68" s="63" t="s">
        <v>1295</v>
      </c>
      <c r="D68" s="62">
        <v>1990</v>
      </c>
      <c r="E68" s="63" t="s">
        <v>7</v>
      </c>
      <c r="F68" s="65" t="s">
        <v>35</v>
      </c>
    </row>
    <row r="69" spans="1:6" ht="15" customHeight="1" x14ac:dyDescent="0.25">
      <c r="A69" s="61" t="s">
        <v>1243</v>
      </c>
      <c r="B69" s="62" t="s">
        <v>1296</v>
      </c>
      <c r="C69" s="63" t="s">
        <v>1297</v>
      </c>
      <c r="D69" s="62">
        <v>1990</v>
      </c>
      <c r="E69" s="63" t="s">
        <v>38</v>
      </c>
      <c r="F69" s="65" t="s">
        <v>35</v>
      </c>
    </row>
    <row r="70" spans="1:6" ht="15" customHeight="1" x14ac:dyDescent="0.25">
      <c r="A70" s="61" t="s">
        <v>1243</v>
      </c>
      <c r="B70" s="62" t="s">
        <v>1298</v>
      </c>
      <c r="C70" s="63" t="s">
        <v>1299</v>
      </c>
      <c r="D70" s="62">
        <v>1991</v>
      </c>
      <c r="E70" s="63" t="s">
        <v>7</v>
      </c>
      <c r="F70" s="65" t="s">
        <v>35</v>
      </c>
    </row>
    <row r="71" spans="1:6" ht="15" customHeight="1" x14ac:dyDescent="0.25">
      <c r="A71" s="61" t="s">
        <v>1243</v>
      </c>
      <c r="B71" s="62" t="s">
        <v>1300</v>
      </c>
      <c r="C71" s="63" t="s">
        <v>1301</v>
      </c>
      <c r="D71" s="62">
        <v>1990</v>
      </c>
      <c r="E71" s="63" t="s">
        <v>10</v>
      </c>
      <c r="F71" s="65" t="s">
        <v>35</v>
      </c>
    </row>
    <row r="72" spans="1:6" ht="15" customHeight="1" x14ac:dyDescent="0.25">
      <c r="A72" s="61" t="s">
        <v>1243</v>
      </c>
      <c r="B72" s="62" t="s">
        <v>1302</v>
      </c>
      <c r="C72" s="63" t="s">
        <v>1303</v>
      </c>
      <c r="D72" s="62">
        <v>1990</v>
      </c>
      <c r="E72" s="63" t="s">
        <v>19</v>
      </c>
      <c r="F72" s="65" t="s">
        <v>35</v>
      </c>
    </row>
    <row r="73" spans="1:6" ht="15" customHeight="1" x14ac:dyDescent="0.25">
      <c r="A73" s="61" t="s">
        <v>1243</v>
      </c>
      <c r="B73" s="62" t="s">
        <v>1304</v>
      </c>
      <c r="C73" s="63" t="s">
        <v>1305</v>
      </c>
      <c r="D73" s="62">
        <v>1990</v>
      </c>
      <c r="E73" s="63" t="s">
        <v>34</v>
      </c>
      <c r="F73" s="65" t="s">
        <v>35</v>
      </c>
    </row>
    <row r="74" spans="1:6" ht="15" customHeight="1" x14ac:dyDescent="0.25">
      <c r="A74" s="61" t="s">
        <v>1243</v>
      </c>
      <c r="B74" s="62" t="s">
        <v>1306</v>
      </c>
      <c r="C74" s="63" t="s">
        <v>1307</v>
      </c>
      <c r="D74" s="62">
        <v>1990</v>
      </c>
      <c r="E74" s="63" t="s">
        <v>44</v>
      </c>
      <c r="F74" s="65" t="s">
        <v>35</v>
      </c>
    </row>
    <row r="75" spans="1:6" ht="15" customHeight="1" x14ac:dyDescent="0.25">
      <c r="A75" s="61" t="s">
        <v>1243</v>
      </c>
      <c r="B75" s="62" t="s">
        <v>1308</v>
      </c>
      <c r="C75" s="63" t="s">
        <v>1309</v>
      </c>
      <c r="D75" s="62">
        <v>1990</v>
      </c>
      <c r="E75" s="63" t="s">
        <v>153</v>
      </c>
      <c r="F75" s="65" t="s">
        <v>35</v>
      </c>
    </row>
    <row r="76" spans="1:6" ht="15" customHeight="1" x14ac:dyDescent="0.25">
      <c r="A76" s="61" t="s">
        <v>1243</v>
      </c>
      <c r="B76" s="62" t="s">
        <v>1310</v>
      </c>
      <c r="C76" s="63" t="s">
        <v>1311</v>
      </c>
      <c r="D76" s="62">
        <v>1990</v>
      </c>
      <c r="E76" s="63" t="s">
        <v>66</v>
      </c>
      <c r="F76" s="65" t="s">
        <v>35</v>
      </c>
    </row>
    <row r="77" spans="1:6" ht="15" customHeight="1" x14ac:dyDescent="0.25">
      <c r="A77" s="61" t="s">
        <v>1243</v>
      </c>
      <c r="B77" s="62" t="s">
        <v>1312</v>
      </c>
      <c r="C77" s="63" t="s">
        <v>1313</v>
      </c>
      <c r="D77" s="62">
        <v>1991</v>
      </c>
      <c r="E77" s="63" t="s">
        <v>7</v>
      </c>
      <c r="F77" s="65" t="s">
        <v>35</v>
      </c>
    </row>
    <row r="78" spans="1:6" ht="15" customHeight="1" x14ac:dyDescent="0.25">
      <c r="A78" s="61" t="s">
        <v>1243</v>
      </c>
      <c r="B78" s="62" t="s">
        <v>1314</v>
      </c>
      <c r="C78" s="63" t="s">
        <v>1315</v>
      </c>
      <c r="D78" s="62">
        <v>1991</v>
      </c>
      <c r="E78" s="63" t="s">
        <v>57</v>
      </c>
      <c r="F78" s="65" t="s">
        <v>35</v>
      </c>
    </row>
    <row r="79" spans="1:6" ht="15" customHeight="1" x14ac:dyDescent="0.25">
      <c r="A79" s="61" t="s">
        <v>1243</v>
      </c>
      <c r="B79" s="62" t="s">
        <v>1316</v>
      </c>
      <c r="C79" s="63" t="s">
        <v>1317</v>
      </c>
      <c r="D79" s="62">
        <v>1990</v>
      </c>
      <c r="E79" s="63" t="s">
        <v>66</v>
      </c>
      <c r="F79" s="65" t="s">
        <v>35</v>
      </c>
    </row>
    <row r="80" spans="1:6" ht="15" customHeight="1" x14ac:dyDescent="0.25">
      <c r="A80" s="61" t="s">
        <v>1243</v>
      </c>
      <c r="B80" s="62" t="s">
        <v>1318</v>
      </c>
      <c r="C80" s="63" t="s">
        <v>1319</v>
      </c>
      <c r="D80" s="62">
        <v>1990</v>
      </c>
      <c r="E80" s="63" t="s">
        <v>44</v>
      </c>
      <c r="F80" s="65" t="s">
        <v>35</v>
      </c>
    </row>
    <row r="81" spans="1:6" ht="15" customHeight="1" x14ac:dyDescent="0.25">
      <c r="A81" s="61" t="s">
        <v>1243</v>
      </c>
      <c r="B81" s="62" t="s">
        <v>1320</v>
      </c>
      <c r="C81" s="63" t="s">
        <v>1321</v>
      </c>
      <c r="D81" s="62">
        <v>1990</v>
      </c>
      <c r="E81" s="63" t="s">
        <v>34</v>
      </c>
      <c r="F81" s="65" t="s">
        <v>35</v>
      </c>
    </row>
    <row r="82" spans="1:6" ht="15" customHeight="1" x14ac:dyDescent="0.25">
      <c r="A82" s="61" t="s">
        <v>1243</v>
      </c>
      <c r="B82" s="62" t="s">
        <v>1322</v>
      </c>
      <c r="C82" s="63" t="s">
        <v>1323</v>
      </c>
      <c r="D82" s="62">
        <v>1988</v>
      </c>
      <c r="E82" s="63" t="s">
        <v>7</v>
      </c>
      <c r="F82" s="65" t="s">
        <v>35</v>
      </c>
    </row>
    <row r="83" spans="1:6" ht="15" customHeight="1" x14ac:dyDescent="0.25">
      <c r="A83" s="61" t="s">
        <v>1243</v>
      </c>
      <c r="B83" s="62" t="s">
        <v>1324</v>
      </c>
      <c r="C83" s="63" t="s">
        <v>1325</v>
      </c>
      <c r="D83" s="62">
        <v>1988</v>
      </c>
      <c r="E83" s="63" t="s">
        <v>19</v>
      </c>
      <c r="F83" s="65" t="s">
        <v>35</v>
      </c>
    </row>
    <row r="84" spans="1:6" ht="15" customHeight="1" x14ac:dyDescent="0.25">
      <c r="A84" s="61" t="s">
        <v>1243</v>
      </c>
      <c r="B84" s="62" t="s">
        <v>1326</v>
      </c>
      <c r="C84" s="63" t="s">
        <v>1327</v>
      </c>
      <c r="D84" s="62">
        <v>1988</v>
      </c>
      <c r="E84" s="63" t="s">
        <v>153</v>
      </c>
      <c r="F84" s="65" t="s">
        <v>35</v>
      </c>
    </row>
    <row r="85" spans="1:6" ht="15" customHeight="1" x14ac:dyDescent="0.25">
      <c r="A85" s="61" t="s">
        <v>1243</v>
      </c>
      <c r="B85" s="62" t="s">
        <v>1328</v>
      </c>
      <c r="C85" s="63" t="s">
        <v>1329</v>
      </c>
      <c r="D85" s="62">
        <v>1988</v>
      </c>
      <c r="E85" s="63" t="s">
        <v>10</v>
      </c>
      <c r="F85" s="65" t="s">
        <v>35</v>
      </c>
    </row>
    <row r="86" spans="1:6" ht="15" customHeight="1" x14ac:dyDescent="0.25">
      <c r="A86" s="61" t="s">
        <v>1243</v>
      </c>
      <c r="B86" s="62" t="s">
        <v>1330</v>
      </c>
      <c r="C86" s="63" t="s">
        <v>1331</v>
      </c>
      <c r="D86" s="62">
        <v>1989</v>
      </c>
      <c r="E86" s="63" t="s">
        <v>7</v>
      </c>
      <c r="F86" s="65" t="s">
        <v>35</v>
      </c>
    </row>
    <row r="87" spans="1:6" ht="15" customHeight="1" x14ac:dyDescent="0.25">
      <c r="A87" s="61" t="s">
        <v>1243</v>
      </c>
      <c r="B87" s="62" t="s">
        <v>1332</v>
      </c>
      <c r="C87" s="63" t="s">
        <v>1333</v>
      </c>
      <c r="D87" s="62">
        <v>1989</v>
      </c>
      <c r="E87" s="63" t="s">
        <v>7</v>
      </c>
      <c r="F87" s="65" t="s">
        <v>35</v>
      </c>
    </row>
    <row r="88" spans="1:6" ht="15" customHeight="1" x14ac:dyDescent="0.25">
      <c r="A88" s="61" t="s">
        <v>1243</v>
      </c>
      <c r="B88" s="62" t="s">
        <v>1334</v>
      </c>
      <c r="C88" s="63" t="s">
        <v>1335</v>
      </c>
      <c r="D88" s="62">
        <v>1989</v>
      </c>
      <c r="E88" s="63" t="s">
        <v>34</v>
      </c>
      <c r="F88" s="65" t="s">
        <v>35</v>
      </c>
    </row>
    <row r="89" spans="1:6" ht="15" customHeight="1" x14ac:dyDescent="0.25">
      <c r="A89" s="61" t="s">
        <v>1243</v>
      </c>
      <c r="B89" s="62" t="s">
        <v>1336</v>
      </c>
      <c r="C89" s="63" t="s">
        <v>1337</v>
      </c>
      <c r="D89" s="62">
        <v>1989</v>
      </c>
      <c r="E89" s="63" t="s">
        <v>66</v>
      </c>
      <c r="F89" s="65" t="s">
        <v>35</v>
      </c>
    </row>
    <row r="90" spans="1:6" ht="15" customHeight="1" x14ac:dyDescent="0.25">
      <c r="A90" s="61" t="s">
        <v>1243</v>
      </c>
      <c r="B90" s="62" t="s">
        <v>1338</v>
      </c>
      <c r="C90" s="63" t="s">
        <v>1339</v>
      </c>
      <c r="D90" s="62">
        <v>1989</v>
      </c>
      <c r="E90" s="63" t="s">
        <v>34</v>
      </c>
      <c r="F90" s="65" t="s">
        <v>35</v>
      </c>
    </row>
    <row r="91" spans="1:6" ht="15" customHeight="1" x14ac:dyDescent="0.25">
      <c r="A91" s="61" t="s">
        <v>1243</v>
      </c>
      <c r="B91" s="62" t="s">
        <v>1340</v>
      </c>
      <c r="C91" s="63" t="s">
        <v>1341</v>
      </c>
      <c r="D91" s="62">
        <v>1989</v>
      </c>
      <c r="E91" s="63" t="s">
        <v>34</v>
      </c>
      <c r="F91" s="65" t="s">
        <v>35</v>
      </c>
    </row>
    <row r="92" spans="1:6" ht="15" customHeight="1" x14ac:dyDescent="0.25">
      <c r="A92" s="61" t="s">
        <v>1243</v>
      </c>
      <c r="B92" s="62" t="s">
        <v>1342</v>
      </c>
      <c r="C92" s="63" t="s">
        <v>1343</v>
      </c>
      <c r="D92" s="62">
        <v>1989</v>
      </c>
      <c r="E92" s="63" t="s">
        <v>66</v>
      </c>
      <c r="F92" s="65" t="s">
        <v>35</v>
      </c>
    </row>
    <row r="93" spans="1:6" ht="15" customHeight="1" x14ac:dyDescent="0.25">
      <c r="A93" s="61" t="s">
        <v>1243</v>
      </c>
      <c r="B93" s="62" t="s">
        <v>1344</v>
      </c>
      <c r="C93" s="63" t="s">
        <v>1345</v>
      </c>
      <c r="D93" s="62">
        <v>1987</v>
      </c>
      <c r="E93" s="63" t="s">
        <v>7</v>
      </c>
      <c r="F93" s="65" t="s">
        <v>35</v>
      </c>
    </row>
    <row r="94" spans="1:6" ht="15" customHeight="1" x14ac:dyDescent="0.25">
      <c r="A94" s="61" t="s">
        <v>1243</v>
      </c>
      <c r="B94" s="62" t="s">
        <v>1346</v>
      </c>
      <c r="C94" s="63" t="s">
        <v>1347</v>
      </c>
      <c r="D94" s="62">
        <v>1987</v>
      </c>
      <c r="E94" s="63" t="s">
        <v>38</v>
      </c>
      <c r="F94" s="65" t="s">
        <v>35</v>
      </c>
    </row>
    <row r="95" spans="1:6" ht="15" customHeight="1" x14ac:dyDescent="0.25">
      <c r="A95" s="61" t="s">
        <v>1243</v>
      </c>
      <c r="B95" s="62" t="s">
        <v>1348</v>
      </c>
      <c r="C95" s="63" t="s">
        <v>1349</v>
      </c>
      <c r="D95" s="62">
        <v>1987</v>
      </c>
      <c r="E95" s="63" t="s">
        <v>66</v>
      </c>
      <c r="F95" s="65" t="s">
        <v>35</v>
      </c>
    </row>
    <row r="96" spans="1:6" ht="15" customHeight="1" x14ac:dyDescent="0.25">
      <c r="A96" s="61" t="s">
        <v>1243</v>
      </c>
      <c r="B96" s="62" t="s">
        <v>1350</v>
      </c>
      <c r="C96" s="63" t="s">
        <v>1351</v>
      </c>
      <c r="D96" s="62">
        <v>1987</v>
      </c>
      <c r="E96" s="63" t="s">
        <v>66</v>
      </c>
      <c r="F96" s="65" t="s">
        <v>35</v>
      </c>
    </row>
    <row r="97" spans="1:6" ht="15" customHeight="1" x14ac:dyDescent="0.25">
      <c r="A97" s="61" t="s">
        <v>1243</v>
      </c>
      <c r="B97" s="62" t="s">
        <v>1352</v>
      </c>
      <c r="C97" s="63" t="s">
        <v>1353</v>
      </c>
      <c r="D97" s="62">
        <v>1987</v>
      </c>
      <c r="E97" s="63" t="s">
        <v>38</v>
      </c>
      <c r="F97" s="65" t="s">
        <v>35</v>
      </c>
    </row>
    <row r="98" spans="1:6" ht="15" customHeight="1" x14ac:dyDescent="0.25">
      <c r="A98" s="61" t="s">
        <v>1243</v>
      </c>
      <c r="B98" s="62" t="s">
        <v>1354</v>
      </c>
      <c r="C98" s="63" t="s">
        <v>1355</v>
      </c>
      <c r="D98" s="62">
        <v>1986</v>
      </c>
      <c r="E98" s="63" t="s">
        <v>34</v>
      </c>
      <c r="F98" s="65" t="s">
        <v>35</v>
      </c>
    </row>
    <row r="99" spans="1:6" ht="15" customHeight="1" x14ac:dyDescent="0.25">
      <c r="A99" s="61" t="s">
        <v>1243</v>
      </c>
      <c r="B99" s="62" t="s">
        <v>1356</v>
      </c>
      <c r="C99" s="63" t="s">
        <v>1357</v>
      </c>
      <c r="D99" s="62">
        <v>1986</v>
      </c>
      <c r="E99" s="63" t="s">
        <v>66</v>
      </c>
      <c r="F99" s="65" t="s">
        <v>35</v>
      </c>
    </row>
    <row r="100" spans="1:6" ht="15" customHeight="1" x14ac:dyDescent="0.25">
      <c r="A100" s="61" t="s">
        <v>1243</v>
      </c>
      <c r="B100" s="62" t="s">
        <v>1358</v>
      </c>
      <c r="C100" s="63" t="s">
        <v>1359</v>
      </c>
      <c r="D100" s="62">
        <v>1986</v>
      </c>
      <c r="E100" s="63" t="s">
        <v>7</v>
      </c>
      <c r="F100" s="65" t="s">
        <v>35</v>
      </c>
    </row>
    <row r="101" spans="1:6" ht="15" customHeight="1" x14ac:dyDescent="0.25">
      <c r="A101" s="61" t="s">
        <v>1243</v>
      </c>
      <c r="B101" s="62" t="s">
        <v>1360</v>
      </c>
      <c r="C101" s="63" t="s">
        <v>1361</v>
      </c>
      <c r="D101" s="62">
        <v>1986</v>
      </c>
      <c r="E101" s="63" t="s">
        <v>10</v>
      </c>
      <c r="F101" s="65" t="s">
        <v>35</v>
      </c>
    </row>
    <row r="102" spans="1:6" ht="15" customHeight="1" x14ac:dyDescent="0.25">
      <c r="A102" s="61" t="s">
        <v>1243</v>
      </c>
      <c r="B102" s="62" t="s">
        <v>1362</v>
      </c>
      <c r="C102" s="63" t="s">
        <v>1363</v>
      </c>
      <c r="D102" s="62">
        <v>1986</v>
      </c>
      <c r="E102" s="63" t="s">
        <v>41</v>
      </c>
      <c r="F102" s="65" t="s">
        <v>35</v>
      </c>
    </row>
    <row r="103" spans="1:6" ht="15" customHeight="1" x14ac:dyDescent="0.25">
      <c r="A103" s="61" t="s">
        <v>1243</v>
      </c>
      <c r="B103" s="62" t="s">
        <v>1364</v>
      </c>
      <c r="C103" s="63" t="s">
        <v>1365</v>
      </c>
      <c r="D103" s="62">
        <v>1984</v>
      </c>
      <c r="E103" s="63" t="s">
        <v>7</v>
      </c>
      <c r="F103" s="65" t="s">
        <v>35</v>
      </c>
    </row>
    <row r="104" spans="1:6" ht="15" customHeight="1" x14ac:dyDescent="0.25">
      <c r="A104" s="61" t="s">
        <v>1243</v>
      </c>
      <c r="B104" s="62" t="s">
        <v>1366</v>
      </c>
      <c r="C104" s="63" t="s">
        <v>1367</v>
      </c>
      <c r="D104" s="62">
        <v>1984</v>
      </c>
      <c r="E104" s="63" t="s">
        <v>38</v>
      </c>
      <c r="F104" s="65" t="s">
        <v>35</v>
      </c>
    </row>
    <row r="105" spans="1:6" ht="15" customHeight="1" x14ac:dyDescent="0.25">
      <c r="A105" s="61" t="s">
        <v>1243</v>
      </c>
      <c r="B105" s="62" t="s">
        <v>1368</v>
      </c>
      <c r="C105" s="63" t="s">
        <v>1369</v>
      </c>
      <c r="D105" s="62">
        <v>1984</v>
      </c>
      <c r="E105" s="63" t="s">
        <v>34</v>
      </c>
      <c r="F105" s="65" t="s">
        <v>35</v>
      </c>
    </row>
    <row r="106" spans="1:6" ht="15" customHeight="1" x14ac:dyDescent="0.25">
      <c r="A106" s="61" t="s">
        <v>1243</v>
      </c>
      <c r="B106" s="62" t="s">
        <v>1370</v>
      </c>
      <c r="C106" s="63" t="s">
        <v>1371</v>
      </c>
      <c r="D106" s="62">
        <v>1985</v>
      </c>
      <c r="E106" s="63" t="s">
        <v>34</v>
      </c>
      <c r="F106" s="65" t="s">
        <v>35</v>
      </c>
    </row>
    <row r="107" spans="1:6" ht="15" customHeight="1" x14ac:dyDescent="0.25">
      <c r="A107" s="61" t="s">
        <v>1243</v>
      </c>
      <c r="B107" s="62" t="s">
        <v>1372</v>
      </c>
      <c r="C107" s="63" t="s">
        <v>1373</v>
      </c>
      <c r="D107" s="62">
        <v>1985</v>
      </c>
      <c r="E107" s="63" t="s">
        <v>19</v>
      </c>
      <c r="F107" s="65" t="s">
        <v>35</v>
      </c>
    </row>
    <row r="108" spans="1:6" ht="15" customHeight="1" x14ac:dyDescent="0.25">
      <c r="A108" s="61" t="s">
        <v>1243</v>
      </c>
      <c r="B108" s="62" t="s">
        <v>1374</v>
      </c>
      <c r="C108" s="63" t="s">
        <v>1375</v>
      </c>
      <c r="D108" s="62">
        <v>1985</v>
      </c>
      <c r="E108" s="63" t="s">
        <v>69</v>
      </c>
      <c r="F108" s="65" t="s">
        <v>35</v>
      </c>
    </row>
    <row r="109" spans="1:6" ht="15" customHeight="1" x14ac:dyDescent="0.25">
      <c r="A109" s="61" t="s">
        <v>1243</v>
      </c>
      <c r="B109" s="62" t="s">
        <v>1376</v>
      </c>
      <c r="C109" s="63" t="s">
        <v>1377</v>
      </c>
      <c r="D109" s="62">
        <v>1985</v>
      </c>
      <c r="E109" s="63" t="s">
        <v>66</v>
      </c>
      <c r="F109" s="65" t="s">
        <v>35</v>
      </c>
    </row>
    <row r="110" spans="1:6" ht="15" customHeight="1" x14ac:dyDescent="0.25">
      <c r="A110" s="61" t="s">
        <v>1243</v>
      </c>
      <c r="B110" s="62" t="s">
        <v>1378</v>
      </c>
      <c r="C110" s="63" t="s">
        <v>1379</v>
      </c>
      <c r="D110" s="62">
        <v>1982</v>
      </c>
      <c r="E110" s="63" t="s">
        <v>1380</v>
      </c>
      <c r="F110" s="65" t="s">
        <v>35</v>
      </c>
    </row>
    <row r="111" spans="1:6" ht="15" customHeight="1" x14ac:dyDescent="0.25">
      <c r="A111" s="61" t="s">
        <v>1243</v>
      </c>
      <c r="B111" s="62" t="s">
        <v>1381</v>
      </c>
      <c r="C111" s="63" t="s">
        <v>1382</v>
      </c>
      <c r="D111" s="62">
        <v>1982</v>
      </c>
      <c r="E111" s="63" t="s">
        <v>150</v>
      </c>
      <c r="F111" s="65" t="s">
        <v>35</v>
      </c>
    </row>
    <row r="112" spans="1:6" ht="15" customHeight="1" x14ac:dyDescent="0.25">
      <c r="A112" s="61" t="s">
        <v>1243</v>
      </c>
      <c r="B112" s="62" t="s">
        <v>1383</v>
      </c>
      <c r="C112" s="63" t="s">
        <v>1384</v>
      </c>
      <c r="D112" s="62">
        <v>1983</v>
      </c>
      <c r="E112" s="63" t="s">
        <v>66</v>
      </c>
      <c r="F112" s="65" t="s">
        <v>35</v>
      </c>
    </row>
    <row r="113" spans="1:6" ht="15" customHeight="1" x14ac:dyDescent="0.25">
      <c r="A113" s="61" t="s">
        <v>1243</v>
      </c>
      <c r="B113" s="62" t="s">
        <v>1385</v>
      </c>
      <c r="C113" s="63" t="s">
        <v>1386</v>
      </c>
      <c r="D113" s="62">
        <v>1983</v>
      </c>
      <c r="E113" s="63" t="s">
        <v>66</v>
      </c>
      <c r="F113" s="65" t="s">
        <v>35</v>
      </c>
    </row>
    <row r="114" spans="1:6" ht="15" customHeight="1" x14ac:dyDescent="0.25">
      <c r="A114" s="61" t="s">
        <v>1243</v>
      </c>
      <c r="B114" s="62" t="s">
        <v>1387</v>
      </c>
      <c r="C114" s="63" t="s">
        <v>1388</v>
      </c>
      <c r="D114" s="62">
        <v>1983</v>
      </c>
      <c r="E114" s="63" t="s">
        <v>38</v>
      </c>
      <c r="F114" s="65" t="s">
        <v>35</v>
      </c>
    </row>
    <row r="115" spans="1:6" ht="15" customHeight="1" x14ac:dyDescent="0.25">
      <c r="A115" s="61" t="s">
        <v>1243</v>
      </c>
      <c r="B115" s="62" t="s">
        <v>1389</v>
      </c>
      <c r="C115" s="63" t="s">
        <v>1390</v>
      </c>
      <c r="D115" s="62">
        <v>1983</v>
      </c>
      <c r="E115" s="63" t="s">
        <v>38</v>
      </c>
      <c r="F115" s="65" t="s">
        <v>35</v>
      </c>
    </row>
    <row r="116" spans="1:6" ht="15" customHeight="1" x14ac:dyDescent="0.25">
      <c r="A116" s="61" t="s">
        <v>1243</v>
      </c>
      <c r="B116" s="62" t="s">
        <v>1391</v>
      </c>
      <c r="C116" s="63" t="s">
        <v>1392</v>
      </c>
      <c r="D116" s="62">
        <v>1977</v>
      </c>
      <c r="E116" s="63" t="s">
        <v>38</v>
      </c>
      <c r="F116" s="65" t="s">
        <v>35</v>
      </c>
    </row>
    <row r="117" spans="1:6" ht="15" customHeight="1" x14ac:dyDescent="0.25">
      <c r="A117" s="61" t="s">
        <v>1243</v>
      </c>
      <c r="B117" s="62" t="s">
        <v>1393</v>
      </c>
      <c r="C117" s="63" t="s">
        <v>1394</v>
      </c>
      <c r="D117" s="62">
        <v>1977</v>
      </c>
      <c r="E117" s="63" t="s">
        <v>88</v>
      </c>
      <c r="F117" s="65" t="s">
        <v>35</v>
      </c>
    </row>
    <row r="118" spans="1:6" ht="15" customHeight="1" x14ac:dyDescent="0.25">
      <c r="A118" s="61" t="s">
        <v>1243</v>
      </c>
      <c r="B118" s="62" t="s">
        <v>1395</v>
      </c>
      <c r="C118" s="63" t="s">
        <v>1396</v>
      </c>
      <c r="D118" s="62">
        <v>1977</v>
      </c>
      <c r="E118" s="63" t="s">
        <v>38</v>
      </c>
      <c r="F118" s="65" t="s">
        <v>35</v>
      </c>
    </row>
    <row r="119" spans="1:6" ht="15" customHeight="1" x14ac:dyDescent="0.25">
      <c r="A119" s="61" t="s">
        <v>1243</v>
      </c>
      <c r="B119" s="62" t="s">
        <v>1397</v>
      </c>
      <c r="C119" s="63" t="s">
        <v>1398</v>
      </c>
      <c r="D119" s="62">
        <v>1977</v>
      </c>
      <c r="E119" s="63" t="s">
        <v>10</v>
      </c>
      <c r="F119" s="65" t="s">
        <v>35</v>
      </c>
    </row>
    <row r="120" spans="1:6" ht="15" customHeight="1" x14ac:dyDescent="0.25">
      <c r="A120" s="61" t="s">
        <v>1243</v>
      </c>
      <c r="B120" s="62" t="s">
        <v>1399</v>
      </c>
      <c r="C120" s="63" t="s">
        <v>1400</v>
      </c>
      <c r="D120" s="62">
        <v>1980</v>
      </c>
      <c r="E120" s="63" t="s">
        <v>66</v>
      </c>
      <c r="F120" s="65" t="s">
        <v>35</v>
      </c>
    </row>
    <row r="121" spans="1:6" ht="15" customHeight="1" x14ac:dyDescent="0.25">
      <c r="A121" s="61" t="s">
        <v>1243</v>
      </c>
      <c r="B121" s="62" t="s">
        <v>1401</v>
      </c>
      <c r="C121" s="63" t="s">
        <v>1402</v>
      </c>
      <c r="D121" s="62">
        <v>1980</v>
      </c>
      <c r="E121" s="63" t="s">
        <v>10</v>
      </c>
      <c r="F121" s="65" t="s">
        <v>35</v>
      </c>
    </row>
    <row r="122" spans="1:6" ht="15" customHeight="1" x14ac:dyDescent="0.25">
      <c r="A122" s="61" t="s">
        <v>1243</v>
      </c>
      <c r="B122" s="62" t="s">
        <v>1403</v>
      </c>
      <c r="C122" s="63" t="s">
        <v>1404</v>
      </c>
      <c r="D122" s="62">
        <v>1980</v>
      </c>
      <c r="E122" s="63" t="s">
        <v>7</v>
      </c>
      <c r="F122" s="65" t="s">
        <v>35</v>
      </c>
    </row>
    <row r="123" spans="1:6" ht="15" customHeight="1" x14ac:dyDescent="0.25">
      <c r="A123" s="61" t="s">
        <v>1243</v>
      </c>
      <c r="B123" s="62" t="s">
        <v>1405</v>
      </c>
      <c r="C123" s="63" t="s">
        <v>1406</v>
      </c>
      <c r="D123" s="62">
        <v>1975</v>
      </c>
      <c r="E123" s="63" t="s">
        <v>34</v>
      </c>
      <c r="F123" s="65" t="s">
        <v>35</v>
      </c>
    </row>
    <row r="124" spans="1:6" ht="15" customHeight="1" x14ac:dyDescent="0.25">
      <c r="A124" s="61" t="s">
        <v>1243</v>
      </c>
      <c r="B124" s="62" t="s">
        <v>1407</v>
      </c>
      <c r="C124" s="63" t="s">
        <v>1408</v>
      </c>
      <c r="D124" s="62">
        <v>1973</v>
      </c>
      <c r="E124" s="63" t="s">
        <v>10</v>
      </c>
      <c r="F124" s="65" t="s">
        <v>35</v>
      </c>
    </row>
    <row r="125" spans="1:6" ht="15" customHeight="1" x14ac:dyDescent="0.25">
      <c r="A125" s="61" t="s">
        <v>1243</v>
      </c>
      <c r="B125" s="62" t="s">
        <v>1409</v>
      </c>
      <c r="C125" s="63" t="s">
        <v>1410</v>
      </c>
      <c r="D125" s="62">
        <v>1968</v>
      </c>
      <c r="E125" s="63" t="s">
        <v>19</v>
      </c>
      <c r="F125" s="65" t="s">
        <v>35</v>
      </c>
    </row>
    <row r="126" spans="1:6" ht="15" customHeight="1" x14ac:dyDescent="0.25">
      <c r="A126" s="61" t="s">
        <v>1243</v>
      </c>
      <c r="B126" s="62" t="s">
        <v>1411</v>
      </c>
      <c r="C126" s="63" t="s">
        <v>1412</v>
      </c>
      <c r="D126" s="62">
        <v>1981</v>
      </c>
      <c r="E126" s="63" t="s">
        <v>38</v>
      </c>
      <c r="F126" s="65" t="s">
        <v>35</v>
      </c>
    </row>
    <row r="127" spans="1:6" ht="15" customHeight="1" x14ac:dyDescent="0.25">
      <c r="A127" s="61" t="s">
        <v>1243</v>
      </c>
      <c r="B127" s="62" t="s">
        <v>1413</v>
      </c>
      <c r="C127" s="63" t="s">
        <v>1414</v>
      </c>
      <c r="D127" s="62">
        <v>1979</v>
      </c>
      <c r="E127" s="63" t="s">
        <v>38</v>
      </c>
      <c r="F127" s="65" t="s">
        <v>35</v>
      </c>
    </row>
    <row r="128" spans="1:6" ht="15" customHeight="1" x14ac:dyDescent="0.25">
      <c r="A128" s="61" t="s">
        <v>1243</v>
      </c>
      <c r="B128" s="62" t="s">
        <v>1415</v>
      </c>
      <c r="C128" s="63" t="s">
        <v>1416</v>
      </c>
      <c r="D128" s="62">
        <v>1993</v>
      </c>
      <c r="E128" s="63" t="s">
        <v>88</v>
      </c>
      <c r="F128" s="65" t="s">
        <v>35</v>
      </c>
    </row>
    <row r="129" spans="1:6" ht="15" customHeight="1" x14ac:dyDescent="0.25">
      <c r="A129" s="61" t="s">
        <v>1243</v>
      </c>
      <c r="B129" s="62" t="s">
        <v>1417</v>
      </c>
      <c r="C129" s="63" t="s">
        <v>1418</v>
      </c>
      <c r="D129" s="62">
        <v>1991</v>
      </c>
      <c r="E129" s="63" t="s">
        <v>88</v>
      </c>
      <c r="F129" s="65" t="s">
        <v>35</v>
      </c>
    </row>
    <row r="130" spans="1:6" ht="15" customHeight="1" x14ac:dyDescent="0.25">
      <c r="A130" s="61" t="s">
        <v>1243</v>
      </c>
      <c r="B130" s="62" t="s">
        <v>1419</v>
      </c>
      <c r="C130" s="63" t="s">
        <v>1420</v>
      </c>
      <c r="D130" s="62">
        <v>1992</v>
      </c>
      <c r="E130" s="63" t="s">
        <v>66</v>
      </c>
      <c r="F130" s="65" t="s">
        <v>35</v>
      </c>
    </row>
    <row r="131" spans="1:6" ht="15" customHeight="1" x14ac:dyDescent="0.25">
      <c r="A131" s="61" t="s">
        <v>1243</v>
      </c>
      <c r="B131" s="62" t="s">
        <v>1421</v>
      </c>
      <c r="C131" s="63" t="s">
        <v>1422</v>
      </c>
      <c r="D131" s="62">
        <v>1992</v>
      </c>
      <c r="E131" s="63" t="s">
        <v>66</v>
      </c>
      <c r="F131" s="65" t="s">
        <v>35</v>
      </c>
    </row>
    <row r="132" spans="1:6" ht="15" customHeight="1" x14ac:dyDescent="0.25">
      <c r="A132" s="61" t="s">
        <v>1243</v>
      </c>
      <c r="B132" s="62" t="s">
        <v>1423</v>
      </c>
      <c r="C132" s="63" t="s">
        <v>1424</v>
      </c>
      <c r="D132" s="62">
        <v>1992</v>
      </c>
      <c r="E132" s="63" t="s">
        <v>66</v>
      </c>
      <c r="F132" s="65" t="s">
        <v>35</v>
      </c>
    </row>
    <row r="133" spans="1:6" ht="15" customHeight="1" x14ac:dyDescent="0.25">
      <c r="A133" s="61" t="s">
        <v>1243</v>
      </c>
      <c r="B133" s="62" t="s">
        <v>1425</v>
      </c>
      <c r="C133" s="63" t="s">
        <v>1426</v>
      </c>
      <c r="D133" s="62">
        <v>1990</v>
      </c>
      <c r="E133" s="63" t="s">
        <v>66</v>
      </c>
      <c r="F133" s="65" t="s">
        <v>35</v>
      </c>
    </row>
    <row r="134" spans="1:6" ht="15" customHeight="1" x14ac:dyDescent="0.25">
      <c r="A134" s="61" t="s">
        <v>1243</v>
      </c>
      <c r="B134" s="62" t="s">
        <v>1427</v>
      </c>
      <c r="C134" s="63" t="s">
        <v>1428</v>
      </c>
      <c r="D134" s="62">
        <v>1961</v>
      </c>
      <c r="E134" s="63" t="s">
        <v>153</v>
      </c>
      <c r="F134" s="65" t="s">
        <v>35</v>
      </c>
    </row>
    <row r="135" spans="1:6" ht="15" customHeight="1" x14ac:dyDescent="0.25">
      <c r="A135" s="61" t="s">
        <v>1243</v>
      </c>
      <c r="B135" s="62" t="s">
        <v>1429</v>
      </c>
      <c r="C135" s="63" t="s">
        <v>1430</v>
      </c>
      <c r="D135" s="62">
        <v>1994</v>
      </c>
      <c r="E135" s="63" t="s">
        <v>34</v>
      </c>
      <c r="F135" s="65" t="s">
        <v>35</v>
      </c>
    </row>
    <row r="136" spans="1:6" ht="15" customHeight="1" x14ac:dyDescent="0.25">
      <c r="A136" s="61" t="s">
        <v>1243</v>
      </c>
      <c r="B136" s="62" t="s">
        <v>1431</v>
      </c>
      <c r="C136" s="63" t="s">
        <v>1432</v>
      </c>
      <c r="D136" s="62">
        <v>1994</v>
      </c>
      <c r="E136" s="63" t="s">
        <v>34</v>
      </c>
      <c r="F136" s="65" t="s">
        <v>35</v>
      </c>
    </row>
    <row r="137" spans="1:6" ht="15" customHeight="1" x14ac:dyDescent="0.25">
      <c r="A137" s="61" t="s">
        <v>1243</v>
      </c>
      <c r="B137" s="62" t="s">
        <v>1433</v>
      </c>
      <c r="C137" s="63" t="s">
        <v>1434</v>
      </c>
      <c r="D137" s="62">
        <v>1989</v>
      </c>
      <c r="E137" s="63" t="s">
        <v>66</v>
      </c>
      <c r="F137" s="65" t="s">
        <v>35</v>
      </c>
    </row>
    <row r="138" spans="1:6" ht="15" customHeight="1" x14ac:dyDescent="0.25">
      <c r="A138" s="61" t="s">
        <v>1243</v>
      </c>
      <c r="B138" s="62" t="s">
        <v>1435</v>
      </c>
      <c r="C138" s="63" t="s">
        <v>1436</v>
      </c>
      <c r="D138" s="62">
        <v>1991</v>
      </c>
      <c r="E138" s="63" t="s">
        <v>38</v>
      </c>
      <c r="F138" s="65" t="s">
        <v>35</v>
      </c>
    </row>
    <row r="139" spans="1:6" ht="15" customHeight="1" x14ac:dyDescent="0.25">
      <c r="A139" s="61" t="s">
        <v>1243</v>
      </c>
      <c r="B139" s="62" t="s">
        <v>1437</v>
      </c>
      <c r="C139" s="63" t="s">
        <v>1438</v>
      </c>
      <c r="D139" s="62">
        <v>1991</v>
      </c>
      <c r="E139" s="63" t="s">
        <v>34</v>
      </c>
      <c r="F139" s="65" t="s">
        <v>35</v>
      </c>
    </row>
    <row r="140" spans="1:6" ht="15" customHeight="1" x14ac:dyDescent="0.25">
      <c r="A140" s="61" t="s">
        <v>1243</v>
      </c>
      <c r="B140" s="62" t="s">
        <v>1439</v>
      </c>
      <c r="C140" s="63" t="s">
        <v>1440</v>
      </c>
      <c r="D140" s="62">
        <v>1991</v>
      </c>
      <c r="E140" s="63" t="s">
        <v>34</v>
      </c>
      <c r="F140" s="65" t="s">
        <v>35</v>
      </c>
    </row>
    <row r="141" spans="1:6" ht="15" customHeight="1" x14ac:dyDescent="0.25">
      <c r="A141" s="61" t="s">
        <v>1243</v>
      </c>
      <c r="B141" s="62" t="s">
        <v>1441</v>
      </c>
      <c r="C141" s="63" t="s">
        <v>1442</v>
      </c>
      <c r="D141" s="62">
        <v>1995</v>
      </c>
      <c r="E141" s="63" t="s">
        <v>109</v>
      </c>
      <c r="F141" s="65" t="s">
        <v>35</v>
      </c>
    </row>
    <row r="142" spans="1:6" ht="15" customHeight="1" x14ac:dyDescent="0.25">
      <c r="A142" s="61" t="s">
        <v>1243</v>
      </c>
      <c r="B142" s="62" t="s">
        <v>1443</v>
      </c>
      <c r="C142" s="63" t="s">
        <v>1444</v>
      </c>
      <c r="D142" s="62">
        <v>1996</v>
      </c>
      <c r="E142" s="63" t="s">
        <v>10</v>
      </c>
      <c r="F142" s="65" t="s">
        <v>35</v>
      </c>
    </row>
    <row r="143" spans="1:6" ht="15" customHeight="1" x14ac:dyDescent="0.25">
      <c r="A143" s="61" t="s">
        <v>1243</v>
      </c>
      <c r="B143" s="62" t="s">
        <v>1445</v>
      </c>
      <c r="C143" s="63" t="s">
        <v>1446</v>
      </c>
      <c r="D143" s="62">
        <v>1993</v>
      </c>
      <c r="E143" s="63" t="s">
        <v>34</v>
      </c>
      <c r="F143" s="65" t="s">
        <v>35</v>
      </c>
    </row>
    <row r="144" spans="1:6" ht="15" customHeight="1" x14ac:dyDescent="0.25">
      <c r="A144" s="61" t="s">
        <v>1243</v>
      </c>
      <c r="B144" s="62" t="s">
        <v>1447</v>
      </c>
      <c r="C144" s="63" t="s">
        <v>1448</v>
      </c>
      <c r="D144" s="62">
        <v>1993</v>
      </c>
      <c r="E144" s="63" t="s">
        <v>38</v>
      </c>
      <c r="F144" s="65" t="s">
        <v>35</v>
      </c>
    </row>
    <row r="145" spans="1:6" ht="15" customHeight="1" x14ac:dyDescent="0.25">
      <c r="A145" s="61" t="s">
        <v>1243</v>
      </c>
      <c r="B145" s="62" t="s">
        <v>1449</v>
      </c>
      <c r="C145" s="63" t="s">
        <v>1450</v>
      </c>
      <c r="D145" s="62">
        <v>1996</v>
      </c>
      <c r="E145" s="63" t="s">
        <v>7</v>
      </c>
      <c r="F145" s="65" t="s">
        <v>35</v>
      </c>
    </row>
    <row r="146" spans="1:6" ht="15" customHeight="1" x14ac:dyDescent="0.25">
      <c r="A146" s="61" t="s">
        <v>1243</v>
      </c>
      <c r="B146" s="62" t="s">
        <v>1451</v>
      </c>
      <c r="C146" s="63" t="s">
        <v>1452</v>
      </c>
      <c r="D146" s="62">
        <v>1993</v>
      </c>
      <c r="E146" s="63" t="s">
        <v>34</v>
      </c>
      <c r="F146" s="65" t="s">
        <v>35</v>
      </c>
    </row>
    <row r="147" spans="1:6" ht="15" customHeight="1" x14ac:dyDescent="0.25">
      <c r="A147" s="61" t="s">
        <v>1243</v>
      </c>
      <c r="B147" s="62" t="s">
        <v>1453</v>
      </c>
      <c r="C147" s="63" t="s">
        <v>1454</v>
      </c>
      <c r="D147" s="62">
        <v>1996</v>
      </c>
      <c r="E147" s="63" t="s">
        <v>10</v>
      </c>
      <c r="F147" s="65" t="s">
        <v>35</v>
      </c>
    </row>
    <row r="148" spans="1:6" ht="15" customHeight="1" x14ac:dyDescent="0.25">
      <c r="A148" s="61" t="s">
        <v>1243</v>
      </c>
      <c r="B148" s="62" t="s">
        <v>1455</v>
      </c>
      <c r="C148" s="63" t="s">
        <v>1456</v>
      </c>
      <c r="D148" s="62">
        <v>1995</v>
      </c>
      <c r="E148" s="63" t="s">
        <v>38</v>
      </c>
      <c r="F148" s="65" t="s">
        <v>35</v>
      </c>
    </row>
    <row r="149" spans="1:6" ht="15" customHeight="1" x14ac:dyDescent="0.25">
      <c r="A149" s="61" t="s">
        <v>1243</v>
      </c>
      <c r="B149" s="62" t="s">
        <v>1457</v>
      </c>
      <c r="C149" s="63" t="s">
        <v>1458</v>
      </c>
      <c r="D149" s="62">
        <v>1996</v>
      </c>
      <c r="E149" s="63" t="s">
        <v>109</v>
      </c>
      <c r="F149" s="65" t="s">
        <v>35</v>
      </c>
    </row>
    <row r="150" spans="1:6" ht="15" customHeight="1" x14ac:dyDescent="0.25">
      <c r="A150" s="61" t="s">
        <v>1243</v>
      </c>
      <c r="B150" s="62" t="s">
        <v>1459</v>
      </c>
      <c r="C150" s="63" t="s">
        <v>1460</v>
      </c>
      <c r="D150" s="62">
        <v>1982</v>
      </c>
      <c r="E150" s="63" t="s">
        <v>7</v>
      </c>
      <c r="F150" s="65" t="s">
        <v>35</v>
      </c>
    </row>
    <row r="151" spans="1:6" ht="15" customHeight="1" x14ac:dyDescent="0.25">
      <c r="A151" s="61" t="s">
        <v>1243</v>
      </c>
      <c r="B151" s="62" t="s">
        <v>1461</v>
      </c>
      <c r="C151" s="63" t="s">
        <v>1462</v>
      </c>
      <c r="D151" s="62">
        <v>1979</v>
      </c>
      <c r="E151" s="63" t="s">
        <v>153</v>
      </c>
      <c r="F151" s="65" t="s">
        <v>35</v>
      </c>
    </row>
    <row r="152" spans="1:6" ht="15" customHeight="1" x14ac:dyDescent="0.25">
      <c r="A152" s="61" t="s">
        <v>1243</v>
      </c>
      <c r="B152" s="62" t="s">
        <v>1463</v>
      </c>
      <c r="C152" s="63" t="s">
        <v>1464</v>
      </c>
      <c r="D152" s="62">
        <v>1970</v>
      </c>
      <c r="E152" s="63" t="s">
        <v>153</v>
      </c>
      <c r="F152" s="65" t="s">
        <v>35</v>
      </c>
    </row>
    <row r="153" spans="1:6" ht="15" customHeight="1" x14ac:dyDescent="0.25">
      <c r="A153" s="61" t="s">
        <v>1243</v>
      </c>
      <c r="B153" s="62" t="s">
        <v>1465</v>
      </c>
      <c r="C153" s="63" t="s">
        <v>1466</v>
      </c>
      <c r="D153" s="62">
        <v>1989</v>
      </c>
      <c r="E153" s="63" t="s">
        <v>66</v>
      </c>
      <c r="F153" s="65" t="s">
        <v>35</v>
      </c>
    </row>
    <row r="154" spans="1:6" ht="15" customHeight="1" x14ac:dyDescent="0.25">
      <c r="A154" s="61" t="s">
        <v>1243</v>
      </c>
      <c r="B154" s="62" t="s">
        <v>1467</v>
      </c>
      <c r="C154" s="63" t="s">
        <v>1468</v>
      </c>
      <c r="D154" s="62">
        <v>1995</v>
      </c>
      <c r="E154" s="63" t="s">
        <v>38</v>
      </c>
      <c r="F154" s="65" t="s">
        <v>35</v>
      </c>
    </row>
    <row r="155" spans="1:6" ht="15" customHeight="1" x14ac:dyDescent="0.25">
      <c r="A155" s="61" t="s">
        <v>1243</v>
      </c>
      <c r="B155" s="62" t="s">
        <v>1469</v>
      </c>
      <c r="C155" s="63" t="s">
        <v>1470</v>
      </c>
      <c r="D155" s="62">
        <v>1994</v>
      </c>
      <c r="E155" s="63" t="s">
        <v>38</v>
      </c>
      <c r="F155" s="65" t="s">
        <v>35</v>
      </c>
    </row>
    <row r="156" spans="1:6" ht="15" customHeight="1" x14ac:dyDescent="0.25">
      <c r="A156" s="61" t="s">
        <v>1243</v>
      </c>
      <c r="B156" s="62" t="s">
        <v>1471</v>
      </c>
      <c r="C156" s="63" t="s">
        <v>1472</v>
      </c>
      <c r="D156" s="62">
        <v>1995</v>
      </c>
      <c r="E156" s="63" t="s">
        <v>38</v>
      </c>
      <c r="F156" s="65" t="s">
        <v>35</v>
      </c>
    </row>
    <row r="157" spans="1:6" ht="15" customHeight="1" x14ac:dyDescent="0.25">
      <c r="A157" s="61" t="s">
        <v>1243</v>
      </c>
      <c r="B157" s="62" t="s">
        <v>1473</v>
      </c>
      <c r="C157" s="63" t="s">
        <v>1474</v>
      </c>
      <c r="D157" s="62">
        <v>1993</v>
      </c>
      <c r="E157" s="63" t="s">
        <v>38</v>
      </c>
      <c r="F157" s="65" t="s">
        <v>35</v>
      </c>
    </row>
    <row r="158" spans="1:6" ht="15" customHeight="1" x14ac:dyDescent="0.25">
      <c r="A158" s="61" t="s">
        <v>1243</v>
      </c>
      <c r="B158" s="62" t="s">
        <v>1475</v>
      </c>
      <c r="C158" s="63" t="s">
        <v>1476</v>
      </c>
      <c r="D158" s="62">
        <v>1995</v>
      </c>
      <c r="E158" s="63" t="s">
        <v>38</v>
      </c>
      <c r="F158" s="65" t="s">
        <v>35</v>
      </c>
    </row>
    <row r="159" spans="1:6" ht="15" customHeight="1" x14ac:dyDescent="0.25">
      <c r="A159" s="61" t="s">
        <v>1243</v>
      </c>
      <c r="B159" s="62" t="s">
        <v>1477</v>
      </c>
      <c r="C159" s="63" t="s">
        <v>1478</v>
      </c>
      <c r="D159" s="62">
        <v>1995</v>
      </c>
      <c r="E159" s="63" t="s">
        <v>38</v>
      </c>
      <c r="F159" s="65" t="s">
        <v>35</v>
      </c>
    </row>
    <row r="160" spans="1:6" ht="15" customHeight="1" x14ac:dyDescent="0.25">
      <c r="A160" s="61" t="s">
        <v>1243</v>
      </c>
      <c r="B160" s="62" t="s">
        <v>1479</v>
      </c>
      <c r="C160" s="63" t="s">
        <v>1480</v>
      </c>
      <c r="D160" s="62">
        <v>1992</v>
      </c>
      <c r="E160" s="63" t="s">
        <v>38</v>
      </c>
      <c r="F160" s="65" t="s">
        <v>35</v>
      </c>
    </row>
    <row r="161" spans="1:6" ht="15" customHeight="1" x14ac:dyDescent="0.25">
      <c r="A161" s="61" t="s">
        <v>1243</v>
      </c>
      <c r="B161" s="62" t="s">
        <v>1481</v>
      </c>
      <c r="C161" s="63" t="s">
        <v>1482</v>
      </c>
      <c r="D161" s="62">
        <v>1991</v>
      </c>
      <c r="E161" s="63" t="s">
        <v>41</v>
      </c>
      <c r="F161" s="65" t="s">
        <v>35</v>
      </c>
    </row>
    <row r="162" spans="1:6" ht="15" customHeight="1" x14ac:dyDescent="0.25">
      <c r="A162" s="61" t="s">
        <v>1243</v>
      </c>
      <c r="B162" s="62" t="s">
        <v>1483</v>
      </c>
      <c r="C162" s="63" t="s">
        <v>1484</v>
      </c>
      <c r="D162" s="62">
        <v>1996</v>
      </c>
      <c r="E162" s="63" t="s">
        <v>41</v>
      </c>
      <c r="F162" s="65" t="s">
        <v>35</v>
      </c>
    </row>
    <row r="163" spans="1:6" ht="15" customHeight="1" x14ac:dyDescent="0.25">
      <c r="A163" s="61" t="s">
        <v>1243</v>
      </c>
      <c r="B163" s="62" t="s">
        <v>1485</v>
      </c>
      <c r="C163" s="63" t="s">
        <v>1486</v>
      </c>
      <c r="D163" s="62">
        <v>1975</v>
      </c>
      <c r="E163" s="63" t="s">
        <v>10</v>
      </c>
      <c r="F163" s="65" t="s">
        <v>35</v>
      </c>
    </row>
    <row r="164" spans="1:6" ht="15" customHeight="1" x14ac:dyDescent="0.25">
      <c r="A164" s="61" t="s">
        <v>1243</v>
      </c>
      <c r="B164" s="62" t="s">
        <v>1487</v>
      </c>
      <c r="C164" s="63" t="s">
        <v>1488</v>
      </c>
      <c r="D164" s="62">
        <v>1981</v>
      </c>
      <c r="E164" s="63" t="s">
        <v>88</v>
      </c>
      <c r="F164" s="65" t="s">
        <v>35</v>
      </c>
    </row>
    <row r="165" spans="1:6" ht="15" customHeight="1" x14ac:dyDescent="0.25">
      <c r="A165" s="61" t="s">
        <v>1243</v>
      </c>
      <c r="B165" s="62" t="s">
        <v>1489</v>
      </c>
      <c r="C165" s="63" t="s">
        <v>1490</v>
      </c>
      <c r="D165" s="62">
        <v>1996</v>
      </c>
      <c r="E165" s="63" t="s">
        <v>41</v>
      </c>
      <c r="F165" s="65" t="s">
        <v>35</v>
      </c>
    </row>
    <row r="166" spans="1:6" ht="15" customHeight="1" x14ac:dyDescent="0.25">
      <c r="A166" s="61" t="s">
        <v>1243</v>
      </c>
      <c r="B166" s="62" t="s">
        <v>1491</v>
      </c>
      <c r="C166" s="63" t="s">
        <v>1492</v>
      </c>
      <c r="D166" s="62">
        <v>1991</v>
      </c>
      <c r="E166" s="63" t="s">
        <v>69</v>
      </c>
      <c r="F166" s="65" t="s">
        <v>35</v>
      </c>
    </row>
    <row r="167" spans="1:6" ht="15" customHeight="1" x14ac:dyDescent="0.25">
      <c r="A167" s="61" t="s">
        <v>1243</v>
      </c>
      <c r="B167" s="62" t="s">
        <v>1493</v>
      </c>
      <c r="C167" s="63" t="s">
        <v>1494</v>
      </c>
      <c r="D167" s="62">
        <v>1994</v>
      </c>
      <c r="E167" s="63" t="s">
        <v>69</v>
      </c>
      <c r="F167" s="65" t="s">
        <v>35</v>
      </c>
    </row>
    <row r="168" spans="1:6" ht="15" customHeight="1" x14ac:dyDescent="0.25">
      <c r="A168" s="61" t="s">
        <v>1243</v>
      </c>
      <c r="B168" s="62" t="s">
        <v>1495</v>
      </c>
      <c r="C168" s="63" t="s">
        <v>1496</v>
      </c>
      <c r="D168" s="62">
        <v>1994</v>
      </c>
      <c r="E168" s="63" t="s">
        <v>69</v>
      </c>
      <c r="F168" s="65" t="s">
        <v>35</v>
      </c>
    </row>
    <row r="169" spans="1:6" ht="15" customHeight="1" x14ac:dyDescent="0.25">
      <c r="A169" s="61" t="s">
        <v>1243</v>
      </c>
      <c r="B169" s="62" t="s">
        <v>1497</v>
      </c>
      <c r="C169" s="63" t="s">
        <v>1498</v>
      </c>
      <c r="D169" s="62">
        <v>1997</v>
      </c>
      <c r="E169" s="63" t="s">
        <v>69</v>
      </c>
      <c r="F169" s="65" t="s">
        <v>35</v>
      </c>
    </row>
    <row r="170" spans="1:6" ht="15" customHeight="1" x14ac:dyDescent="0.25">
      <c r="A170" s="61" t="s">
        <v>1243</v>
      </c>
      <c r="B170" s="62" t="s">
        <v>1499</v>
      </c>
      <c r="C170" s="63" t="s">
        <v>1500</v>
      </c>
      <c r="D170" s="62">
        <v>1993</v>
      </c>
      <c r="E170" s="63" t="s">
        <v>66</v>
      </c>
      <c r="F170" s="65" t="s">
        <v>35</v>
      </c>
    </row>
    <row r="171" spans="1:6" ht="15" customHeight="1" x14ac:dyDescent="0.25">
      <c r="A171" s="61" t="s">
        <v>1243</v>
      </c>
      <c r="B171" s="62" t="s">
        <v>1501</v>
      </c>
      <c r="C171" s="63" t="s">
        <v>1502</v>
      </c>
      <c r="D171" s="62">
        <v>1996</v>
      </c>
      <c r="E171" s="63" t="s">
        <v>153</v>
      </c>
      <c r="F171" s="65" t="s">
        <v>35</v>
      </c>
    </row>
    <row r="172" spans="1:6" ht="15" customHeight="1" x14ac:dyDescent="0.25">
      <c r="A172" s="61" t="s">
        <v>1243</v>
      </c>
      <c r="B172" s="62" t="s">
        <v>1503</v>
      </c>
      <c r="C172" s="63" t="s">
        <v>1504</v>
      </c>
      <c r="D172" s="62">
        <v>1997</v>
      </c>
      <c r="E172" s="63" t="s">
        <v>153</v>
      </c>
      <c r="F172" s="65" t="s">
        <v>35</v>
      </c>
    </row>
    <row r="173" spans="1:6" ht="15" customHeight="1" x14ac:dyDescent="0.25">
      <c r="A173" s="61" t="s">
        <v>1243</v>
      </c>
      <c r="B173" s="62" t="s">
        <v>1505</v>
      </c>
      <c r="C173" s="63" t="s">
        <v>1506</v>
      </c>
      <c r="D173" s="62">
        <v>1992</v>
      </c>
      <c r="E173" s="63" t="s">
        <v>109</v>
      </c>
      <c r="F173" s="65" t="s">
        <v>35</v>
      </c>
    </row>
    <row r="174" spans="1:6" ht="15" customHeight="1" x14ac:dyDescent="0.25">
      <c r="A174" s="61" t="s">
        <v>1243</v>
      </c>
      <c r="B174" s="62" t="s">
        <v>1507</v>
      </c>
      <c r="C174" s="63" t="s">
        <v>1508</v>
      </c>
      <c r="D174" s="62">
        <v>1997</v>
      </c>
      <c r="E174" s="63" t="s">
        <v>109</v>
      </c>
      <c r="F174" s="65" t="s">
        <v>35</v>
      </c>
    </row>
    <row r="175" spans="1:6" ht="15" customHeight="1" x14ac:dyDescent="0.25">
      <c r="A175" s="61" t="s">
        <v>1243</v>
      </c>
      <c r="B175" s="62" t="s">
        <v>1509</v>
      </c>
      <c r="C175" s="63" t="s">
        <v>1510</v>
      </c>
      <c r="D175" s="62">
        <v>1995</v>
      </c>
      <c r="E175" s="63" t="s">
        <v>7</v>
      </c>
      <c r="F175" s="65" t="s">
        <v>35</v>
      </c>
    </row>
    <row r="176" spans="1:6" ht="15" customHeight="1" x14ac:dyDescent="0.25">
      <c r="A176" s="61" t="s">
        <v>1243</v>
      </c>
      <c r="B176" s="62" t="s">
        <v>1511</v>
      </c>
      <c r="C176" s="63" t="s">
        <v>1512</v>
      </c>
      <c r="D176" s="62">
        <v>1998</v>
      </c>
      <c r="E176" s="63" t="s">
        <v>7</v>
      </c>
      <c r="F176" s="65" t="s">
        <v>35</v>
      </c>
    </row>
    <row r="177" spans="1:6" ht="15" customHeight="1" x14ac:dyDescent="0.25">
      <c r="A177" s="61" t="s">
        <v>1243</v>
      </c>
      <c r="B177" s="62" t="s">
        <v>1513</v>
      </c>
      <c r="C177" s="63" t="s">
        <v>1514</v>
      </c>
      <c r="D177" s="62">
        <v>1999</v>
      </c>
      <c r="E177" s="63" t="s">
        <v>7</v>
      </c>
      <c r="F177" s="65" t="s">
        <v>35</v>
      </c>
    </row>
    <row r="178" spans="1:6" ht="15" customHeight="1" x14ac:dyDescent="0.25">
      <c r="A178" s="61" t="s">
        <v>1243</v>
      </c>
      <c r="B178" s="62" t="s">
        <v>1515</v>
      </c>
      <c r="C178" s="63" t="s">
        <v>1516</v>
      </c>
      <c r="D178" s="62">
        <v>2000</v>
      </c>
      <c r="E178" s="63" t="s">
        <v>7</v>
      </c>
      <c r="F178" s="65" t="s">
        <v>35</v>
      </c>
    </row>
    <row r="179" spans="1:6" ht="15" customHeight="1" x14ac:dyDescent="0.25">
      <c r="A179" s="61" t="s">
        <v>1243</v>
      </c>
      <c r="B179" s="62" t="s">
        <v>1517</v>
      </c>
      <c r="C179" s="63" t="s">
        <v>1518</v>
      </c>
      <c r="D179" s="62">
        <v>1993</v>
      </c>
      <c r="E179" s="63" t="s">
        <v>66</v>
      </c>
      <c r="F179" s="65" t="s">
        <v>35</v>
      </c>
    </row>
    <row r="180" spans="1:6" ht="15" customHeight="1" x14ac:dyDescent="0.25">
      <c r="A180" s="61" t="s">
        <v>1243</v>
      </c>
      <c r="B180" s="62" t="s">
        <v>1519</v>
      </c>
      <c r="C180" s="63" t="s">
        <v>1520</v>
      </c>
      <c r="D180" s="62">
        <v>1994</v>
      </c>
      <c r="E180" s="63" t="s">
        <v>7</v>
      </c>
      <c r="F180" s="65" t="s">
        <v>35</v>
      </c>
    </row>
    <row r="181" spans="1:6" ht="15" customHeight="1" x14ac:dyDescent="0.25">
      <c r="A181" s="61" t="s">
        <v>1243</v>
      </c>
      <c r="B181" s="62" t="s">
        <v>1521</v>
      </c>
      <c r="C181" s="63" t="s">
        <v>1522</v>
      </c>
      <c r="D181" s="62">
        <v>1976</v>
      </c>
      <c r="E181" s="63" t="s">
        <v>38</v>
      </c>
      <c r="F181" s="65" t="s">
        <v>35</v>
      </c>
    </row>
    <row r="182" spans="1:6" ht="15" customHeight="1" x14ac:dyDescent="0.25">
      <c r="A182" s="61" t="s">
        <v>1243</v>
      </c>
      <c r="B182" s="62" t="s">
        <v>1523</v>
      </c>
      <c r="C182" s="63" t="s">
        <v>1524</v>
      </c>
      <c r="D182" s="62">
        <v>1995</v>
      </c>
      <c r="E182" s="63" t="s">
        <v>38</v>
      </c>
      <c r="F182" s="65" t="s">
        <v>35</v>
      </c>
    </row>
    <row r="183" spans="1:6" ht="15" customHeight="1" x14ac:dyDescent="0.25">
      <c r="A183" s="61" t="s">
        <v>1243</v>
      </c>
      <c r="B183" s="62" t="s">
        <v>1525</v>
      </c>
      <c r="C183" s="63" t="s">
        <v>1526</v>
      </c>
      <c r="D183" s="62">
        <v>1995</v>
      </c>
      <c r="E183" s="63" t="s">
        <v>38</v>
      </c>
      <c r="F183" s="65" t="s">
        <v>35</v>
      </c>
    </row>
    <row r="184" spans="1:6" ht="15" customHeight="1" x14ac:dyDescent="0.25">
      <c r="A184" s="61" t="s">
        <v>1243</v>
      </c>
      <c r="B184" s="62" t="s">
        <v>1527</v>
      </c>
      <c r="C184" s="63" t="s">
        <v>1528</v>
      </c>
      <c r="D184" s="62">
        <v>1996</v>
      </c>
      <c r="E184" s="63" t="s">
        <v>38</v>
      </c>
      <c r="F184" s="65" t="s">
        <v>35</v>
      </c>
    </row>
    <row r="185" spans="1:6" ht="15" customHeight="1" x14ac:dyDescent="0.25">
      <c r="A185" s="61" t="s">
        <v>1243</v>
      </c>
      <c r="B185" s="62" t="s">
        <v>1529</v>
      </c>
      <c r="C185" s="63" t="s">
        <v>1530</v>
      </c>
      <c r="D185" s="62">
        <v>1995</v>
      </c>
      <c r="E185" s="63" t="s">
        <v>38</v>
      </c>
      <c r="F185" s="65" t="s">
        <v>35</v>
      </c>
    </row>
    <row r="186" spans="1:6" ht="15" customHeight="1" x14ac:dyDescent="0.25">
      <c r="A186" s="61" t="s">
        <v>1243</v>
      </c>
      <c r="B186" s="62" t="s">
        <v>1531</v>
      </c>
      <c r="C186" s="63" t="s">
        <v>1532</v>
      </c>
      <c r="D186" s="62">
        <v>1997</v>
      </c>
      <c r="E186" s="63" t="s">
        <v>10</v>
      </c>
      <c r="F186" s="65" t="s">
        <v>35</v>
      </c>
    </row>
    <row r="187" spans="1:6" ht="15" customHeight="1" x14ac:dyDescent="0.25">
      <c r="A187" s="61" t="s">
        <v>1243</v>
      </c>
      <c r="B187" s="62" t="s">
        <v>1533</v>
      </c>
      <c r="C187" s="63" t="s">
        <v>1534</v>
      </c>
      <c r="D187" s="62">
        <v>1998</v>
      </c>
      <c r="E187" s="63" t="s">
        <v>10</v>
      </c>
      <c r="F187" s="65" t="s">
        <v>35</v>
      </c>
    </row>
    <row r="188" spans="1:6" ht="15" customHeight="1" x14ac:dyDescent="0.25">
      <c r="A188" s="61" t="s">
        <v>1243</v>
      </c>
      <c r="B188" s="62" t="s">
        <v>1535</v>
      </c>
      <c r="C188" s="63" t="s">
        <v>1536</v>
      </c>
      <c r="D188" s="62">
        <v>1997</v>
      </c>
      <c r="E188" s="63" t="s">
        <v>10</v>
      </c>
      <c r="F188" s="65" t="s">
        <v>35</v>
      </c>
    </row>
    <row r="189" spans="1:6" ht="15" customHeight="1" x14ac:dyDescent="0.25">
      <c r="A189" s="61" t="s">
        <v>1243</v>
      </c>
      <c r="B189" s="62" t="s">
        <v>1537</v>
      </c>
      <c r="C189" s="63" t="s">
        <v>1538</v>
      </c>
      <c r="D189" s="62">
        <v>1997</v>
      </c>
      <c r="E189" s="63" t="s">
        <v>10</v>
      </c>
      <c r="F189" s="65" t="s">
        <v>35</v>
      </c>
    </row>
    <row r="190" spans="1:6" ht="15" customHeight="1" x14ac:dyDescent="0.25">
      <c r="A190" s="61" t="s">
        <v>1243</v>
      </c>
      <c r="B190" s="62" t="s">
        <v>1539</v>
      </c>
      <c r="C190" s="63" t="s">
        <v>1540</v>
      </c>
      <c r="D190" s="62">
        <v>1994</v>
      </c>
      <c r="E190" s="63" t="s">
        <v>10</v>
      </c>
      <c r="F190" s="65" t="s">
        <v>35</v>
      </c>
    </row>
    <row r="191" spans="1:6" ht="15" customHeight="1" x14ac:dyDescent="0.25">
      <c r="A191" s="61" t="s">
        <v>1243</v>
      </c>
      <c r="B191" s="62" t="s">
        <v>1541</v>
      </c>
      <c r="C191" s="63" t="s">
        <v>1542</v>
      </c>
      <c r="D191" s="62">
        <v>1967</v>
      </c>
      <c r="E191" s="63" t="s">
        <v>10</v>
      </c>
      <c r="F191" s="65" t="s">
        <v>35</v>
      </c>
    </row>
    <row r="192" spans="1:6" ht="15" customHeight="1" x14ac:dyDescent="0.25">
      <c r="A192" s="61" t="s">
        <v>1243</v>
      </c>
      <c r="B192" s="62" t="s">
        <v>1543</v>
      </c>
      <c r="C192" s="63" t="s">
        <v>1544</v>
      </c>
      <c r="D192" s="62">
        <v>1971</v>
      </c>
      <c r="E192" s="63" t="s">
        <v>10</v>
      </c>
      <c r="F192" s="65" t="s">
        <v>35</v>
      </c>
    </row>
    <row r="193" spans="1:6" ht="15" customHeight="1" x14ac:dyDescent="0.25">
      <c r="A193" s="61" t="s">
        <v>1243</v>
      </c>
      <c r="B193" s="62" t="s">
        <v>1545</v>
      </c>
      <c r="C193" s="63" t="s">
        <v>1546</v>
      </c>
      <c r="D193" s="62">
        <v>1995</v>
      </c>
      <c r="E193" s="63" t="s">
        <v>44</v>
      </c>
      <c r="F193" s="65" t="s">
        <v>35</v>
      </c>
    </row>
    <row r="194" spans="1:6" ht="15" customHeight="1" x14ac:dyDescent="0.25">
      <c r="A194" s="61" t="s">
        <v>1243</v>
      </c>
      <c r="B194" s="62" t="s">
        <v>1547</v>
      </c>
      <c r="C194" s="63" t="s">
        <v>1548</v>
      </c>
      <c r="D194" s="62">
        <v>1996</v>
      </c>
      <c r="E194" s="63" t="s">
        <v>34</v>
      </c>
      <c r="F194" s="65" t="s">
        <v>35</v>
      </c>
    </row>
    <row r="195" spans="1:6" ht="15" customHeight="1" x14ac:dyDescent="0.25">
      <c r="A195" s="61" t="s">
        <v>1243</v>
      </c>
      <c r="B195" s="62" t="s">
        <v>1549</v>
      </c>
      <c r="C195" s="63" t="s">
        <v>1550</v>
      </c>
      <c r="D195" s="62">
        <v>1985</v>
      </c>
      <c r="E195" s="63" t="s">
        <v>109</v>
      </c>
      <c r="F195" s="65" t="s">
        <v>35</v>
      </c>
    </row>
    <row r="196" spans="1:6" ht="15" customHeight="1" x14ac:dyDescent="0.25">
      <c r="A196" s="61" t="s">
        <v>1243</v>
      </c>
      <c r="B196" s="62" t="s">
        <v>1551</v>
      </c>
      <c r="C196" s="63" t="s">
        <v>1552</v>
      </c>
      <c r="D196" s="62">
        <v>1994</v>
      </c>
      <c r="E196" s="63" t="s">
        <v>38</v>
      </c>
      <c r="F196" s="65" t="s">
        <v>35</v>
      </c>
    </row>
    <row r="197" spans="1:6" ht="15" customHeight="1" x14ac:dyDescent="0.25">
      <c r="A197" s="61" t="s">
        <v>1243</v>
      </c>
      <c r="B197" s="62" t="s">
        <v>1553</v>
      </c>
      <c r="C197" s="63" t="s">
        <v>1554</v>
      </c>
      <c r="D197" s="62">
        <v>1996</v>
      </c>
      <c r="E197" s="63" t="s">
        <v>38</v>
      </c>
      <c r="F197" s="65" t="s">
        <v>35</v>
      </c>
    </row>
    <row r="198" spans="1:6" ht="15" customHeight="1" x14ac:dyDescent="0.25">
      <c r="A198" s="61" t="s">
        <v>1243</v>
      </c>
      <c r="B198" s="62" t="s">
        <v>1555</v>
      </c>
      <c r="C198" s="63" t="s">
        <v>1556</v>
      </c>
      <c r="D198" s="62">
        <v>1995</v>
      </c>
      <c r="E198" s="63" t="s">
        <v>38</v>
      </c>
      <c r="F198" s="65" t="s">
        <v>35</v>
      </c>
    </row>
    <row r="199" spans="1:6" ht="15" customHeight="1" x14ac:dyDescent="0.25">
      <c r="A199" s="61" t="s">
        <v>1243</v>
      </c>
      <c r="B199" s="62" t="s">
        <v>1557</v>
      </c>
      <c r="C199" s="63" t="s">
        <v>1558</v>
      </c>
      <c r="D199" s="62">
        <v>1996</v>
      </c>
      <c r="E199" s="63" t="s">
        <v>38</v>
      </c>
      <c r="F199" s="65" t="s">
        <v>35</v>
      </c>
    </row>
    <row r="200" spans="1:6" ht="15" customHeight="1" x14ac:dyDescent="0.25">
      <c r="A200" s="61" t="s">
        <v>1243</v>
      </c>
      <c r="B200" s="62" t="s">
        <v>1559</v>
      </c>
      <c r="C200" s="63" t="s">
        <v>1560</v>
      </c>
      <c r="D200" s="62">
        <v>1996</v>
      </c>
      <c r="E200" s="63" t="s">
        <v>150</v>
      </c>
      <c r="F200" s="65" t="s">
        <v>35</v>
      </c>
    </row>
    <row r="201" spans="1:6" ht="15" customHeight="1" x14ac:dyDescent="0.25">
      <c r="A201" s="61" t="s">
        <v>1243</v>
      </c>
      <c r="B201" s="62" t="s">
        <v>1561</v>
      </c>
      <c r="C201" s="63" t="s">
        <v>1562</v>
      </c>
      <c r="D201" s="62">
        <v>1996</v>
      </c>
      <c r="E201" s="63" t="s">
        <v>150</v>
      </c>
      <c r="F201" s="65" t="s">
        <v>35</v>
      </c>
    </row>
    <row r="202" spans="1:6" ht="15" customHeight="1" x14ac:dyDescent="0.25">
      <c r="A202" s="61" t="s">
        <v>1243</v>
      </c>
      <c r="B202" s="62" t="s">
        <v>1563</v>
      </c>
      <c r="C202" s="63" t="s">
        <v>1564</v>
      </c>
      <c r="D202" s="62">
        <v>1995</v>
      </c>
      <c r="E202" s="63" t="s">
        <v>150</v>
      </c>
      <c r="F202" s="65" t="s">
        <v>35</v>
      </c>
    </row>
    <row r="203" spans="1:6" ht="15" customHeight="1" x14ac:dyDescent="0.25">
      <c r="A203" s="61" t="s">
        <v>1243</v>
      </c>
      <c r="B203" s="62" t="s">
        <v>1565</v>
      </c>
      <c r="C203" s="63" t="s">
        <v>1566</v>
      </c>
      <c r="D203" s="62">
        <v>1995</v>
      </c>
      <c r="E203" s="63" t="s">
        <v>150</v>
      </c>
      <c r="F203" s="65" t="s">
        <v>35</v>
      </c>
    </row>
    <row r="204" spans="1:6" ht="15" customHeight="1" x14ac:dyDescent="0.25">
      <c r="A204" s="61" t="s">
        <v>1243</v>
      </c>
      <c r="B204" s="62" t="s">
        <v>1567</v>
      </c>
      <c r="C204" s="63" t="s">
        <v>1568</v>
      </c>
      <c r="D204" s="62">
        <v>1997</v>
      </c>
      <c r="E204" s="63" t="s">
        <v>41</v>
      </c>
      <c r="F204" s="65" t="s">
        <v>35</v>
      </c>
    </row>
    <row r="205" spans="1:6" ht="15" customHeight="1" x14ac:dyDescent="0.25">
      <c r="A205" s="61" t="s">
        <v>1243</v>
      </c>
      <c r="B205" s="62" t="s">
        <v>1569</v>
      </c>
      <c r="C205" s="63" t="s">
        <v>1570</v>
      </c>
      <c r="D205" s="62">
        <v>1993</v>
      </c>
      <c r="E205" s="63" t="s">
        <v>41</v>
      </c>
      <c r="F205" s="65" t="s">
        <v>35</v>
      </c>
    </row>
    <row r="206" spans="1:6" ht="15" customHeight="1" x14ac:dyDescent="0.25">
      <c r="A206" s="61" t="s">
        <v>1243</v>
      </c>
      <c r="B206" s="62" t="s">
        <v>1571</v>
      </c>
      <c r="C206" s="63" t="s">
        <v>1572</v>
      </c>
      <c r="D206" s="62">
        <v>1994</v>
      </c>
      <c r="E206" s="63" t="s">
        <v>38</v>
      </c>
      <c r="F206" s="65" t="s">
        <v>35</v>
      </c>
    </row>
    <row r="207" spans="1:6" ht="15" customHeight="1" x14ac:dyDescent="0.25">
      <c r="A207" s="61" t="s">
        <v>1243</v>
      </c>
      <c r="B207" s="62" t="s">
        <v>1573</v>
      </c>
      <c r="C207" s="63" t="s">
        <v>1574</v>
      </c>
      <c r="D207" s="62">
        <v>1993</v>
      </c>
      <c r="E207" s="63" t="s">
        <v>153</v>
      </c>
      <c r="F207" s="65" t="s">
        <v>35</v>
      </c>
    </row>
    <row r="208" spans="1:6" ht="15" customHeight="1" x14ac:dyDescent="0.25">
      <c r="A208" s="61" t="s">
        <v>1243</v>
      </c>
      <c r="B208" s="62" t="s">
        <v>1575</v>
      </c>
      <c r="C208" s="63" t="s">
        <v>1576</v>
      </c>
      <c r="D208" s="62">
        <v>1994</v>
      </c>
      <c r="E208" s="63" t="s">
        <v>34</v>
      </c>
      <c r="F208" s="65" t="s">
        <v>35</v>
      </c>
    </row>
    <row r="209" spans="1:6" ht="15" customHeight="1" x14ac:dyDescent="0.25">
      <c r="A209" s="61" t="s">
        <v>1243</v>
      </c>
      <c r="B209" s="62" t="s">
        <v>1577</v>
      </c>
      <c r="C209" s="63" t="s">
        <v>1578</v>
      </c>
      <c r="D209" s="62">
        <v>1994</v>
      </c>
      <c r="E209" s="63" t="s">
        <v>19</v>
      </c>
      <c r="F209" s="65" t="s">
        <v>35</v>
      </c>
    </row>
    <row r="210" spans="1:6" ht="15" customHeight="1" x14ac:dyDescent="0.25">
      <c r="A210" s="61" t="s">
        <v>1243</v>
      </c>
      <c r="B210" s="62" t="s">
        <v>1579</v>
      </c>
      <c r="C210" s="63" t="s">
        <v>1580</v>
      </c>
      <c r="D210" s="62">
        <v>1993</v>
      </c>
      <c r="E210" s="63" t="s">
        <v>34</v>
      </c>
      <c r="F210" s="65" t="s">
        <v>35</v>
      </c>
    </row>
    <row r="211" spans="1:6" ht="15" customHeight="1" x14ac:dyDescent="0.25">
      <c r="A211" s="61" t="s">
        <v>1243</v>
      </c>
      <c r="B211" s="62" t="s">
        <v>1581</v>
      </c>
      <c r="C211" s="63" t="s">
        <v>1582</v>
      </c>
      <c r="D211" s="62">
        <v>1997</v>
      </c>
      <c r="E211" s="63" t="s">
        <v>109</v>
      </c>
      <c r="F211" s="65" t="s">
        <v>35</v>
      </c>
    </row>
    <row r="212" spans="1:6" ht="15" customHeight="1" x14ac:dyDescent="0.25">
      <c r="A212" s="61" t="s">
        <v>1243</v>
      </c>
      <c r="B212" s="62" t="s">
        <v>1583</v>
      </c>
      <c r="C212" s="63" t="s">
        <v>1584</v>
      </c>
      <c r="D212" s="62">
        <v>1999</v>
      </c>
      <c r="E212" s="63" t="s">
        <v>57</v>
      </c>
      <c r="F212" s="65" t="s">
        <v>35</v>
      </c>
    </row>
    <row r="213" spans="1:6" ht="15" customHeight="1" x14ac:dyDescent="0.25">
      <c r="A213" s="61" t="s">
        <v>1243</v>
      </c>
      <c r="B213" s="62" t="s">
        <v>1585</v>
      </c>
      <c r="C213" s="63" t="s">
        <v>1586</v>
      </c>
      <c r="D213" s="62">
        <v>1996</v>
      </c>
      <c r="E213" s="63" t="s">
        <v>34</v>
      </c>
      <c r="F213" s="65" t="s">
        <v>35</v>
      </c>
    </row>
    <row r="214" spans="1:6" ht="15" customHeight="1" x14ac:dyDescent="0.25">
      <c r="A214" s="61" t="s">
        <v>1243</v>
      </c>
      <c r="B214" s="62" t="s">
        <v>1587</v>
      </c>
      <c r="C214" s="63" t="s">
        <v>1588</v>
      </c>
      <c r="D214" s="62">
        <v>1995</v>
      </c>
      <c r="E214" s="63" t="s">
        <v>34</v>
      </c>
      <c r="F214" s="65" t="s">
        <v>35</v>
      </c>
    </row>
    <row r="215" spans="1:6" ht="15" customHeight="1" x14ac:dyDescent="0.25">
      <c r="A215" s="61" t="s">
        <v>1243</v>
      </c>
      <c r="B215" s="62" t="s">
        <v>1589</v>
      </c>
      <c r="C215" s="63" t="s">
        <v>1590</v>
      </c>
      <c r="D215" s="62">
        <v>1991</v>
      </c>
      <c r="E215" s="63" t="s">
        <v>66</v>
      </c>
      <c r="F215" s="65" t="s">
        <v>35</v>
      </c>
    </row>
    <row r="216" spans="1:6" ht="15" customHeight="1" x14ac:dyDescent="0.25">
      <c r="A216" s="61" t="s">
        <v>1243</v>
      </c>
      <c r="B216" s="62" t="s">
        <v>1591</v>
      </c>
      <c r="C216" s="63" t="s">
        <v>1592</v>
      </c>
      <c r="D216" s="62">
        <v>1993</v>
      </c>
      <c r="E216" s="63" t="s">
        <v>69</v>
      </c>
      <c r="F216" s="65" t="s">
        <v>35</v>
      </c>
    </row>
    <row r="217" spans="1:6" ht="15" customHeight="1" x14ac:dyDescent="0.25">
      <c r="A217" s="61" t="s">
        <v>1243</v>
      </c>
      <c r="B217" s="62" t="s">
        <v>1593</v>
      </c>
      <c r="C217" s="63" t="s">
        <v>1594</v>
      </c>
      <c r="D217" s="62">
        <v>1996</v>
      </c>
      <c r="E217" s="63" t="s">
        <v>153</v>
      </c>
      <c r="F217" s="65" t="s">
        <v>35</v>
      </c>
    </row>
    <row r="218" spans="1:6" ht="15" customHeight="1" x14ac:dyDescent="0.25">
      <c r="A218" s="61" t="s">
        <v>1243</v>
      </c>
      <c r="B218" s="62" t="s">
        <v>1595</v>
      </c>
      <c r="C218" s="63" t="s">
        <v>1596</v>
      </c>
      <c r="D218" s="62">
        <v>1966</v>
      </c>
      <c r="E218" s="63" t="s">
        <v>38</v>
      </c>
      <c r="F218" s="65" t="s">
        <v>35</v>
      </c>
    </row>
    <row r="219" spans="1:6" ht="15" customHeight="1" x14ac:dyDescent="0.25">
      <c r="A219" s="61" t="s">
        <v>1243</v>
      </c>
      <c r="B219" s="62" t="s">
        <v>1597</v>
      </c>
      <c r="C219" s="63" t="s">
        <v>1598</v>
      </c>
      <c r="D219" s="62">
        <v>1966</v>
      </c>
      <c r="E219" s="63" t="s">
        <v>38</v>
      </c>
      <c r="F219" s="65" t="s">
        <v>35</v>
      </c>
    </row>
    <row r="220" spans="1:6" ht="15" customHeight="1" x14ac:dyDescent="0.25">
      <c r="A220" s="61" t="s">
        <v>1243</v>
      </c>
      <c r="B220" s="62" t="s">
        <v>1599</v>
      </c>
      <c r="C220" s="63" t="s">
        <v>1600</v>
      </c>
      <c r="D220" s="62">
        <v>1966</v>
      </c>
      <c r="E220" s="63" t="s">
        <v>10</v>
      </c>
      <c r="F220" s="65" t="s">
        <v>35</v>
      </c>
    </row>
    <row r="221" spans="1:6" ht="15" customHeight="1" x14ac:dyDescent="0.25">
      <c r="A221" s="61" t="s">
        <v>1243</v>
      </c>
      <c r="B221" s="62" t="s">
        <v>1601</v>
      </c>
      <c r="C221" s="63" t="s">
        <v>1602</v>
      </c>
      <c r="D221" s="62">
        <v>1996</v>
      </c>
      <c r="E221" s="63" t="s">
        <v>150</v>
      </c>
      <c r="F221" s="65" t="s">
        <v>35</v>
      </c>
    </row>
    <row r="222" spans="1:6" ht="15" customHeight="1" x14ac:dyDescent="0.25">
      <c r="A222" s="61" t="s">
        <v>1243</v>
      </c>
      <c r="B222" s="62" t="s">
        <v>1603</v>
      </c>
      <c r="C222" s="63" t="s">
        <v>1604</v>
      </c>
      <c r="D222" s="62">
        <v>1996</v>
      </c>
      <c r="E222" s="63" t="s">
        <v>34</v>
      </c>
      <c r="F222" s="65" t="s">
        <v>35</v>
      </c>
    </row>
    <row r="223" spans="1:6" ht="15" customHeight="1" x14ac:dyDescent="0.25">
      <c r="A223" s="61" t="s">
        <v>1243</v>
      </c>
      <c r="B223" s="62" t="s">
        <v>1605</v>
      </c>
      <c r="C223" s="63" t="s">
        <v>1606</v>
      </c>
      <c r="D223" s="62">
        <v>1996</v>
      </c>
      <c r="E223" s="63" t="s">
        <v>150</v>
      </c>
      <c r="F223" s="65" t="s">
        <v>35</v>
      </c>
    </row>
    <row r="224" spans="1:6" ht="15" customHeight="1" x14ac:dyDescent="0.25">
      <c r="A224" s="61" t="s">
        <v>1243</v>
      </c>
      <c r="B224" s="62" t="s">
        <v>1607</v>
      </c>
      <c r="C224" s="63" t="s">
        <v>1608</v>
      </c>
      <c r="D224" s="62">
        <v>1976</v>
      </c>
      <c r="E224" s="63" t="s">
        <v>7</v>
      </c>
      <c r="F224" s="65" t="s">
        <v>35</v>
      </c>
    </row>
    <row r="225" spans="1:6" ht="15" customHeight="1" x14ac:dyDescent="0.25">
      <c r="A225" s="61" t="s">
        <v>1243</v>
      </c>
      <c r="B225" s="62" t="s">
        <v>1609</v>
      </c>
      <c r="C225" s="63" t="s">
        <v>1610</v>
      </c>
      <c r="D225" s="62">
        <v>1997</v>
      </c>
      <c r="E225" s="63" t="s">
        <v>34</v>
      </c>
      <c r="F225" s="65" t="s">
        <v>35</v>
      </c>
    </row>
    <row r="226" spans="1:6" ht="15" customHeight="1" x14ac:dyDescent="0.25">
      <c r="A226" s="61" t="s">
        <v>1243</v>
      </c>
      <c r="B226" s="62" t="s">
        <v>1611</v>
      </c>
      <c r="C226" s="63" t="s">
        <v>1612</v>
      </c>
      <c r="D226" s="62">
        <v>1997</v>
      </c>
      <c r="E226" s="63" t="s">
        <v>34</v>
      </c>
      <c r="F226" s="65" t="s">
        <v>35</v>
      </c>
    </row>
    <row r="227" spans="1:6" ht="15" customHeight="1" x14ac:dyDescent="0.25">
      <c r="A227" s="61" t="s">
        <v>1243</v>
      </c>
      <c r="B227" s="62" t="s">
        <v>1613</v>
      </c>
      <c r="C227" s="63" t="s">
        <v>1614</v>
      </c>
      <c r="D227" s="62">
        <v>1995</v>
      </c>
      <c r="E227" s="63" t="s">
        <v>150</v>
      </c>
      <c r="F227" s="65" t="s">
        <v>35</v>
      </c>
    </row>
    <row r="228" spans="1:6" ht="15" customHeight="1" x14ac:dyDescent="0.25">
      <c r="A228" s="61" t="s">
        <v>1243</v>
      </c>
      <c r="B228" s="62" t="s">
        <v>1615</v>
      </c>
      <c r="C228" s="63" t="s">
        <v>1616</v>
      </c>
      <c r="D228" s="62">
        <v>1978</v>
      </c>
      <c r="E228" s="63" t="s">
        <v>38</v>
      </c>
      <c r="F228" s="65" t="s">
        <v>35</v>
      </c>
    </row>
    <row r="229" spans="1:6" ht="15" customHeight="1" x14ac:dyDescent="0.25">
      <c r="A229" s="61" t="s">
        <v>1243</v>
      </c>
      <c r="B229" s="62" t="s">
        <v>1617</v>
      </c>
      <c r="C229" s="63" t="s">
        <v>1618</v>
      </c>
      <c r="D229" s="62">
        <v>1997</v>
      </c>
      <c r="E229" s="63" t="s">
        <v>34</v>
      </c>
      <c r="F229" s="65" t="s">
        <v>35</v>
      </c>
    </row>
    <row r="230" spans="1:6" ht="15" customHeight="1" x14ac:dyDescent="0.25">
      <c r="A230" s="61" t="s">
        <v>1243</v>
      </c>
      <c r="B230" s="62" t="s">
        <v>1619</v>
      </c>
      <c r="C230" s="63" t="s">
        <v>1620</v>
      </c>
      <c r="D230" s="62">
        <v>1996</v>
      </c>
      <c r="E230" s="63" t="s">
        <v>34</v>
      </c>
      <c r="F230" s="65" t="s">
        <v>35</v>
      </c>
    </row>
    <row r="231" spans="1:6" ht="15" customHeight="1" x14ac:dyDescent="0.25">
      <c r="A231" s="61" t="s">
        <v>1243</v>
      </c>
      <c r="B231" s="62" t="s">
        <v>1621</v>
      </c>
      <c r="C231" s="63" t="s">
        <v>1622</v>
      </c>
      <c r="D231" s="62">
        <v>1999</v>
      </c>
      <c r="E231" s="63" t="s">
        <v>66</v>
      </c>
      <c r="F231" s="65" t="s">
        <v>35</v>
      </c>
    </row>
    <row r="232" spans="1:6" ht="15" customHeight="1" x14ac:dyDescent="0.25">
      <c r="A232" s="61" t="s">
        <v>1243</v>
      </c>
      <c r="B232" s="62" t="s">
        <v>1623</v>
      </c>
      <c r="C232" s="63" t="s">
        <v>1624</v>
      </c>
      <c r="D232" s="62">
        <v>1998</v>
      </c>
      <c r="E232" s="63" t="s">
        <v>10</v>
      </c>
      <c r="F232" s="65" t="s">
        <v>35</v>
      </c>
    </row>
    <row r="233" spans="1:6" ht="15" customHeight="1" x14ac:dyDescent="0.25">
      <c r="A233" s="61" t="s">
        <v>1243</v>
      </c>
      <c r="B233" s="62" t="s">
        <v>1625</v>
      </c>
      <c r="C233" s="63" t="s">
        <v>1626</v>
      </c>
      <c r="D233" s="62">
        <v>1994</v>
      </c>
      <c r="E233" s="63" t="s">
        <v>57</v>
      </c>
      <c r="F233" s="65" t="s">
        <v>35</v>
      </c>
    </row>
    <row r="234" spans="1:6" ht="15" customHeight="1" x14ac:dyDescent="0.25">
      <c r="A234" s="61" t="s">
        <v>1243</v>
      </c>
      <c r="B234" s="62" t="s">
        <v>1627</v>
      </c>
      <c r="C234" s="63" t="s">
        <v>1628</v>
      </c>
      <c r="D234" s="62">
        <v>1959</v>
      </c>
      <c r="E234" s="63" t="s">
        <v>34</v>
      </c>
      <c r="F234" s="65" t="s">
        <v>35</v>
      </c>
    </row>
    <row r="235" spans="1:6" ht="15" customHeight="1" x14ac:dyDescent="0.25">
      <c r="A235" s="61" t="s">
        <v>1243</v>
      </c>
      <c r="B235" s="62" t="s">
        <v>1629</v>
      </c>
      <c r="C235" s="63" t="s">
        <v>1630</v>
      </c>
      <c r="D235" s="62">
        <v>1996</v>
      </c>
      <c r="E235" s="63" t="s">
        <v>34</v>
      </c>
      <c r="F235" s="65" t="s">
        <v>35</v>
      </c>
    </row>
    <row r="236" spans="1:6" ht="15" customHeight="1" x14ac:dyDescent="0.25">
      <c r="A236" s="61" t="s">
        <v>1243</v>
      </c>
      <c r="B236" s="62" t="s">
        <v>1631</v>
      </c>
      <c r="C236" s="63" t="s">
        <v>1632</v>
      </c>
      <c r="D236" s="62">
        <v>1997</v>
      </c>
      <c r="E236" s="63" t="s">
        <v>34</v>
      </c>
      <c r="F236" s="65" t="s">
        <v>35</v>
      </c>
    </row>
    <row r="237" spans="1:6" ht="15" customHeight="1" x14ac:dyDescent="0.25">
      <c r="A237" s="61" t="s">
        <v>1243</v>
      </c>
      <c r="B237" s="62" t="s">
        <v>1633</v>
      </c>
      <c r="C237" s="63" t="s">
        <v>1634</v>
      </c>
      <c r="D237" s="62">
        <v>1996</v>
      </c>
      <c r="E237" s="63" t="s">
        <v>7</v>
      </c>
      <c r="F237" s="65" t="s">
        <v>35</v>
      </c>
    </row>
    <row r="238" spans="1:6" ht="15" customHeight="1" x14ac:dyDescent="0.25">
      <c r="A238" s="61" t="s">
        <v>1243</v>
      </c>
      <c r="B238" s="62" t="s">
        <v>1635</v>
      </c>
      <c r="C238" s="63" t="s">
        <v>1636</v>
      </c>
      <c r="D238" s="62">
        <v>1998</v>
      </c>
      <c r="E238" s="63" t="s">
        <v>7</v>
      </c>
      <c r="F238" s="65" t="s">
        <v>35</v>
      </c>
    </row>
    <row r="239" spans="1:6" ht="15" customHeight="1" x14ac:dyDescent="0.25">
      <c r="A239" s="61" t="s">
        <v>1243</v>
      </c>
      <c r="B239" s="62" t="s">
        <v>1637</v>
      </c>
      <c r="C239" s="63" t="s">
        <v>1638</v>
      </c>
      <c r="D239" s="62">
        <v>1996</v>
      </c>
      <c r="E239" s="63" t="s">
        <v>7</v>
      </c>
      <c r="F239" s="65" t="s">
        <v>35</v>
      </c>
    </row>
    <row r="240" spans="1:6" ht="15" customHeight="1" x14ac:dyDescent="0.25">
      <c r="A240" s="61" t="s">
        <v>1243</v>
      </c>
      <c r="B240" s="62" t="s">
        <v>1639</v>
      </c>
      <c r="C240" s="63" t="s">
        <v>1640</v>
      </c>
      <c r="D240" s="62">
        <v>1995</v>
      </c>
      <c r="E240" s="63" t="s">
        <v>7</v>
      </c>
      <c r="F240" s="65" t="s">
        <v>35</v>
      </c>
    </row>
    <row r="241" spans="1:6" ht="15" customHeight="1" x14ac:dyDescent="0.25">
      <c r="A241" s="61" t="s">
        <v>1243</v>
      </c>
      <c r="B241" s="62" t="s">
        <v>1641</v>
      </c>
      <c r="C241" s="63" t="s">
        <v>1642</v>
      </c>
      <c r="D241" s="62">
        <v>1996</v>
      </c>
      <c r="E241" s="63" t="s">
        <v>38</v>
      </c>
      <c r="F241" s="65" t="s">
        <v>35</v>
      </c>
    </row>
    <row r="242" spans="1:6" ht="15" customHeight="1" x14ac:dyDescent="0.25">
      <c r="A242" s="61" t="s">
        <v>1243</v>
      </c>
      <c r="B242" s="62" t="s">
        <v>1643</v>
      </c>
      <c r="C242" s="63" t="s">
        <v>1644</v>
      </c>
      <c r="D242" s="62">
        <v>1992</v>
      </c>
      <c r="E242" s="63" t="s">
        <v>38</v>
      </c>
      <c r="F242" s="65" t="s">
        <v>35</v>
      </c>
    </row>
    <row r="243" spans="1:6" ht="15" customHeight="1" x14ac:dyDescent="0.25">
      <c r="A243" s="61" t="s">
        <v>1243</v>
      </c>
      <c r="B243" s="62" t="s">
        <v>1645</v>
      </c>
      <c r="C243" s="63" t="s">
        <v>1646</v>
      </c>
      <c r="D243" s="62">
        <v>1998</v>
      </c>
      <c r="E243" s="63" t="s">
        <v>38</v>
      </c>
      <c r="F243" s="65" t="s">
        <v>35</v>
      </c>
    </row>
    <row r="244" spans="1:6" ht="15" customHeight="1" x14ac:dyDescent="0.25">
      <c r="A244" s="61" t="s">
        <v>1243</v>
      </c>
      <c r="B244" s="62" t="s">
        <v>1647</v>
      </c>
      <c r="C244" s="63" t="s">
        <v>1648</v>
      </c>
      <c r="D244" s="62">
        <v>1998</v>
      </c>
      <c r="E244" s="63" t="s">
        <v>38</v>
      </c>
      <c r="F244" s="65" t="s">
        <v>35</v>
      </c>
    </row>
    <row r="245" spans="1:6" ht="15" customHeight="1" x14ac:dyDescent="0.25">
      <c r="A245" s="61" t="s">
        <v>1243</v>
      </c>
      <c r="B245" s="62" t="s">
        <v>1649</v>
      </c>
      <c r="C245" s="63" t="s">
        <v>1650</v>
      </c>
      <c r="D245" s="62">
        <v>1998</v>
      </c>
      <c r="E245" s="63" t="s">
        <v>10</v>
      </c>
      <c r="F245" s="65" t="s">
        <v>35</v>
      </c>
    </row>
    <row r="246" spans="1:6" ht="15" customHeight="1" x14ac:dyDescent="0.25">
      <c r="A246" s="61" t="s">
        <v>1243</v>
      </c>
      <c r="B246" s="62" t="s">
        <v>1651</v>
      </c>
      <c r="C246" s="63" t="s">
        <v>1652</v>
      </c>
      <c r="D246" s="62">
        <v>1998</v>
      </c>
      <c r="E246" s="63" t="s">
        <v>44</v>
      </c>
      <c r="F246" s="65" t="s">
        <v>35</v>
      </c>
    </row>
    <row r="247" spans="1:6" ht="15" customHeight="1" x14ac:dyDescent="0.25">
      <c r="A247" s="61" t="s">
        <v>1243</v>
      </c>
      <c r="B247" s="62" t="s">
        <v>1653</v>
      </c>
      <c r="C247" s="63" t="s">
        <v>1654</v>
      </c>
      <c r="D247" s="62">
        <v>1998</v>
      </c>
      <c r="E247" s="63" t="s">
        <v>69</v>
      </c>
      <c r="F247" s="65" t="s">
        <v>35</v>
      </c>
    </row>
    <row r="248" spans="1:6" ht="15" customHeight="1" x14ac:dyDescent="0.25">
      <c r="A248" s="61" t="s">
        <v>1243</v>
      </c>
      <c r="B248" s="62" t="s">
        <v>1655</v>
      </c>
      <c r="C248" s="63" t="s">
        <v>1656</v>
      </c>
      <c r="D248" s="62">
        <v>2001</v>
      </c>
      <c r="E248" s="63" t="s">
        <v>69</v>
      </c>
      <c r="F248" s="65" t="s">
        <v>35</v>
      </c>
    </row>
    <row r="249" spans="1:6" ht="15" customHeight="1" x14ac:dyDescent="0.25">
      <c r="A249" s="61" t="s">
        <v>1243</v>
      </c>
      <c r="B249" s="62" t="s">
        <v>1657</v>
      </c>
      <c r="C249" s="63" t="s">
        <v>1658</v>
      </c>
      <c r="D249" s="62">
        <v>1998</v>
      </c>
      <c r="E249" s="63" t="s">
        <v>69</v>
      </c>
      <c r="F249" s="65" t="s">
        <v>35</v>
      </c>
    </row>
    <row r="250" spans="1:6" ht="15" customHeight="1" x14ac:dyDescent="0.25">
      <c r="A250" s="61" t="s">
        <v>1243</v>
      </c>
      <c r="B250" s="62" t="s">
        <v>1659</v>
      </c>
      <c r="C250" s="63" t="s">
        <v>1660</v>
      </c>
      <c r="D250" s="62">
        <v>1994</v>
      </c>
      <c r="E250" s="63" t="s">
        <v>150</v>
      </c>
      <c r="F250" s="65" t="s">
        <v>35</v>
      </c>
    </row>
    <row r="251" spans="1:6" ht="15" customHeight="1" x14ac:dyDescent="0.25">
      <c r="A251" s="61" t="s">
        <v>1243</v>
      </c>
      <c r="B251" s="62" t="s">
        <v>1661</v>
      </c>
      <c r="C251" s="63" t="s">
        <v>1662</v>
      </c>
      <c r="D251" s="62">
        <v>1996</v>
      </c>
      <c r="E251" s="63" t="s">
        <v>34</v>
      </c>
      <c r="F251" s="65" t="s">
        <v>35</v>
      </c>
    </row>
    <row r="252" spans="1:6" ht="15" customHeight="1" x14ac:dyDescent="0.25">
      <c r="A252" s="61" t="s">
        <v>1243</v>
      </c>
      <c r="B252" s="62" t="s">
        <v>1663</v>
      </c>
      <c r="C252" s="63" t="s">
        <v>1664</v>
      </c>
      <c r="D252" s="62">
        <v>1998</v>
      </c>
      <c r="E252" s="63" t="s">
        <v>109</v>
      </c>
      <c r="F252" s="65" t="s">
        <v>35</v>
      </c>
    </row>
    <row r="253" spans="1:6" ht="15" customHeight="1" x14ac:dyDescent="0.25">
      <c r="A253" s="61" t="s">
        <v>1243</v>
      </c>
      <c r="B253" s="62" t="s">
        <v>1665</v>
      </c>
      <c r="C253" s="63" t="s">
        <v>1666</v>
      </c>
      <c r="D253" s="62">
        <v>1998</v>
      </c>
      <c r="E253" s="63" t="s">
        <v>109</v>
      </c>
      <c r="F253" s="65" t="s">
        <v>35</v>
      </c>
    </row>
    <row r="254" spans="1:6" ht="15" customHeight="1" x14ac:dyDescent="0.25">
      <c r="A254" s="61" t="s">
        <v>1243</v>
      </c>
      <c r="B254" s="62" t="s">
        <v>1667</v>
      </c>
      <c r="C254" s="63" t="s">
        <v>1668</v>
      </c>
      <c r="D254" s="62">
        <v>1998</v>
      </c>
      <c r="E254" s="63" t="s">
        <v>34</v>
      </c>
      <c r="F254" s="65" t="s">
        <v>35</v>
      </c>
    </row>
    <row r="255" spans="1:6" ht="15" customHeight="1" x14ac:dyDescent="0.25">
      <c r="A255" s="61" t="s">
        <v>1243</v>
      </c>
      <c r="B255" s="62" t="s">
        <v>1669</v>
      </c>
      <c r="C255" s="63" t="s">
        <v>1670</v>
      </c>
      <c r="D255" s="62">
        <v>1973</v>
      </c>
      <c r="E255" s="63" t="s">
        <v>38</v>
      </c>
      <c r="F255" s="65" t="s">
        <v>35</v>
      </c>
    </row>
    <row r="256" spans="1:6" ht="15" customHeight="1" x14ac:dyDescent="0.25">
      <c r="A256" s="61" t="s">
        <v>1243</v>
      </c>
      <c r="B256" s="62" t="s">
        <v>1671</v>
      </c>
      <c r="C256" s="63" t="s">
        <v>1672</v>
      </c>
      <c r="D256" s="62">
        <v>1995</v>
      </c>
      <c r="E256" s="63" t="s">
        <v>34</v>
      </c>
      <c r="F256" s="65" t="s">
        <v>35</v>
      </c>
    </row>
    <row r="257" spans="1:6" ht="15" customHeight="1" x14ac:dyDescent="0.25">
      <c r="A257" s="61" t="s">
        <v>1243</v>
      </c>
      <c r="B257" s="62" t="s">
        <v>1673</v>
      </c>
      <c r="C257" s="63" t="s">
        <v>1674</v>
      </c>
      <c r="D257" s="62">
        <v>1998</v>
      </c>
      <c r="E257" s="63" t="s">
        <v>38</v>
      </c>
      <c r="F257" s="65" t="s">
        <v>35</v>
      </c>
    </row>
    <row r="258" spans="1:6" ht="15" customHeight="1" x14ac:dyDescent="0.25">
      <c r="A258" s="61" t="s">
        <v>1243</v>
      </c>
      <c r="B258" s="62" t="s">
        <v>1675</v>
      </c>
      <c r="C258" s="63" t="s">
        <v>1676</v>
      </c>
      <c r="D258" s="62">
        <v>1981</v>
      </c>
      <c r="E258" s="63" t="s">
        <v>153</v>
      </c>
      <c r="F258" s="65" t="s">
        <v>35</v>
      </c>
    </row>
    <row r="259" spans="1:6" ht="15" customHeight="1" x14ac:dyDescent="0.25">
      <c r="A259" s="61" t="s">
        <v>1243</v>
      </c>
      <c r="B259" s="62" t="s">
        <v>1677</v>
      </c>
      <c r="C259" s="63" t="s">
        <v>1678</v>
      </c>
      <c r="D259" s="62">
        <v>1961</v>
      </c>
      <c r="E259" s="63" t="s">
        <v>153</v>
      </c>
      <c r="F259" s="65" t="s">
        <v>35</v>
      </c>
    </row>
    <row r="260" spans="1:6" ht="15" customHeight="1" x14ac:dyDescent="0.25">
      <c r="A260" s="61" t="s">
        <v>1243</v>
      </c>
      <c r="B260" s="62" t="s">
        <v>1679</v>
      </c>
      <c r="C260" s="63" t="s">
        <v>1680</v>
      </c>
      <c r="D260" s="62">
        <v>1996</v>
      </c>
      <c r="E260" s="63" t="s">
        <v>19</v>
      </c>
      <c r="F260" s="65" t="s">
        <v>35</v>
      </c>
    </row>
    <row r="261" spans="1:6" ht="15" customHeight="1" x14ac:dyDescent="0.25">
      <c r="A261" s="61" t="s">
        <v>1243</v>
      </c>
      <c r="B261" s="62" t="s">
        <v>1681</v>
      </c>
      <c r="C261" s="63" t="s">
        <v>1682</v>
      </c>
      <c r="D261" s="62">
        <v>1969</v>
      </c>
      <c r="E261" s="63" t="s">
        <v>1683</v>
      </c>
      <c r="F261" s="65" t="s">
        <v>35</v>
      </c>
    </row>
    <row r="262" spans="1:6" ht="15" customHeight="1" x14ac:dyDescent="0.25">
      <c r="A262" s="61" t="s">
        <v>1243</v>
      </c>
      <c r="B262" s="62" t="s">
        <v>1684</v>
      </c>
      <c r="C262" s="63" t="s">
        <v>1685</v>
      </c>
      <c r="D262" s="62">
        <v>1980</v>
      </c>
      <c r="E262" s="63" t="s">
        <v>7</v>
      </c>
      <c r="F262" s="65" t="s">
        <v>35</v>
      </c>
    </row>
    <row r="263" spans="1:6" ht="15" customHeight="1" x14ac:dyDescent="0.25">
      <c r="A263" s="61" t="s">
        <v>1243</v>
      </c>
      <c r="B263" s="62" t="s">
        <v>1686</v>
      </c>
      <c r="C263" s="63" t="s">
        <v>1687</v>
      </c>
      <c r="D263" s="62">
        <v>1998</v>
      </c>
      <c r="E263" s="63" t="s">
        <v>109</v>
      </c>
      <c r="F263" s="65" t="s">
        <v>35</v>
      </c>
    </row>
    <row r="264" spans="1:6" ht="15" customHeight="1" x14ac:dyDescent="0.25">
      <c r="A264" s="61" t="s">
        <v>1243</v>
      </c>
      <c r="B264" s="62" t="s">
        <v>1688</v>
      </c>
      <c r="C264" s="63" t="s">
        <v>1689</v>
      </c>
      <c r="D264" s="62">
        <v>1998</v>
      </c>
      <c r="E264" s="63" t="s">
        <v>109</v>
      </c>
      <c r="F264" s="65" t="s">
        <v>35</v>
      </c>
    </row>
    <row r="265" spans="1:6" ht="15" customHeight="1" x14ac:dyDescent="0.25">
      <c r="A265" s="61" t="s">
        <v>1243</v>
      </c>
      <c r="B265" s="62" t="s">
        <v>1690</v>
      </c>
      <c r="C265" s="63" t="s">
        <v>1691</v>
      </c>
      <c r="D265" s="62">
        <v>1999</v>
      </c>
      <c r="E265" s="63" t="s">
        <v>109</v>
      </c>
      <c r="F265" s="65" t="s">
        <v>35</v>
      </c>
    </row>
    <row r="266" spans="1:6" ht="15" customHeight="1" x14ac:dyDescent="0.25">
      <c r="A266" s="61" t="s">
        <v>1243</v>
      </c>
      <c r="B266" s="62" t="s">
        <v>1692</v>
      </c>
      <c r="C266" s="63" t="s">
        <v>1693</v>
      </c>
      <c r="D266" s="62">
        <v>1996</v>
      </c>
      <c r="E266" s="63" t="s">
        <v>153</v>
      </c>
      <c r="F266" s="65" t="s">
        <v>35</v>
      </c>
    </row>
    <row r="267" spans="1:6" ht="15" customHeight="1" x14ac:dyDescent="0.25">
      <c r="A267" s="61" t="s">
        <v>1243</v>
      </c>
      <c r="B267" s="62" t="s">
        <v>1694</v>
      </c>
      <c r="C267" s="63" t="s">
        <v>1695</v>
      </c>
      <c r="D267" s="62">
        <v>1995</v>
      </c>
      <c r="E267" s="63" t="s">
        <v>69</v>
      </c>
      <c r="F267" s="65" t="s">
        <v>35</v>
      </c>
    </row>
    <row r="268" spans="1:6" ht="15" customHeight="1" x14ac:dyDescent="0.25">
      <c r="A268" s="61" t="s">
        <v>1243</v>
      </c>
      <c r="B268" s="62" t="s">
        <v>1696</v>
      </c>
      <c r="C268" s="63" t="s">
        <v>1697</v>
      </c>
      <c r="D268" s="62">
        <v>1999</v>
      </c>
      <c r="E268" s="63" t="s">
        <v>34</v>
      </c>
      <c r="F268" s="65" t="s">
        <v>35</v>
      </c>
    </row>
    <row r="269" spans="1:6" ht="15" customHeight="1" x14ac:dyDescent="0.25">
      <c r="A269" s="61" t="s">
        <v>1243</v>
      </c>
      <c r="B269" s="62" t="s">
        <v>1698</v>
      </c>
      <c r="C269" s="63" t="s">
        <v>1699</v>
      </c>
      <c r="D269" s="62">
        <v>1998</v>
      </c>
      <c r="E269" s="63" t="s">
        <v>34</v>
      </c>
      <c r="F269" s="65" t="s">
        <v>35</v>
      </c>
    </row>
    <row r="270" spans="1:6" ht="15" customHeight="1" x14ac:dyDescent="0.25">
      <c r="A270" s="61" t="s">
        <v>1243</v>
      </c>
      <c r="B270" s="62" t="s">
        <v>1700</v>
      </c>
      <c r="C270" s="63" t="s">
        <v>1701</v>
      </c>
      <c r="D270" s="62">
        <v>2000</v>
      </c>
      <c r="E270" s="63" t="s">
        <v>7</v>
      </c>
      <c r="F270" s="65" t="s">
        <v>35</v>
      </c>
    </row>
    <row r="271" spans="1:6" ht="15" customHeight="1" x14ac:dyDescent="0.25">
      <c r="A271" s="61" t="s">
        <v>1243</v>
      </c>
      <c r="B271" s="62" t="s">
        <v>1702</v>
      </c>
      <c r="C271" s="63" t="s">
        <v>1703</v>
      </c>
      <c r="D271" s="62">
        <v>1997</v>
      </c>
      <c r="E271" s="63" t="s">
        <v>38</v>
      </c>
      <c r="F271" s="65" t="s">
        <v>35</v>
      </c>
    </row>
    <row r="272" spans="1:6" ht="15" customHeight="1" x14ac:dyDescent="0.25">
      <c r="A272" s="61" t="s">
        <v>1243</v>
      </c>
      <c r="B272" s="62" t="s">
        <v>1704</v>
      </c>
      <c r="C272" s="63" t="s">
        <v>1705</v>
      </c>
      <c r="D272" s="62">
        <v>1996</v>
      </c>
      <c r="E272" s="63" t="s">
        <v>38</v>
      </c>
      <c r="F272" s="65" t="s">
        <v>35</v>
      </c>
    </row>
    <row r="273" spans="1:6" ht="15" customHeight="1" x14ac:dyDescent="0.25">
      <c r="A273" s="61" t="s">
        <v>1243</v>
      </c>
      <c r="B273" s="62" t="s">
        <v>1706</v>
      </c>
      <c r="C273" s="63" t="s">
        <v>1707</v>
      </c>
      <c r="D273" s="62">
        <v>1998</v>
      </c>
      <c r="E273" s="63" t="s">
        <v>38</v>
      </c>
      <c r="F273" s="65" t="s">
        <v>35</v>
      </c>
    </row>
    <row r="274" spans="1:6" ht="15" customHeight="1" x14ac:dyDescent="0.25">
      <c r="A274" s="61" t="s">
        <v>1243</v>
      </c>
      <c r="B274" s="62" t="s">
        <v>1708</v>
      </c>
      <c r="C274" s="63" t="s">
        <v>1709</v>
      </c>
      <c r="D274" s="62">
        <v>2000</v>
      </c>
      <c r="E274" s="63" t="s">
        <v>57</v>
      </c>
      <c r="F274" s="65" t="s">
        <v>35</v>
      </c>
    </row>
    <row r="275" spans="1:6" ht="15" customHeight="1" x14ac:dyDescent="0.25">
      <c r="A275" s="61" t="s">
        <v>1243</v>
      </c>
      <c r="B275" s="62" t="s">
        <v>1710</v>
      </c>
      <c r="C275" s="63" t="s">
        <v>1711</v>
      </c>
      <c r="D275" s="62">
        <v>1996</v>
      </c>
      <c r="E275" s="63" t="s">
        <v>153</v>
      </c>
      <c r="F275" s="65" t="s">
        <v>35</v>
      </c>
    </row>
    <row r="276" spans="1:6" ht="15" customHeight="1" x14ac:dyDescent="0.25">
      <c r="A276" s="61" t="s">
        <v>1243</v>
      </c>
      <c r="B276" s="62" t="s">
        <v>1712</v>
      </c>
      <c r="C276" s="63" t="s">
        <v>1713</v>
      </c>
      <c r="D276" s="62">
        <v>1998</v>
      </c>
      <c r="E276" s="63" t="s">
        <v>10</v>
      </c>
      <c r="F276" s="65" t="s">
        <v>35</v>
      </c>
    </row>
    <row r="277" spans="1:6" ht="15" customHeight="1" x14ac:dyDescent="0.25">
      <c r="A277" s="61" t="s">
        <v>1243</v>
      </c>
      <c r="B277" s="62" t="s">
        <v>1714</v>
      </c>
      <c r="C277" s="63" t="s">
        <v>1715</v>
      </c>
      <c r="D277" s="62">
        <v>1980</v>
      </c>
      <c r="E277" s="63" t="s">
        <v>66</v>
      </c>
      <c r="F277" s="65" t="s">
        <v>35</v>
      </c>
    </row>
    <row r="278" spans="1:6" ht="15" customHeight="1" x14ac:dyDescent="0.25">
      <c r="A278" s="61" t="s">
        <v>1243</v>
      </c>
      <c r="B278" s="62" t="s">
        <v>1716</v>
      </c>
      <c r="C278" s="63" t="s">
        <v>1717</v>
      </c>
      <c r="D278" s="62">
        <v>1998</v>
      </c>
      <c r="E278" s="63" t="s">
        <v>66</v>
      </c>
      <c r="F278" s="65" t="s">
        <v>35</v>
      </c>
    </row>
    <row r="279" spans="1:6" ht="15" customHeight="1" x14ac:dyDescent="0.25">
      <c r="A279" s="61" t="s">
        <v>1243</v>
      </c>
      <c r="B279" s="62" t="s">
        <v>1718</v>
      </c>
      <c r="C279" s="63" t="s">
        <v>1719</v>
      </c>
      <c r="D279" s="62">
        <v>1992</v>
      </c>
      <c r="E279" s="63" t="s">
        <v>66</v>
      </c>
      <c r="F279" s="65" t="s">
        <v>35</v>
      </c>
    </row>
    <row r="280" spans="1:6" ht="15" customHeight="1" x14ac:dyDescent="0.25">
      <c r="A280" s="61" t="s">
        <v>1243</v>
      </c>
      <c r="B280" s="62" t="s">
        <v>1720</v>
      </c>
      <c r="C280" s="63" t="s">
        <v>1721</v>
      </c>
      <c r="D280" s="62">
        <v>1980</v>
      </c>
      <c r="E280" s="63" t="s">
        <v>150</v>
      </c>
      <c r="F280" s="65" t="s">
        <v>35</v>
      </c>
    </row>
    <row r="281" spans="1:6" ht="15" customHeight="1" x14ac:dyDescent="0.25">
      <c r="A281" s="61" t="s">
        <v>1243</v>
      </c>
      <c r="B281" s="62" t="s">
        <v>1722</v>
      </c>
      <c r="C281" s="63" t="s">
        <v>1723</v>
      </c>
      <c r="D281" s="62">
        <v>1998</v>
      </c>
      <c r="E281" s="63" t="s">
        <v>109</v>
      </c>
      <c r="F281" s="65" t="s">
        <v>35</v>
      </c>
    </row>
    <row r="282" spans="1:6" ht="15" customHeight="1" x14ac:dyDescent="0.25">
      <c r="A282" s="61" t="s">
        <v>1243</v>
      </c>
      <c r="B282" s="62" t="s">
        <v>1724</v>
      </c>
      <c r="C282" s="63" t="s">
        <v>1725</v>
      </c>
      <c r="D282" s="62">
        <v>1995</v>
      </c>
      <c r="E282" s="63" t="s">
        <v>57</v>
      </c>
      <c r="F282" s="65" t="s">
        <v>35</v>
      </c>
    </row>
    <row r="283" spans="1:6" ht="15" customHeight="1" x14ac:dyDescent="0.25">
      <c r="A283" s="61" t="s">
        <v>1243</v>
      </c>
      <c r="B283" s="62" t="s">
        <v>1726</v>
      </c>
      <c r="C283" s="63" t="s">
        <v>1727</v>
      </c>
      <c r="D283" s="62">
        <v>1991</v>
      </c>
      <c r="E283" s="63" t="s">
        <v>94</v>
      </c>
      <c r="F283" s="65" t="s">
        <v>35</v>
      </c>
    </row>
    <row r="284" spans="1:6" ht="15" customHeight="1" x14ac:dyDescent="0.25">
      <c r="A284" s="61" t="s">
        <v>1243</v>
      </c>
      <c r="B284" s="62" t="s">
        <v>1728</v>
      </c>
      <c r="C284" s="63" t="s">
        <v>1729</v>
      </c>
      <c r="D284" s="62">
        <v>1999</v>
      </c>
      <c r="E284" s="63" t="s">
        <v>109</v>
      </c>
      <c r="F284" s="65" t="s">
        <v>35</v>
      </c>
    </row>
    <row r="285" spans="1:6" ht="15" customHeight="1" x14ac:dyDescent="0.25">
      <c r="A285" s="61" t="s">
        <v>1243</v>
      </c>
      <c r="B285" s="62" t="s">
        <v>1730</v>
      </c>
      <c r="C285" s="63" t="s">
        <v>1731</v>
      </c>
      <c r="D285" s="62">
        <v>2000</v>
      </c>
      <c r="E285" s="63" t="s">
        <v>109</v>
      </c>
      <c r="F285" s="65" t="s">
        <v>35</v>
      </c>
    </row>
    <row r="286" spans="1:6" ht="15" customHeight="1" x14ac:dyDescent="0.25">
      <c r="A286" s="61" t="s">
        <v>1243</v>
      </c>
      <c r="B286" s="62" t="s">
        <v>1732</v>
      </c>
      <c r="C286" s="63" t="s">
        <v>1733</v>
      </c>
      <c r="D286" s="62">
        <v>2000</v>
      </c>
      <c r="E286" s="63" t="s">
        <v>109</v>
      </c>
      <c r="F286" s="65" t="s">
        <v>35</v>
      </c>
    </row>
    <row r="287" spans="1:6" ht="15" customHeight="1" x14ac:dyDescent="0.25">
      <c r="A287" s="61" t="s">
        <v>1243</v>
      </c>
      <c r="B287" s="62" t="s">
        <v>1734</v>
      </c>
      <c r="C287" s="63" t="s">
        <v>1735</v>
      </c>
      <c r="D287" s="62">
        <v>1996</v>
      </c>
      <c r="E287" s="63" t="s">
        <v>57</v>
      </c>
      <c r="F287" s="65" t="s">
        <v>35</v>
      </c>
    </row>
    <row r="288" spans="1:6" ht="15" customHeight="1" x14ac:dyDescent="0.25">
      <c r="A288" s="61" t="s">
        <v>1243</v>
      </c>
      <c r="B288" s="62" t="s">
        <v>1736</v>
      </c>
      <c r="C288" s="63" t="s">
        <v>1737</v>
      </c>
      <c r="D288" s="62">
        <v>1997</v>
      </c>
      <c r="E288" s="63" t="s">
        <v>10</v>
      </c>
      <c r="F288" s="65" t="s">
        <v>35</v>
      </c>
    </row>
    <row r="289" spans="1:6" ht="15" customHeight="1" x14ac:dyDescent="0.25">
      <c r="A289" s="61" t="s">
        <v>1243</v>
      </c>
      <c r="B289" s="62" t="s">
        <v>1738</v>
      </c>
      <c r="C289" s="63" t="s">
        <v>1739</v>
      </c>
      <c r="D289" s="62">
        <v>1999</v>
      </c>
      <c r="E289" s="63" t="s">
        <v>150</v>
      </c>
      <c r="F289" s="65" t="s">
        <v>35</v>
      </c>
    </row>
    <row r="290" spans="1:6" ht="15" customHeight="1" x14ac:dyDescent="0.25">
      <c r="A290" s="61" t="s">
        <v>1243</v>
      </c>
      <c r="B290" s="62" t="s">
        <v>1740</v>
      </c>
      <c r="C290" s="63" t="s">
        <v>1741</v>
      </c>
      <c r="D290" s="62">
        <v>1999</v>
      </c>
      <c r="E290" s="63" t="s">
        <v>150</v>
      </c>
      <c r="F290" s="65" t="s">
        <v>35</v>
      </c>
    </row>
    <row r="291" spans="1:6" ht="15" customHeight="1" x14ac:dyDescent="0.25">
      <c r="A291" s="61" t="s">
        <v>1243</v>
      </c>
      <c r="B291" s="62" t="s">
        <v>1742</v>
      </c>
      <c r="C291" s="63" t="s">
        <v>1743</v>
      </c>
      <c r="D291" s="62">
        <v>1997</v>
      </c>
      <c r="E291" s="63" t="s">
        <v>57</v>
      </c>
      <c r="F291" s="65" t="s">
        <v>35</v>
      </c>
    </row>
    <row r="292" spans="1:6" ht="15" customHeight="1" x14ac:dyDescent="0.25">
      <c r="A292" s="61" t="s">
        <v>1243</v>
      </c>
      <c r="B292" s="62" t="s">
        <v>1744</v>
      </c>
      <c r="C292" s="63" t="s">
        <v>1745</v>
      </c>
      <c r="D292" s="62">
        <v>1999</v>
      </c>
      <c r="E292" s="63" t="s">
        <v>150</v>
      </c>
      <c r="F292" s="65" t="s">
        <v>35</v>
      </c>
    </row>
    <row r="293" spans="1:6" ht="15" customHeight="1" x14ac:dyDescent="0.25">
      <c r="A293" s="61" t="s">
        <v>1243</v>
      </c>
      <c r="B293" s="62" t="s">
        <v>1746</v>
      </c>
      <c r="C293" s="63" t="s">
        <v>1747</v>
      </c>
      <c r="D293" s="62">
        <v>2001</v>
      </c>
      <c r="E293" s="63" t="s">
        <v>7</v>
      </c>
      <c r="F293" s="65" t="s">
        <v>35</v>
      </c>
    </row>
    <row r="294" spans="1:6" ht="15" customHeight="1" x14ac:dyDescent="0.25">
      <c r="A294" s="61" t="s">
        <v>1243</v>
      </c>
      <c r="B294" s="62" t="s">
        <v>1748</v>
      </c>
      <c r="C294" s="63" t="s">
        <v>1749</v>
      </c>
      <c r="D294" s="62">
        <v>2001</v>
      </c>
      <c r="E294" s="63" t="s">
        <v>109</v>
      </c>
      <c r="F294" s="65" t="s">
        <v>35</v>
      </c>
    </row>
    <row r="295" spans="1:6" ht="15" customHeight="1" x14ac:dyDescent="0.25">
      <c r="A295" s="61" t="s">
        <v>1243</v>
      </c>
      <c r="B295" s="62" t="s">
        <v>1750</v>
      </c>
      <c r="C295" s="63" t="s">
        <v>1751</v>
      </c>
      <c r="D295" s="62">
        <v>2001</v>
      </c>
      <c r="E295" s="63" t="s">
        <v>153</v>
      </c>
      <c r="F295" s="65" t="s">
        <v>35</v>
      </c>
    </row>
    <row r="296" spans="1:6" ht="15" customHeight="1" x14ac:dyDescent="0.25">
      <c r="A296" s="61" t="s">
        <v>1243</v>
      </c>
      <c r="B296" s="62" t="s">
        <v>1752</v>
      </c>
      <c r="C296" s="63" t="s">
        <v>1753</v>
      </c>
      <c r="D296" s="62">
        <v>2000</v>
      </c>
      <c r="E296" s="63" t="s">
        <v>34</v>
      </c>
      <c r="F296" s="65" t="s">
        <v>35</v>
      </c>
    </row>
    <row r="297" spans="1:6" ht="15" customHeight="1" x14ac:dyDescent="0.25">
      <c r="A297" s="61" t="s">
        <v>1243</v>
      </c>
      <c r="B297" s="62" t="s">
        <v>1754</v>
      </c>
      <c r="C297" s="63" t="s">
        <v>1755</v>
      </c>
      <c r="D297" s="62">
        <v>2000</v>
      </c>
      <c r="E297" s="63" t="s">
        <v>57</v>
      </c>
      <c r="F297" s="65" t="s">
        <v>35</v>
      </c>
    </row>
    <row r="298" spans="1:6" ht="15" customHeight="1" x14ac:dyDescent="0.25">
      <c r="A298" s="61" t="s">
        <v>1243</v>
      </c>
      <c r="B298" s="62" t="s">
        <v>1756</v>
      </c>
      <c r="C298" s="63" t="s">
        <v>1757</v>
      </c>
      <c r="D298" s="62">
        <v>1999</v>
      </c>
      <c r="E298" s="63" t="s">
        <v>34</v>
      </c>
      <c r="F298" s="65" t="s">
        <v>35</v>
      </c>
    </row>
    <row r="299" spans="1:6" ht="15" customHeight="1" x14ac:dyDescent="0.25">
      <c r="A299" s="61" t="s">
        <v>1243</v>
      </c>
      <c r="B299" s="62" t="s">
        <v>1758</v>
      </c>
      <c r="C299" s="63" t="s">
        <v>1759</v>
      </c>
      <c r="D299" s="62">
        <v>1996</v>
      </c>
      <c r="E299" s="63" t="s">
        <v>38</v>
      </c>
      <c r="F299" s="65" t="s">
        <v>35</v>
      </c>
    </row>
    <row r="300" spans="1:6" ht="15" customHeight="1" x14ac:dyDescent="0.25">
      <c r="A300" s="61" t="s">
        <v>1243</v>
      </c>
      <c r="B300" s="62" t="s">
        <v>1760</v>
      </c>
      <c r="C300" s="63" t="s">
        <v>1761</v>
      </c>
      <c r="D300" s="62">
        <v>1976</v>
      </c>
      <c r="E300" s="63" t="s">
        <v>34</v>
      </c>
      <c r="F300" s="65" t="s">
        <v>35</v>
      </c>
    </row>
    <row r="301" spans="1:6" ht="15" customHeight="1" x14ac:dyDescent="0.25">
      <c r="A301" s="61" t="s">
        <v>1243</v>
      </c>
      <c r="B301" s="62" t="s">
        <v>1762</v>
      </c>
      <c r="C301" s="63" t="s">
        <v>1763</v>
      </c>
      <c r="D301" s="62">
        <v>1999</v>
      </c>
      <c r="E301" s="63" t="s">
        <v>57</v>
      </c>
      <c r="F301" s="65" t="s">
        <v>35</v>
      </c>
    </row>
    <row r="302" spans="1:6" ht="15" customHeight="1" x14ac:dyDescent="0.25">
      <c r="A302" s="61" t="s">
        <v>1243</v>
      </c>
      <c r="B302" s="62" t="s">
        <v>1764</v>
      </c>
      <c r="C302" s="63" t="s">
        <v>1765</v>
      </c>
      <c r="D302" s="62">
        <v>1991</v>
      </c>
      <c r="E302" s="63" t="s">
        <v>19</v>
      </c>
      <c r="F302" s="65" t="s">
        <v>35</v>
      </c>
    </row>
    <row r="303" spans="1:6" ht="15" customHeight="1" x14ac:dyDescent="0.25">
      <c r="A303" s="61" t="s">
        <v>1243</v>
      </c>
      <c r="B303" s="62" t="s">
        <v>1766</v>
      </c>
      <c r="C303" s="63" t="s">
        <v>1767</v>
      </c>
      <c r="D303" s="62">
        <v>2000</v>
      </c>
      <c r="E303" s="63" t="s">
        <v>109</v>
      </c>
      <c r="F303" s="65" t="s">
        <v>35</v>
      </c>
    </row>
    <row r="304" spans="1:6" ht="15" customHeight="1" x14ac:dyDescent="0.25">
      <c r="A304" s="61" t="s">
        <v>1243</v>
      </c>
      <c r="B304" s="62" t="s">
        <v>1768</v>
      </c>
      <c r="C304" s="63" t="s">
        <v>1769</v>
      </c>
      <c r="D304" s="62">
        <v>1995</v>
      </c>
      <c r="E304" s="63" t="s">
        <v>150</v>
      </c>
      <c r="F304" s="65" t="s">
        <v>35</v>
      </c>
    </row>
    <row r="305" spans="1:6" ht="15" customHeight="1" x14ac:dyDescent="0.25">
      <c r="A305" s="61" t="s">
        <v>1243</v>
      </c>
      <c r="B305" s="62" t="s">
        <v>1770</v>
      </c>
      <c r="C305" s="63" t="s">
        <v>1771</v>
      </c>
      <c r="D305" s="62">
        <v>1978</v>
      </c>
      <c r="E305" s="63" t="s">
        <v>153</v>
      </c>
      <c r="F305" s="65" t="s">
        <v>35</v>
      </c>
    </row>
    <row r="306" spans="1:6" ht="15" customHeight="1" x14ac:dyDescent="0.25">
      <c r="A306" s="61" t="s">
        <v>1243</v>
      </c>
      <c r="B306" s="62" t="s">
        <v>1772</v>
      </c>
      <c r="C306" s="63" t="s">
        <v>1773</v>
      </c>
      <c r="D306" s="62">
        <v>1996</v>
      </c>
      <c r="E306" s="63" t="s">
        <v>66</v>
      </c>
      <c r="F306" s="65" t="s">
        <v>35</v>
      </c>
    </row>
    <row r="307" spans="1:6" ht="15" customHeight="1" x14ac:dyDescent="0.25">
      <c r="A307" s="61" t="s">
        <v>1243</v>
      </c>
      <c r="B307" s="62" t="s">
        <v>1774</v>
      </c>
      <c r="C307" s="63" t="s">
        <v>1775</v>
      </c>
      <c r="D307" s="62">
        <v>1998</v>
      </c>
      <c r="E307" s="63" t="s">
        <v>69</v>
      </c>
      <c r="F307" s="65" t="s">
        <v>35</v>
      </c>
    </row>
    <row r="308" spans="1:6" ht="15" customHeight="1" x14ac:dyDescent="0.25">
      <c r="A308" s="61" t="s">
        <v>1243</v>
      </c>
      <c r="B308" s="62" t="s">
        <v>1776</v>
      </c>
      <c r="C308" s="63" t="s">
        <v>1777</v>
      </c>
      <c r="D308" s="62">
        <v>2000</v>
      </c>
      <c r="E308" s="63" t="s">
        <v>38</v>
      </c>
      <c r="F308" s="65" t="s">
        <v>35</v>
      </c>
    </row>
    <row r="309" spans="1:6" ht="15" customHeight="1" x14ac:dyDescent="0.25">
      <c r="A309" s="61" t="s">
        <v>1243</v>
      </c>
      <c r="B309" s="62" t="s">
        <v>1778</v>
      </c>
      <c r="C309" s="63" t="s">
        <v>1779</v>
      </c>
      <c r="D309" s="62">
        <v>1978</v>
      </c>
      <c r="E309" s="63" t="s">
        <v>38</v>
      </c>
      <c r="F309" s="65" t="s">
        <v>35</v>
      </c>
    </row>
    <row r="310" spans="1:6" ht="15" customHeight="1" x14ac:dyDescent="0.25">
      <c r="A310" s="61" t="s">
        <v>1243</v>
      </c>
      <c r="B310" s="62" t="s">
        <v>1780</v>
      </c>
      <c r="C310" s="63" t="s">
        <v>1781</v>
      </c>
      <c r="D310" s="62">
        <v>2000</v>
      </c>
      <c r="E310" s="63" t="s">
        <v>57</v>
      </c>
      <c r="F310" s="65" t="s">
        <v>35</v>
      </c>
    </row>
    <row r="311" spans="1:6" ht="15" customHeight="1" x14ac:dyDescent="0.25">
      <c r="A311" s="61" t="s">
        <v>1243</v>
      </c>
      <c r="B311" s="62" t="s">
        <v>1782</v>
      </c>
      <c r="C311" s="63" t="s">
        <v>1783</v>
      </c>
      <c r="D311" s="62">
        <v>1959</v>
      </c>
      <c r="E311" s="63" t="s">
        <v>34</v>
      </c>
      <c r="F311" s="65" t="s">
        <v>35</v>
      </c>
    </row>
    <row r="312" spans="1:6" ht="15" customHeight="1" x14ac:dyDescent="0.25">
      <c r="A312" s="61" t="s">
        <v>1243</v>
      </c>
      <c r="B312" s="62" t="s">
        <v>1784</v>
      </c>
      <c r="C312" s="63" t="s">
        <v>1785</v>
      </c>
      <c r="D312" s="62">
        <v>1999</v>
      </c>
      <c r="E312" s="63" t="s">
        <v>10</v>
      </c>
      <c r="F312" s="65" t="s">
        <v>35</v>
      </c>
    </row>
    <row r="313" spans="1:6" ht="15" customHeight="1" x14ac:dyDescent="0.25">
      <c r="A313" s="61" t="s">
        <v>1243</v>
      </c>
      <c r="B313" s="62" t="s">
        <v>1786</v>
      </c>
      <c r="C313" s="63" t="s">
        <v>1787</v>
      </c>
      <c r="D313" s="62">
        <v>1998</v>
      </c>
      <c r="E313" s="63" t="s">
        <v>10</v>
      </c>
      <c r="F313" s="65" t="s">
        <v>35</v>
      </c>
    </row>
    <row r="314" spans="1:6" ht="15" customHeight="1" x14ac:dyDescent="0.25">
      <c r="A314" s="61" t="s">
        <v>1243</v>
      </c>
      <c r="B314" s="62" t="s">
        <v>1788</v>
      </c>
      <c r="C314" s="63" t="s">
        <v>1789</v>
      </c>
      <c r="D314" s="62">
        <v>2000</v>
      </c>
      <c r="E314" s="63" t="s">
        <v>10</v>
      </c>
      <c r="F314" s="65" t="s">
        <v>35</v>
      </c>
    </row>
    <row r="315" spans="1:6" ht="15" customHeight="1" x14ac:dyDescent="0.25">
      <c r="A315" s="61" t="s">
        <v>1243</v>
      </c>
      <c r="B315" s="62" t="s">
        <v>1790</v>
      </c>
      <c r="C315" s="63" t="s">
        <v>1791</v>
      </c>
      <c r="D315" s="62">
        <v>1999</v>
      </c>
      <c r="E315" s="63" t="s">
        <v>34</v>
      </c>
      <c r="F315" s="65" t="s">
        <v>35</v>
      </c>
    </row>
    <row r="316" spans="1:6" ht="15" customHeight="1" x14ac:dyDescent="0.25">
      <c r="A316" s="61" t="s">
        <v>1243</v>
      </c>
      <c r="B316" s="62" t="s">
        <v>1792</v>
      </c>
      <c r="C316" s="63" t="s">
        <v>1793</v>
      </c>
      <c r="D316" s="62">
        <v>1997</v>
      </c>
      <c r="E316" s="63" t="s">
        <v>150</v>
      </c>
      <c r="F316" s="65" t="s">
        <v>35</v>
      </c>
    </row>
    <row r="317" spans="1:6" ht="15" customHeight="1" x14ac:dyDescent="0.25">
      <c r="A317" s="61" t="s">
        <v>1243</v>
      </c>
      <c r="B317" s="62" t="s">
        <v>1794</v>
      </c>
      <c r="C317" s="63" t="s">
        <v>1795</v>
      </c>
      <c r="D317" s="62">
        <v>1998</v>
      </c>
      <c r="E317" s="63" t="s">
        <v>34</v>
      </c>
      <c r="F317" s="65" t="s">
        <v>35</v>
      </c>
    </row>
    <row r="318" spans="1:6" ht="15" customHeight="1" x14ac:dyDescent="0.25">
      <c r="A318" s="61" t="s">
        <v>1243</v>
      </c>
      <c r="B318" s="62" t="s">
        <v>1796</v>
      </c>
      <c r="C318" s="63" t="s">
        <v>1797</v>
      </c>
      <c r="D318" s="62">
        <v>1998</v>
      </c>
      <c r="E318" s="63" t="s">
        <v>10</v>
      </c>
      <c r="F318" s="65" t="s">
        <v>35</v>
      </c>
    </row>
    <row r="319" spans="1:6" ht="15" customHeight="1" x14ac:dyDescent="0.25">
      <c r="A319" s="61" t="s">
        <v>1243</v>
      </c>
      <c r="B319" s="62" t="s">
        <v>1798</v>
      </c>
      <c r="C319" s="63" t="s">
        <v>1799</v>
      </c>
      <c r="D319" s="62">
        <v>2000</v>
      </c>
      <c r="E319" s="63" t="s">
        <v>34</v>
      </c>
      <c r="F319" s="65" t="s">
        <v>35</v>
      </c>
    </row>
    <row r="320" spans="1:6" ht="15" customHeight="1" x14ac:dyDescent="0.25">
      <c r="A320" s="61" t="s">
        <v>1243</v>
      </c>
      <c r="B320" s="62" t="s">
        <v>1800</v>
      </c>
      <c r="C320" s="63" t="s">
        <v>1801</v>
      </c>
      <c r="D320" s="62">
        <v>2001</v>
      </c>
      <c r="E320" s="63" t="s">
        <v>57</v>
      </c>
      <c r="F320" s="65" t="s">
        <v>35</v>
      </c>
    </row>
    <row r="321" spans="1:6" ht="15" customHeight="1" x14ac:dyDescent="0.25">
      <c r="A321" s="61" t="s">
        <v>1243</v>
      </c>
      <c r="B321" s="62" t="s">
        <v>1802</v>
      </c>
      <c r="C321" s="63" t="s">
        <v>1803</v>
      </c>
      <c r="D321" s="62">
        <v>2001</v>
      </c>
      <c r="E321" s="63" t="s">
        <v>19</v>
      </c>
      <c r="F321" s="65" t="s">
        <v>35</v>
      </c>
    </row>
    <row r="322" spans="1:6" ht="15" customHeight="1" x14ac:dyDescent="0.25">
      <c r="A322" s="61" t="s">
        <v>1243</v>
      </c>
      <c r="B322" s="62" t="s">
        <v>1804</v>
      </c>
      <c r="C322" s="63" t="s">
        <v>1805</v>
      </c>
      <c r="D322" s="62">
        <v>2001</v>
      </c>
      <c r="E322" s="63" t="s">
        <v>19</v>
      </c>
      <c r="F322" s="65" t="s">
        <v>35</v>
      </c>
    </row>
    <row r="323" spans="1:6" ht="15" customHeight="1" x14ac:dyDescent="0.25">
      <c r="A323" s="61" t="s">
        <v>1243</v>
      </c>
      <c r="B323" s="62" t="s">
        <v>1806</v>
      </c>
      <c r="C323" s="63" t="s">
        <v>1807</v>
      </c>
      <c r="D323" s="62">
        <v>2001</v>
      </c>
      <c r="E323" s="63" t="s">
        <v>19</v>
      </c>
      <c r="F323" s="65" t="s">
        <v>35</v>
      </c>
    </row>
    <row r="324" spans="1:6" ht="15" customHeight="1" x14ac:dyDescent="0.25">
      <c r="A324" s="61" t="s">
        <v>1243</v>
      </c>
      <c r="B324" s="62" t="s">
        <v>1808</v>
      </c>
      <c r="C324" s="63" t="s">
        <v>1809</v>
      </c>
      <c r="D324" s="62">
        <v>1994</v>
      </c>
      <c r="E324" s="63" t="s">
        <v>38</v>
      </c>
      <c r="F324" s="65" t="s">
        <v>35</v>
      </c>
    </row>
    <row r="325" spans="1:6" ht="15" customHeight="1" x14ac:dyDescent="0.25">
      <c r="A325" s="61" t="s">
        <v>1243</v>
      </c>
      <c r="B325" s="62" t="s">
        <v>1810</v>
      </c>
      <c r="C325" s="63" t="s">
        <v>1811</v>
      </c>
      <c r="D325" s="62">
        <v>2000</v>
      </c>
      <c r="E325" s="63" t="s">
        <v>57</v>
      </c>
      <c r="F325" s="65" t="s">
        <v>35</v>
      </c>
    </row>
    <row r="326" spans="1:6" ht="15" customHeight="1" x14ac:dyDescent="0.25">
      <c r="A326" s="61" t="s">
        <v>1243</v>
      </c>
      <c r="B326" s="62" t="s">
        <v>1812</v>
      </c>
      <c r="C326" s="63" t="s">
        <v>1813</v>
      </c>
      <c r="D326" s="62">
        <v>1998</v>
      </c>
      <c r="E326" s="63" t="s">
        <v>57</v>
      </c>
      <c r="F326" s="65" t="s">
        <v>35</v>
      </c>
    </row>
    <row r="327" spans="1:6" ht="15" customHeight="1" x14ac:dyDescent="0.25">
      <c r="A327" s="61" t="s">
        <v>1243</v>
      </c>
      <c r="B327" s="62" t="s">
        <v>1814</v>
      </c>
      <c r="C327" s="63" t="s">
        <v>1815</v>
      </c>
      <c r="D327" s="62">
        <v>1996</v>
      </c>
      <c r="E327" s="63" t="s">
        <v>41</v>
      </c>
      <c r="F327" s="65" t="s">
        <v>35</v>
      </c>
    </row>
    <row r="328" spans="1:6" ht="15" customHeight="1" x14ac:dyDescent="0.25">
      <c r="A328" s="61" t="s">
        <v>1243</v>
      </c>
      <c r="B328" s="62" t="s">
        <v>1816</v>
      </c>
      <c r="C328" s="63" t="s">
        <v>1817</v>
      </c>
      <c r="D328" s="62">
        <v>1998</v>
      </c>
      <c r="E328" s="63" t="s">
        <v>109</v>
      </c>
      <c r="F328" s="65" t="s">
        <v>35</v>
      </c>
    </row>
    <row r="329" spans="1:6" ht="15" customHeight="1" x14ac:dyDescent="0.25">
      <c r="A329" s="61" t="s">
        <v>1243</v>
      </c>
      <c r="B329" s="62" t="s">
        <v>1818</v>
      </c>
      <c r="C329" s="63" t="s">
        <v>1819</v>
      </c>
      <c r="D329" s="62">
        <v>1998</v>
      </c>
      <c r="E329" s="63" t="s">
        <v>69</v>
      </c>
      <c r="F329" s="65" t="s">
        <v>35</v>
      </c>
    </row>
    <row r="330" spans="1:6" ht="15" customHeight="1" x14ac:dyDescent="0.25">
      <c r="A330" s="61" t="s">
        <v>1243</v>
      </c>
      <c r="B330" s="62" t="s">
        <v>1820</v>
      </c>
      <c r="C330" s="63" t="s">
        <v>1821</v>
      </c>
      <c r="D330" s="62">
        <v>2001</v>
      </c>
      <c r="E330" s="63" t="s">
        <v>428</v>
      </c>
      <c r="F330" s="65" t="s">
        <v>35</v>
      </c>
    </row>
    <row r="331" spans="1:6" ht="15" customHeight="1" x14ac:dyDescent="0.25">
      <c r="A331" s="61" t="s">
        <v>1243</v>
      </c>
      <c r="B331" s="62" t="s">
        <v>1822</v>
      </c>
      <c r="C331" s="63" t="s">
        <v>1823</v>
      </c>
      <c r="D331" s="62">
        <v>1999</v>
      </c>
      <c r="E331" s="63" t="s">
        <v>7</v>
      </c>
      <c r="F331" s="65" t="s">
        <v>35</v>
      </c>
    </row>
    <row r="332" spans="1:6" ht="15" customHeight="1" x14ac:dyDescent="0.25">
      <c r="A332" s="61" t="s">
        <v>1243</v>
      </c>
      <c r="B332" s="62" t="s">
        <v>1824</v>
      </c>
      <c r="C332" s="63" t="s">
        <v>1825</v>
      </c>
      <c r="D332" s="62">
        <v>2001</v>
      </c>
      <c r="E332" s="63" t="s">
        <v>69</v>
      </c>
      <c r="F332" s="65" t="s">
        <v>35</v>
      </c>
    </row>
    <row r="333" spans="1:6" ht="15" customHeight="1" x14ac:dyDescent="0.25">
      <c r="A333" s="61" t="s">
        <v>1243</v>
      </c>
      <c r="B333" s="62" t="s">
        <v>1826</v>
      </c>
      <c r="C333" s="63" t="s">
        <v>1827</v>
      </c>
      <c r="D333" s="62">
        <v>2000</v>
      </c>
      <c r="E333" s="63" t="s">
        <v>69</v>
      </c>
      <c r="F333" s="65" t="s">
        <v>35</v>
      </c>
    </row>
    <row r="334" spans="1:6" ht="15" customHeight="1" x14ac:dyDescent="0.25">
      <c r="A334" s="61" t="s">
        <v>1243</v>
      </c>
      <c r="B334" s="62" t="s">
        <v>1828</v>
      </c>
      <c r="C334" s="63" t="s">
        <v>1829</v>
      </c>
      <c r="D334" s="62">
        <v>2001</v>
      </c>
      <c r="E334" s="63" t="s">
        <v>69</v>
      </c>
      <c r="F334" s="65" t="s">
        <v>35</v>
      </c>
    </row>
    <row r="335" spans="1:6" ht="15" customHeight="1" x14ac:dyDescent="0.25">
      <c r="A335" s="61" t="s">
        <v>1243</v>
      </c>
      <c r="B335" s="62" t="s">
        <v>1830</v>
      </c>
      <c r="C335" s="63" t="s">
        <v>1831</v>
      </c>
      <c r="D335" s="62">
        <v>2001</v>
      </c>
      <c r="E335" s="63" t="s">
        <v>38</v>
      </c>
      <c r="F335" s="65" t="s">
        <v>35</v>
      </c>
    </row>
    <row r="336" spans="1:6" ht="15" customHeight="1" x14ac:dyDescent="0.25">
      <c r="A336" s="61" t="s">
        <v>1243</v>
      </c>
      <c r="B336" s="62" t="s">
        <v>1832</v>
      </c>
      <c r="C336" s="63" t="s">
        <v>1833</v>
      </c>
      <c r="D336" s="62">
        <v>2000</v>
      </c>
      <c r="E336" s="63" t="s">
        <v>38</v>
      </c>
      <c r="F336" s="65" t="s">
        <v>35</v>
      </c>
    </row>
    <row r="337" spans="1:6" ht="15" customHeight="1" x14ac:dyDescent="0.25">
      <c r="A337" s="61" t="s">
        <v>1243</v>
      </c>
      <c r="B337" s="62" t="s">
        <v>1834</v>
      </c>
      <c r="C337" s="63" t="s">
        <v>1835</v>
      </c>
      <c r="D337" s="62">
        <v>1980</v>
      </c>
      <c r="E337" s="63" t="s">
        <v>38</v>
      </c>
      <c r="F337" s="65" t="s">
        <v>35</v>
      </c>
    </row>
    <row r="338" spans="1:6" ht="15" customHeight="1" x14ac:dyDescent="0.25">
      <c r="A338" s="61" t="s">
        <v>1243</v>
      </c>
      <c r="B338" s="62" t="s">
        <v>1836</v>
      </c>
      <c r="C338" s="63" t="s">
        <v>1837</v>
      </c>
      <c r="D338" s="62">
        <v>1999</v>
      </c>
      <c r="E338" s="63" t="s">
        <v>57</v>
      </c>
      <c r="F338" s="65" t="s">
        <v>35</v>
      </c>
    </row>
    <row r="339" spans="1:6" ht="15" customHeight="1" x14ac:dyDescent="0.25">
      <c r="A339" s="61" t="s">
        <v>1243</v>
      </c>
      <c r="B339" s="62" t="s">
        <v>1838</v>
      </c>
      <c r="C339" s="63" t="s">
        <v>1839</v>
      </c>
      <c r="D339" s="62">
        <v>1999</v>
      </c>
      <c r="E339" s="63" t="s">
        <v>34</v>
      </c>
      <c r="F339" s="65" t="s">
        <v>35</v>
      </c>
    </row>
    <row r="340" spans="1:6" ht="15" customHeight="1" x14ac:dyDescent="0.25">
      <c r="A340" s="61" t="s">
        <v>1243</v>
      </c>
      <c r="B340" s="62" t="s">
        <v>1840</v>
      </c>
      <c r="C340" s="63" t="s">
        <v>1841</v>
      </c>
      <c r="D340" s="62">
        <v>1988</v>
      </c>
      <c r="E340" s="63" t="s">
        <v>66</v>
      </c>
      <c r="F340" s="65" t="s">
        <v>35</v>
      </c>
    </row>
    <row r="341" spans="1:6" ht="15" customHeight="1" x14ac:dyDescent="0.25">
      <c r="A341" s="61" t="s">
        <v>1243</v>
      </c>
      <c r="B341" s="62" t="s">
        <v>1842</v>
      </c>
      <c r="C341" s="63" t="s">
        <v>1843</v>
      </c>
      <c r="D341" s="62">
        <v>1999</v>
      </c>
      <c r="E341" s="63" t="s">
        <v>66</v>
      </c>
      <c r="F341" s="65" t="s">
        <v>35</v>
      </c>
    </row>
    <row r="342" spans="1:6" ht="15" customHeight="1" x14ac:dyDescent="0.25">
      <c r="A342" s="61" t="s">
        <v>1243</v>
      </c>
      <c r="B342" s="62" t="s">
        <v>1844</v>
      </c>
      <c r="C342" s="63" t="s">
        <v>1845</v>
      </c>
      <c r="D342" s="62">
        <v>1996</v>
      </c>
      <c r="E342" s="63" t="s">
        <v>34</v>
      </c>
      <c r="F342" s="65" t="s">
        <v>35</v>
      </c>
    </row>
    <row r="343" spans="1:6" ht="15" customHeight="1" x14ac:dyDescent="0.25">
      <c r="A343" s="61" t="s">
        <v>1243</v>
      </c>
      <c r="B343" s="62" t="s">
        <v>1846</v>
      </c>
      <c r="C343" s="63" t="s">
        <v>1847</v>
      </c>
      <c r="D343" s="62">
        <v>1997</v>
      </c>
      <c r="E343" s="63" t="s">
        <v>44</v>
      </c>
      <c r="F343" s="65" t="s">
        <v>35</v>
      </c>
    </row>
    <row r="344" spans="1:6" ht="15" customHeight="1" x14ac:dyDescent="0.25">
      <c r="A344" s="61" t="s">
        <v>1243</v>
      </c>
      <c r="B344" s="62" t="s">
        <v>1848</v>
      </c>
      <c r="C344" s="63" t="s">
        <v>1849</v>
      </c>
      <c r="D344" s="62">
        <v>2000</v>
      </c>
      <c r="E344" s="63" t="s">
        <v>10</v>
      </c>
      <c r="F344" s="65" t="s">
        <v>35</v>
      </c>
    </row>
    <row r="345" spans="1:6" ht="15" customHeight="1" x14ac:dyDescent="0.25">
      <c r="A345" s="61" t="s">
        <v>1243</v>
      </c>
      <c r="B345" s="62" t="s">
        <v>1850</v>
      </c>
      <c r="C345" s="63" t="s">
        <v>1851</v>
      </c>
      <c r="D345" s="62">
        <v>2000</v>
      </c>
      <c r="E345" s="63" t="s">
        <v>34</v>
      </c>
      <c r="F345" s="65" t="s">
        <v>35</v>
      </c>
    </row>
    <row r="346" spans="1:6" ht="15" customHeight="1" x14ac:dyDescent="0.25">
      <c r="A346" s="61" t="s">
        <v>1243</v>
      </c>
      <c r="B346" s="62" t="s">
        <v>1852</v>
      </c>
      <c r="C346" s="63" t="s">
        <v>1853</v>
      </c>
      <c r="D346" s="62">
        <v>1997</v>
      </c>
      <c r="E346" s="63" t="s">
        <v>19</v>
      </c>
      <c r="F346" s="65" t="s">
        <v>35</v>
      </c>
    </row>
    <row r="347" spans="1:6" ht="15" customHeight="1" x14ac:dyDescent="0.25">
      <c r="A347" s="61" t="s">
        <v>1243</v>
      </c>
      <c r="B347" s="62" t="s">
        <v>1854</v>
      </c>
      <c r="C347" s="63" t="s">
        <v>1855</v>
      </c>
      <c r="D347" s="62">
        <v>1978</v>
      </c>
      <c r="E347" s="63" t="s">
        <v>38</v>
      </c>
      <c r="F347" s="65" t="s">
        <v>35</v>
      </c>
    </row>
    <row r="348" spans="1:6" ht="15" customHeight="1" x14ac:dyDescent="0.25">
      <c r="A348" s="61" t="s">
        <v>1243</v>
      </c>
      <c r="B348" s="62" t="s">
        <v>1856</v>
      </c>
      <c r="C348" s="63" t="s">
        <v>1857</v>
      </c>
      <c r="D348" s="62">
        <v>1973</v>
      </c>
      <c r="E348" s="63" t="s">
        <v>29</v>
      </c>
      <c r="F348" s="65" t="s">
        <v>35</v>
      </c>
    </row>
    <row r="349" spans="1:6" ht="15" customHeight="1" x14ac:dyDescent="0.25">
      <c r="A349" s="61" t="s">
        <v>1243</v>
      </c>
      <c r="B349" s="62" t="s">
        <v>1858</v>
      </c>
      <c r="C349" s="63" t="s">
        <v>1859</v>
      </c>
      <c r="D349" s="62">
        <v>1999</v>
      </c>
      <c r="E349" s="63" t="s">
        <v>44</v>
      </c>
      <c r="F349" s="65" t="s">
        <v>35</v>
      </c>
    </row>
    <row r="350" spans="1:6" ht="15" customHeight="1" x14ac:dyDescent="0.25">
      <c r="A350" s="61" t="s">
        <v>1243</v>
      </c>
      <c r="B350" s="62" t="s">
        <v>1860</v>
      </c>
      <c r="C350" s="63" t="s">
        <v>1861</v>
      </c>
      <c r="D350" s="62">
        <v>1996</v>
      </c>
      <c r="E350" s="63" t="s">
        <v>34</v>
      </c>
      <c r="F350" s="65" t="s">
        <v>35</v>
      </c>
    </row>
    <row r="351" spans="1:6" ht="15" customHeight="1" x14ac:dyDescent="0.25">
      <c r="A351" s="61" t="s">
        <v>1243</v>
      </c>
      <c r="B351" s="62" t="s">
        <v>1862</v>
      </c>
      <c r="C351" s="63" t="s">
        <v>1863</v>
      </c>
      <c r="D351" s="62">
        <v>2000</v>
      </c>
      <c r="E351" s="63" t="s">
        <v>34</v>
      </c>
      <c r="F351" s="65" t="s">
        <v>35</v>
      </c>
    </row>
    <row r="352" spans="1:6" ht="15" customHeight="1" x14ac:dyDescent="0.25">
      <c r="A352" s="61" t="s">
        <v>1243</v>
      </c>
      <c r="B352" s="62" t="s">
        <v>1864</v>
      </c>
      <c r="C352" s="63" t="s">
        <v>1865</v>
      </c>
      <c r="D352" s="62">
        <v>1997</v>
      </c>
      <c r="E352" s="63" t="s">
        <v>44</v>
      </c>
      <c r="F352" s="65" t="s">
        <v>35</v>
      </c>
    </row>
    <row r="353" spans="1:6" ht="15" customHeight="1" x14ac:dyDescent="0.25">
      <c r="A353" s="61" t="s">
        <v>1243</v>
      </c>
      <c r="B353" s="62" t="s">
        <v>1866</v>
      </c>
      <c r="C353" s="63" t="s">
        <v>1867</v>
      </c>
      <c r="D353" s="62">
        <v>2000</v>
      </c>
      <c r="E353" s="63" t="s">
        <v>44</v>
      </c>
      <c r="F353" s="65" t="s">
        <v>35</v>
      </c>
    </row>
    <row r="354" spans="1:6" ht="15" customHeight="1" x14ac:dyDescent="0.25">
      <c r="A354" s="61" t="s">
        <v>1243</v>
      </c>
      <c r="B354" s="62" t="s">
        <v>1868</v>
      </c>
      <c r="C354" s="63" t="s">
        <v>1869</v>
      </c>
      <c r="D354" s="62">
        <v>1997</v>
      </c>
      <c r="E354" s="63" t="s">
        <v>57</v>
      </c>
      <c r="F354" s="65" t="s">
        <v>35</v>
      </c>
    </row>
    <row r="355" spans="1:6" ht="15" customHeight="1" x14ac:dyDescent="0.25">
      <c r="A355" s="61" t="s">
        <v>1243</v>
      </c>
      <c r="B355" s="62" t="s">
        <v>1870</v>
      </c>
      <c r="C355" s="63" t="s">
        <v>1871</v>
      </c>
      <c r="D355" s="62">
        <v>2000</v>
      </c>
      <c r="E355" s="63" t="s">
        <v>153</v>
      </c>
      <c r="F355" s="65" t="s">
        <v>35</v>
      </c>
    </row>
    <row r="356" spans="1:6" ht="15" customHeight="1" x14ac:dyDescent="0.25">
      <c r="A356" s="61" t="s">
        <v>1243</v>
      </c>
      <c r="B356" s="62" t="s">
        <v>1872</v>
      </c>
      <c r="C356" s="63" t="s">
        <v>1873</v>
      </c>
      <c r="D356" s="62">
        <v>2001</v>
      </c>
      <c r="E356" s="63" t="s">
        <v>150</v>
      </c>
      <c r="F356" s="65" t="s">
        <v>35</v>
      </c>
    </row>
    <row r="357" spans="1:6" ht="15" customHeight="1" x14ac:dyDescent="0.25">
      <c r="A357" s="61" t="s">
        <v>1243</v>
      </c>
      <c r="B357" s="62" t="s">
        <v>1874</v>
      </c>
      <c r="C357" s="63" t="s">
        <v>1875</v>
      </c>
      <c r="D357" s="62">
        <v>2001</v>
      </c>
      <c r="E357" s="63" t="s">
        <v>150</v>
      </c>
      <c r="F357" s="65" t="s">
        <v>35</v>
      </c>
    </row>
    <row r="358" spans="1:6" ht="15" customHeight="1" x14ac:dyDescent="0.25">
      <c r="A358" s="61" t="s">
        <v>1243</v>
      </c>
      <c r="B358" s="62" t="s">
        <v>1876</v>
      </c>
      <c r="C358" s="63" t="s">
        <v>1877</v>
      </c>
      <c r="D358" s="62">
        <v>2001</v>
      </c>
      <c r="E358" s="63" t="s">
        <v>19</v>
      </c>
      <c r="F358" s="65" t="s">
        <v>35</v>
      </c>
    </row>
    <row r="359" spans="1:6" ht="15" customHeight="1" x14ac:dyDescent="0.25">
      <c r="A359" s="61" t="s">
        <v>1243</v>
      </c>
      <c r="B359" s="62" t="s">
        <v>1878</v>
      </c>
      <c r="C359" s="63" t="s">
        <v>1879</v>
      </c>
      <c r="D359" s="62">
        <v>2000</v>
      </c>
      <c r="E359" s="63" t="s">
        <v>34</v>
      </c>
      <c r="F359" s="65" t="s">
        <v>35</v>
      </c>
    </row>
    <row r="360" spans="1:6" ht="15" customHeight="1" x14ac:dyDescent="0.25">
      <c r="A360" s="61" t="s">
        <v>1243</v>
      </c>
      <c r="B360" s="62" t="s">
        <v>1880</v>
      </c>
      <c r="C360" s="63" t="s">
        <v>1881</v>
      </c>
      <c r="D360" s="62">
        <v>2001</v>
      </c>
      <c r="E360" s="63" t="s">
        <v>7</v>
      </c>
      <c r="F360" s="65" t="s">
        <v>35</v>
      </c>
    </row>
    <row r="361" spans="1:6" ht="15" customHeight="1" x14ac:dyDescent="0.25">
      <c r="A361" s="61" t="s">
        <v>1243</v>
      </c>
      <c r="B361" s="62" t="s">
        <v>1882</v>
      </c>
      <c r="C361" s="63" t="s">
        <v>1883</v>
      </c>
      <c r="D361" s="62">
        <v>1991</v>
      </c>
      <c r="E361" s="63" t="s">
        <v>66</v>
      </c>
      <c r="F361" s="65" t="s">
        <v>35</v>
      </c>
    </row>
    <row r="362" spans="1:6" ht="15" customHeight="1" x14ac:dyDescent="0.25">
      <c r="A362" s="61" t="s">
        <v>1243</v>
      </c>
      <c r="B362" s="62" t="s">
        <v>1884</v>
      </c>
      <c r="C362" s="63" t="s">
        <v>1885</v>
      </c>
      <c r="D362" s="62">
        <v>1997</v>
      </c>
      <c r="E362" s="63" t="s">
        <v>34</v>
      </c>
      <c r="F362" s="65" t="s">
        <v>35</v>
      </c>
    </row>
    <row r="363" spans="1:6" ht="15" customHeight="1" x14ac:dyDescent="0.25">
      <c r="A363" s="61" t="s">
        <v>1243</v>
      </c>
      <c r="B363" s="62" t="s">
        <v>1886</v>
      </c>
      <c r="C363" s="63" t="s">
        <v>1887</v>
      </c>
      <c r="D363" s="62">
        <v>1996</v>
      </c>
      <c r="E363" s="63" t="s">
        <v>66</v>
      </c>
      <c r="F363" s="65" t="s">
        <v>35</v>
      </c>
    </row>
    <row r="364" spans="1:6" ht="15" customHeight="1" x14ac:dyDescent="0.25">
      <c r="A364" s="61" t="s">
        <v>1243</v>
      </c>
      <c r="B364" s="62" t="s">
        <v>1888</v>
      </c>
      <c r="C364" s="63" t="s">
        <v>1889</v>
      </c>
      <c r="D364" s="62">
        <v>2001</v>
      </c>
      <c r="E364" s="63" t="s">
        <v>10</v>
      </c>
      <c r="F364" s="65" t="s">
        <v>35</v>
      </c>
    </row>
    <row r="365" spans="1:6" ht="15" customHeight="1" x14ac:dyDescent="0.25">
      <c r="A365" s="61" t="s">
        <v>1243</v>
      </c>
      <c r="B365" s="62" t="s">
        <v>1890</v>
      </c>
      <c r="C365" s="63" t="s">
        <v>1891</v>
      </c>
      <c r="D365" s="62">
        <v>2000</v>
      </c>
      <c r="E365" s="63" t="s">
        <v>38</v>
      </c>
      <c r="F365" s="65" t="s">
        <v>35</v>
      </c>
    </row>
    <row r="366" spans="1:6" ht="15" customHeight="1" x14ac:dyDescent="0.25">
      <c r="A366" s="61" t="s">
        <v>1243</v>
      </c>
      <c r="B366" s="62" t="s">
        <v>1892</v>
      </c>
      <c r="C366" s="63" t="s">
        <v>1893</v>
      </c>
      <c r="D366" s="62">
        <v>1967</v>
      </c>
      <c r="E366" s="63" t="s">
        <v>7</v>
      </c>
      <c r="F366" s="65" t="s">
        <v>35</v>
      </c>
    </row>
    <row r="367" spans="1:6" ht="15" customHeight="1" x14ac:dyDescent="0.25">
      <c r="A367" s="61" t="s">
        <v>1243</v>
      </c>
      <c r="B367" s="62" t="s">
        <v>1894</v>
      </c>
      <c r="C367" s="63" t="s">
        <v>1895</v>
      </c>
      <c r="D367" s="62">
        <v>2001</v>
      </c>
      <c r="E367" s="63" t="s">
        <v>38</v>
      </c>
      <c r="F367" s="65" t="s">
        <v>35</v>
      </c>
    </row>
    <row r="368" spans="1:6" ht="15" customHeight="1" x14ac:dyDescent="0.25">
      <c r="A368" s="61" t="s">
        <v>1243</v>
      </c>
      <c r="B368" s="62" t="s">
        <v>1896</v>
      </c>
      <c r="C368" s="63" t="s">
        <v>1897</v>
      </c>
      <c r="D368" s="62">
        <v>2000</v>
      </c>
      <c r="E368" s="63" t="s">
        <v>44</v>
      </c>
      <c r="F368" s="65" t="s">
        <v>35</v>
      </c>
    </row>
    <row r="369" spans="1:6" ht="15" customHeight="1" x14ac:dyDescent="0.25">
      <c r="A369" s="61" t="s">
        <v>1243</v>
      </c>
      <c r="B369" s="62" t="s">
        <v>1898</v>
      </c>
      <c r="C369" s="63" t="s">
        <v>1899</v>
      </c>
      <c r="D369" s="62">
        <v>1996</v>
      </c>
      <c r="E369" s="63" t="s">
        <v>7</v>
      </c>
      <c r="F369" s="65" t="s">
        <v>35</v>
      </c>
    </row>
    <row r="370" spans="1:6" ht="15" customHeight="1" x14ac:dyDescent="0.25">
      <c r="A370" s="61" t="s">
        <v>1243</v>
      </c>
      <c r="B370" s="62" t="s">
        <v>1900</v>
      </c>
      <c r="C370" s="63" t="s">
        <v>1901</v>
      </c>
      <c r="D370" s="62">
        <v>2000</v>
      </c>
      <c r="E370" s="63" t="s">
        <v>7</v>
      </c>
      <c r="F370" s="65" t="s">
        <v>35</v>
      </c>
    </row>
    <row r="371" spans="1:6" ht="15" customHeight="1" x14ac:dyDescent="0.25">
      <c r="A371" s="61" t="s">
        <v>1243</v>
      </c>
      <c r="B371" s="62" t="s">
        <v>1902</v>
      </c>
      <c r="C371" s="63" t="s">
        <v>1903</v>
      </c>
      <c r="D371" s="62">
        <v>1998</v>
      </c>
      <c r="E371" s="63" t="s">
        <v>69</v>
      </c>
      <c r="F371" s="65" t="s">
        <v>35</v>
      </c>
    </row>
    <row r="372" spans="1:6" ht="15" customHeight="1" x14ac:dyDescent="0.25">
      <c r="A372" s="61" t="s">
        <v>1243</v>
      </c>
      <c r="B372" s="62" t="s">
        <v>1904</v>
      </c>
      <c r="C372" s="63" t="s">
        <v>1905</v>
      </c>
      <c r="D372" s="62">
        <v>1999</v>
      </c>
      <c r="E372" s="63" t="s">
        <v>66</v>
      </c>
      <c r="F372" s="65" t="s">
        <v>35</v>
      </c>
    </row>
    <row r="373" spans="1:6" ht="15" customHeight="1" x14ac:dyDescent="0.25">
      <c r="A373" s="61" t="s">
        <v>1243</v>
      </c>
      <c r="B373" s="62" t="s">
        <v>1906</v>
      </c>
      <c r="C373" s="63" t="s">
        <v>1907</v>
      </c>
      <c r="D373" s="62">
        <v>2000</v>
      </c>
      <c r="E373" s="63" t="s">
        <v>7</v>
      </c>
      <c r="F373" s="65" t="s">
        <v>35</v>
      </c>
    </row>
    <row r="374" spans="1:6" ht="15" customHeight="1" x14ac:dyDescent="0.25">
      <c r="A374" s="61" t="s">
        <v>1243</v>
      </c>
      <c r="B374" s="62" t="s">
        <v>1908</v>
      </c>
      <c r="C374" s="63" t="s">
        <v>1909</v>
      </c>
      <c r="D374" s="62">
        <v>2001</v>
      </c>
      <c r="E374" s="63" t="s">
        <v>10</v>
      </c>
      <c r="F374" s="65" t="s">
        <v>35</v>
      </c>
    </row>
    <row r="375" spans="1:6" ht="15" customHeight="1" x14ac:dyDescent="0.25">
      <c r="A375" s="61" t="s">
        <v>1243</v>
      </c>
      <c r="B375" s="62" t="s">
        <v>1910</v>
      </c>
      <c r="C375" s="63" t="s">
        <v>1911</v>
      </c>
      <c r="D375" s="62">
        <v>2001</v>
      </c>
      <c r="E375" s="63" t="s">
        <v>153</v>
      </c>
      <c r="F375" s="65" t="s">
        <v>35</v>
      </c>
    </row>
    <row r="376" spans="1:6" ht="15" customHeight="1" x14ac:dyDescent="0.25">
      <c r="A376" s="61" t="s">
        <v>1243</v>
      </c>
      <c r="B376" s="62" t="s">
        <v>1912</v>
      </c>
      <c r="C376" s="63" t="s">
        <v>1913</v>
      </c>
      <c r="D376" s="62">
        <v>1999</v>
      </c>
      <c r="E376" s="63" t="s">
        <v>66</v>
      </c>
      <c r="F376" s="65" t="s">
        <v>35</v>
      </c>
    </row>
    <row r="377" spans="1:6" ht="15" customHeight="1" x14ac:dyDescent="0.25">
      <c r="A377" s="61" t="s">
        <v>1243</v>
      </c>
      <c r="B377" s="62" t="s">
        <v>1914</v>
      </c>
      <c r="C377" s="63" t="s">
        <v>1915</v>
      </c>
      <c r="D377" s="62">
        <v>1997</v>
      </c>
      <c r="E377" s="63" t="s">
        <v>38</v>
      </c>
      <c r="F377" s="65" t="s">
        <v>35</v>
      </c>
    </row>
    <row r="378" spans="1:6" ht="15" customHeight="1" x14ac:dyDescent="0.25">
      <c r="A378" s="61" t="s">
        <v>1243</v>
      </c>
      <c r="B378" s="62" t="s">
        <v>1916</v>
      </c>
      <c r="C378" s="63" t="s">
        <v>1917</v>
      </c>
      <c r="D378" s="62">
        <v>1995</v>
      </c>
      <c r="E378" s="63" t="s">
        <v>7</v>
      </c>
      <c r="F378" s="65" t="s">
        <v>35</v>
      </c>
    </row>
    <row r="379" spans="1:6" ht="15" customHeight="1" x14ac:dyDescent="0.25">
      <c r="A379" s="61" t="s">
        <v>1243</v>
      </c>
      <c r="B379" s="62" t="s">
        <v>1918</v>
      </c>
      <c r="C379" s="63" t="s">
        <v>1919</v>
      </c>
      <c r="D379" s="62">
        <v>1997</v>
      </c>
      <c r="E379" s="63" t="s">
        <v>66</v>
      </c>
      <c r="F379" s="65" t="s">
        <v>35</v>
      </c>
    </row>
    <row r="380" spans="1:6" ht="15" customHeight="1" x14ac:dyDescent="0.25">
      <c r="A380" s="61" t="s">
        <v>1243</v>
      </c>
      <c r="B380" s="62" t="s">
        <v>1920</v>
      </c>
      <c r="C380" s="63" t="s">
        <v>1921</v>
      </c>
      <c r="D380" s="62">
        <v>1997</v>
      </c>
      <c r="E380" s="63" t="s">
        <v>69</v>
      </c>
      <c r="F380" s="65" t="s">
        <v>35</v>
      </c>
    </row>
    <row r="381" spans="1:6" ht="15" customHeight="1" x14ac:dyDescent="0.25">
      <c r="A381" s="61" t="s">
        <v>1243</v>
      </c>
      <c r="B381" s="62" t="s">
        <v>1922</v>
      </c>
      <c r="C381" s="63" t="s">
        <v>1923</v>
      </c>
      <c r="D381" s="62">
        <v>1998</v>
      </c>
      <c r="E381" s="63" t="s">
        <v>7</v>
      </c>
      <c r="F381" s="65" t="s">
        <v>35</v>
      </c>
    </row>
    <row r="382" spans="1:6" ht="15" customHeight="1" x14ac:dyDescent="0.25">
      <c r="A382" s="61" t="s">
        <v>1243</v>
      </c>
      <c r="B382" s="62" t="s">
        <v>1924</v>
      </c>
      <c r="C382" s="63" t="s">
        <v>1646</v>
      </c>
      <c r="D382" s="62">
        <v>1998</v>
      </c>
      <c r="E382" s="63" t="s">
        <v>66</v>
      </c>
      <c r="F382" s="65" t="s">
        <v>35</v>
      </c>
    </row>
    <row r="383" spans="1:6" ht="15" customHeight="1" x14ac:dyDescent="0.25">
      <c r="A383" s="61" t="s">
        <v>1243</v>
      </c>
      <c r="B383" s="62" t="s">
        <v>1925</v>
      </c>
      <c r="C383" s="63" t="s">
        <v>1926</v>
      </c>
      <c r="D383" s="62">
        <v>2001</v>
      </c>
      <c r="E383" s="63" t="s">
        <v>66</v>
      </c>
      <c r="F383" s="65" t="s">
        <v>35</v>
      </c>
    </row>
    <row r="384" spans="1:6" ht="15" customHeight="1" x14ac:dyDescent="0.25">
      <c r="A384" s="61" t="s">
        <v>1243</v>
      </c>
      <c r="B384" s="62" t="s">
        <v>1927</v>
      </c>
      <c r="C384" s="63" t="s">
        <v>1928</v>
      </c>
      <c r="D384" s="62">
        <v>1999</v>
      </c>
      <c r="E384" s="63" t="s">
        <v>153</v>
      </c>
      <c r="F384" s="65" t="s">
        <v>35</v>
      </c>
    </row>
    <row r="385" spans="1:6" ht="15" customHeight="1" x14ac:dyDescent="0.25">
      <c r="A385" s="61" t="s">
        <v>1243</v>
      </c>
      <c r="B385" s="62" t="s">
        <v>1929</v>
      </c>
      <c r="C385" s="63" t="s">
        <v>1930</v>
      </c>
      <c r="D385" s="62">
        <v>1972</v>
      </c>
      <c r="E385" s="63" t="s">
        <v>34</v>
      </c>
      <c r="F385" s="65" t="s">
        <v>35</v>
      </c>
    </row>
    <row r="386" spans="1:6" ht="15" customHeight="1" x14ac:dyDescent="0.25">
      <c r="A386" s="61" t="s">
        <v>1243</v>
      </c>
      <c r="B386" s="62" t="s">
        <v>1931</v>
      </c>
      <c r="C386" s="63" t="s">
        <v>1500</v>
      </c>
      <c r="D386" s="62">
        <v>1994</v>
      </c>
      <c r="E386" s="63" t="s">
        <v>300</v>
      </c>
      <c r="F386" s="65" t="s">
        <v>35</v>
      </c>
    </row>
    <row r="387" spans="1:6" ht="15" customHeight="1" x14ac:dyDescent="0.25">
      <c r="A387" s="61" t="s">
        <v>1243</v>
      </c>
      <c r="B387" s="62" t="s">
        <v>1932</v>
      </c>
      <c r="C387" s="63" t="s">
        <v>1933</v>
      </c>
      <c r="D387" s="62">
        <v>1994</v>
      </c>
      <c r="E387" s="63" t="s">
        <v>300</v>
      </c>
      <c r="F387" s="65" t="s">
        <v>35</v>
      </c>
    </row>
    <row r="388" spans="1:6" ht="15" customHeight="1" x14ac:dyDescent="0.25">
      <c r="A388" s="61" t="s">
        <v>1243</v>
      </c>
      <c r="B388" s="62" t="s">
        <v>1934</v>
      </c>
      <c r="C388" s="63" t="s">
        <v>1935</v>
      </c>
      <c r="D388" s="62">
        <v>1995</v>
      </c>
      <c r="E388" s="63" t="s">
        <v>300</v>
      </c>
      <c r="F388" s="65" t="s">
        <v>35</v>
      </c>
    </row>
    <row r="389" spans="1:6" ht="15" customHeight="1" x14ac:dyDescent="0.25">
      <c r="A389" s="61" t="s">
        <v>1243</v>
      </c>
      <c r="B389" s="62" t="s">
        <v>1936</v>
      </c>
      <c r="C389" s="63" t="s">
        <v>1917</v>
      </c>
      <c r="D389" s="62">
        <v>1995</v>
      </c>
      <c r="E389" s="63" t="s">
        <v>300</v>
      </c>
      <c r="F389" s="65" t="s">
        <v>35</v>
      </c>
    </row>
    <row r="390" spans="1:6" ht="15" customHeight="1" x14ac:dyDescent="0.25">
      <c r="A390" s="61" t="s">
        <v>1243</v>
      </c>
      <c r="B390" s="62" t="s">
        <v>1937</v>
      </c>
      <c r="C390" s="63" t="s">
        <v>1938</v>
      </c>
      <c r="D390" s="62">
        <v>1996</v>
      </c>
      <c r="E390" s="63" t="s">
        <v>300</v>
      </c>
      <c r="F390" s="65" t="s">
        <v>35</v>
      </c>
    </row>
    <row r="391" spans="1:6" ht="15" customHeight="1" x14ac:dyDescent="0.25">
      <c r="A391" s="61" t="s">
        <v>1243</v>
      </c>
      <c r="B391" s="62" t="s">
        <v>1939</v>
      </c>
      <c r="C391" s="63" t="s">
        <v>1940</v>
      </c>
      <c r="D391" s="62">
        <v>1999</v>
      </c>
      <c r="E391" s="63" t="s">
        <v>300</v>
      </c>
      <c r="F391" s="65" t="s">
        <v>35</v>
      </c>
    </row>
    <row r="392" spans="1:6" ht="15" customHeight="1" x14ac:dyDescent="0.25">
      <c r="A392" s="61" t="s">
        <v>1243</v>
      </c>
      <c r="B392" s="62" t="s">
        <v>1941</v>
      </c>
      <c r="C392" s="63" t="s">
        <v>1915</v>
      </c>
      <c r="D392" s="62">
        <v>1998</v>
      </c>
      <c r="E392" s="63" t="s">
        <v>300</v>
      </c>
      <c r="F392" s="65" t="s">
        <v>35</v>
      </c>
    </row>
    <row r="393" spans="1:6" ht="15" customHeight="1" x14ac:dyDescent="0.25">
      <c r="A393" s="61" t="s">
        <v>1243</v>
      </c>
      <c r="B393" s="62" t="s">
        <v>1942</v>
      </c>
      <c r="C393" s="63" t="s">
        <v>1943</v>
      </c>
      <c r="D393" s="62">
        <v>1998</v>
      </c>
      <c r="E393" s="63" t="s">
        <v>34</v>
      </c>
      <c r="F393" s="65" t="s">
        <v>35</v>
      </c>
    </row>
    <row r="394" spans="1:6" ht="15" customHeight="1" x14ac:dyDescent="0.25">
      <c r="A394" s="61" t="s">
        <v>1243</v>
      </c>
      <c r="B394" s="62" t="s">
        <v>1944</v>
      </c>
      <c r="C394" s="63" t="s">
        <v>1945</v>
      </c>
      <c r="D394" s="62">
        <v>1998</v>
      </c>
      <c r="E394" s="63" t="s">
        <v>300</v>
      </c>
      <c r="F394" s="65" t="s">
        <v>35</v>
      </c>
    </row>
    <row r="395" spans="1:6" ht="15" customHeight="1" x14ac:dyDescent="0.25">
      <c r="A395" s="61" t="s">
        <v>1243</v>
      </c>
      <c r="B395" s="62" t="s">
        <v>1946</v>
      </c>
      <c r="C395" s="63" t="s">
        <v>1947</v>
      </c>
      <c r="D395" s="62">
        <v>2001</v>
      </c>
      <c r="E395" s="63" t="s">
        <v>300</v>
      </c>
      <c r="F395" s="65" t="s">
        <v>35</v>
      </c>
    </row>
    <row r="396" spans="1:6" ht="15" customHeight="1" x14ac:dyDescent="0.25">
      <c r="A396" s="61" t="s">
        <v>1243</v>
      </c>
      <c r="B396" s="62" t="s">
        <v>1948</v>
      </c>
      <c r="C396" s="63" t="s">
        <v>1949</v>
      </c>
      <c r="D396" s="62">
        <v>1999</v>
      </c>
      <c r="E396" s="63" t="s">
        <v>300</v>
      </c>
      <c r="F396" s="65" t="s">
        <v>35</v>
      </c>
    </row>
    <row r="397" spans="1:6" ht="15" customHeight="1" x14ac:dyDescent="0.25">
      <c r="A397" s="61" t="s">
        <v>1243</v>
      </c>
      <c r="B397" s="62" t="s">
        <v>1950</v>
      </c>
      <c r="C397" s="63" t="s">
        <v>1951</v>
      </c>
      <c r="D397" s="62">
        <v>1999</v>
      </c>
      <c r="E397" s="63" t="s">
        <v>300</v>
      </c>
      <c r="F397" s="65" t="s">
        <v>35</v>
      </c>
    </row>
    <row r="398" spans="1:6" ht="15" customHeight="1" x14ac:dyDescent="0.25">
      <c r="A398" s="61" t="s">
        <v>1243</v>
      </c>
      <c r="B398" s="62" t="s">
        <v>1952</v>
      </c>
      <c r="C398" s="63" t="s">
        <v>1953</v>
      </c>
      <c r="D398" s="62">
        <v>2000</v>
      </c>
      <c r="E398" s="63" t="s">
        <v>300</v>
      </c>
      <c r="F398" s="65" t="s">
        <v>35</v>
      </c>
    </row>
    <row r="399" spans="1:6" ht="15" customHeight="1" x14ac:dyDescent="0.25">
      <c r="A399" s="61" t="s">
        <v>1243</v>
      </c>
      <c r="B399" s="62" t="s">
        <v>1954</v>
      </c>
      <c r="C399" s="63" t="s">
        <v>1955</v>
      </c>
      <c r="D399" s="62">
        <v>2001</v>
      </c>
      <c r="E399" s="63" t="s">
        <v>300</v>
      </c>
      <c r="F399" s="65" t="s">
        <v>35</v>
      </c>
    </row>
    <row r="400" spans="1:6" ht="15" customHeight="1" x14ac:dyDescent="0.25">
      <c r="A400" s="61" t="s">
        <v>1243</v>
      </c>
      <c r="B400" s="62" t="s">
        <v>1956</v>
      </c>
      <c r="C400" s="63" t="s">
        <v>1957</v>
      </c>
      <c r="D400" s="62">
        <v>1973</v>
      </c>
      <c r="E400" s="63" t="s">
        <v>1683</v>
      </c>
      <c r="F400" s="65" t="s">
        <v>35</v>
      </c>
    </row>
    <row r="401" spans="1:6" ht="15" customHeight="1" x14ac:dyDescent="0.25">
      <c r="A401" s="61" t="s">
        <v>1243</v>
      </c>
      <c r="B401" s="62" t="s">
        <v>1958</v>
      </c>
      <c r="C401" s="63" t="s">
        <v>1959</v>
      </c>
      <c r="D401" s="62">
        <v>2001</v>
      </c>
      <c r="E401" s="63" t="s">
        <v>19</v>
      </c>
      <c r="F401" s="65" t="s">
        <v>35</v>
      </c>
    </row>
    <row r="402" spans="1:6" ht="15" customHeight="1" x14ac:dyDescent="0.25">
      <c r="A402" s="61" t="s">
        <v>1243</v>
      </c>
      <c r="B402" s="62" t="s">
        <v>1960</v>
      </c>
      <c r="C402" s="63" t="s">
        <v>1961</v>
      </c>
      <c r="D402" s="62">
        <v>2001</v>
      </c>
      <c r="E402" s="63" t="s">
        <v>19</v>
      </c>
      <c r="F402" s="65" t="s">
        <v>35</v>
      </c>
    </row>
    <row r="403" spans="1:6" ht="15" customHeight="1" x14ac:dyDescent="0.25">
      <c r="A403" s="61" t="s">
        <v>1243</v>
      </c>
      <c r="B403" s="62" t="s">
        <v>1962</v>
      </c>
      <c r="C403" s="63" t="s">
        <v>1963</v>
      </c>
      <c r="D403" s="62">
        <v>2001</v>
      </c>
      <c r="E403" s="63" t="s">
        <v>19</v>
      </c>
      <c r="F403" s="65" t="s">
        <v>35</v>
      </c>
    </row>
    <row r="404" spans="1:6" ht="15" customHeight="1" x14ac:dyDescent="0.25">
      <c r="A404" s="61" t="s">
        <v>1243</v>
      </c>
      <c r="B404" s="62" t="s">
        <v>1964</v>
      </c>
      <c r="C404" s="63" t="s">
        <v>1965</v>
      </c>
      <c r="D404" s="62">
        <v>1976</v>
      </c>
      <c r="E404" s="63" t="s">
        <v>44</v>
      </c>
      <c r="F404" s="65" t="s">
        <v>35</v>
      </c>
    </row>
    <row r="405" spans="1:6" ht="15" customHeight="1" x14ac:dyDescent="0.25">
      <c r="A405" s="61" t="s">
        <v>1243</v>
      </c>
      <c r="B405" s="62" t="s">
        <v>1966</v>
      </c>
      <c r="C405" s="63" t="s">
        <v>1967</v>
      </c>
      <c r="D405" s="62">
        <v>2000</v>
      </c>
      <c r="E405" s="63" t="s">
        <v>1968</v>
      </c>
      <c r="F405" s="65" t="s">
        <v>35</v>
      </c>
    </row>
    <row r="406" spans="1:6" ht="15" customHeight="1" x14ac:dyDescent="0.25">
      <c r="A406" s="61" t="s">
        <v>1243</v>
      </c>
      <c r="B406" s="62" t="s">
        <v>1969</v>
      </c>
      <c r="C406" s="63" t="s">
        <v>1970</v>
      </c>
      <c r="D406" s="62">
        <v>2000</v>
      </c>
      <c r="E406" s="63" t="s">
        <v>1968</v>
      </c>
      <c r="F406" s="65" t="s">
        <v>35</v>
      </c>
    </row>
    <row r="407" spans="1:6" ht="15" customHeight="1" x14ac:dyDescent="0.25">
      <c r="A407" s="61" t="s">
        <v>1243</v>
      </c>
      <c r="B407" s="62" t="s">
        <v>1971</v>
      </c>
      <c r="C407" s="63" t="s">
        <v>1972</v>
      </c>
      <c r="D407" s="62">
        <v>2000</v>
      </c>
      <c r="E407" s="63" t="s">
        <v>1968</v>
      </c>
      <c r="F407" s="65" t="s">
        <v>35</v>
      </c>
    </row>
    <row r="408" spans="1:6" ht="15" customHeight="1" x14ac:dyDescent="0.25">
      <c r="A408" s="61" t="s">
        <v>1243</v>
      </c>
      <c r="B408" s="62" t="s">
        <v>1973</v>
      </c>
      <c r="C408" s="63" t="s">
        <v>1974</v>
      </c>
      <c r="D408" s="62">
        <v>1999</v>
      </c>
      <c r="E408" s="63" t="s">
        <v>302</v>
      </c>
      <c r="F408" s="65" t="s">
        <v>35</v>
      </c>
    </row>
    <row r="409" spans="1:6" ht="15" customHeight="1" x14ac:dyDescent="0.25">
      <c r="A409" s="61" t="s">
        <v>1243</v>
      </c>
      <c r="B409" s="62" t="s">
        <v>1975</v>
      </c>
      <c r="C409" s="63" t="s">
        <v>1976</v>
      </c>
      <c r="D409" s="62">
        <v>1999</v>
      </c>
      <c r="E409" s="63" t="s">
        <v>302</v>
      </c>
      <c r="F409" s="65" t="s">
        <v>35</v>
      </c>
    </row>
    <row r="410" spans="1:6" ht="15" customHeight="1" x14ac:dyDescent="0.25">
      <c r="A410" s="61" t="s">
        <v>1243</v>
      </c>
      <c r="B410" s="62" t="s">
        <v>1977</v>
      </c>
      <c r="C410" s="63" t="s">
        <v>1978</v>
      </c>
      <c r="D410" s="62">
        <v>1997</v>
      </c>
      <c r="E410" s="63" t="s">
        <v>302</v>
      </c>
      <c r="F410" s="65" t="s">
        <v>35</v>
      </c>
    </row>
    <row r="411" spans="1:6" ht="15" customHeight="1" x14ac:dyDescent="0.25">
      <c r="A411" s="61" t="s">
        <v>1243</v>
      </c>
      <c r="B411" s="62" t="s">
        <v>1979</v>
      </c>
      <c r="C411" s="63" t="s">
        <v>1980</v>
      </c>
      <c r="D411" s="62">
        <v>1997</v>
      </c>
      <c r="E411" s="63" t="s">
        <v>302</v>
      </c>
      <c r="F411" s="65" t="s">
        <v>35</v>
      </c>
    </row>
    <row r="412" spans="1:6" ht="15" customHeight="1" x14ac:dyDescent="0.25">
      <c r="A412" s="61" t="s">
        <v>1243</v>
      </c>
      <c r="B412" s="62" t="s">
        <v>1981</v>
      </c>
      <c r="C412" s="63" t="s">
        <v>1982</v>
      </c>
      <c r="D412" s="62">
        <v>1995</v>
      </c>
      <c r="E412" s="63" t="s">
        <v>302</v>
      </c>
      <c r="F412" s="65" t="s">
        <v>35</v>
      </c>
    </row>
    <row r="413" spans="1:6" ht="15" customHeight="1" x14ac:dyDescent="0.25">
      <c r="A413" s="61" t="s">
        <v>1243</v>
      </c>
      <c r="B413" s="62" t="s">
        <v>1983</v>
      </c>
      <c r="C413" s="63" t="s">
        <v>1984</v>
      </c>
      <c r="D413" s="62">
        <v>1995</v>
      </c>
      <c r="E413" s="63" t="s">
        <v>302</v>
      </c>
      <c r="F413" s="65" t="s">
        <v>35</v>
      </c>
    </row>
    <row r="414" spans="1:6" ht="15" customHeight="1" x14ac:dyDescent="0.25">
      <c r="A414" s="61" t="s">
        <v>1243</v>
      </c>
      <c r="B414" s="62" t="s">
        <v>1985</v>
      </c>
      <c r="C414" s="63" t="s">
        <v>1986</v>
      </c>
      <c r="D414" s="62">
        <v>1996</v>
      </c>
      <c r="E414" s="63" t="s">
        <v>302</v>
      </c>
      <c r="F414" s="65" t="s">
        <v>35</v>
      </c>
    </row>
    <row r="415" spans="1:6" ht="15" customHeight="1" x14ac:dyDescent="0.25">
      <c r="A415" s="61" t="s">
        <v>1243</v>
      </c>
      <c r="B415" s="62" t="s">
        <v>1987</v>
      </c>
      <c r="C415" s="63" t="s">
        <v>1988</v>
      </c>
      <c r="D415" s="62">
        <v>1996</v>
      </c>
      <c r="E415" s="63" t="s">
        <v>302</v>
      </c>
      <c r="F415" s="65" t="s">
        <v>35</v>
      </c>
    </row>
    <row r="416" spans="1:6" ht="15" customHeight="1" x14ac:dyDescent="0.25">
      <c r="A416" s="61" t="s">
        <v>1243</v>
      </c>
      <c r="B416" s="62" t="s">
        <v>1989</v>
      </c>
      <c r="C416" s="63" t="s">
        <v>1990</v>
      </c>
      <c r="D416" s="62">
        <v>1968</v>
      </c>
      <c r="E416" s="63" t="s">
        <v>302</v>
      </c>
      <c r="F416" s="65" t="s">
        <v>35</v>
      </c>
    </row>
    <row r="417" spans="1:6" ht="15" customHeight="1" x14ac:dyDescent="0.25">
      <c r="A417" s="61" t="s">
        <v>1243</v>
      </c>
      <c r="B417" s="62" t="s">
        <v>1991</v>
      </c>
      <c r="C417" s="63" t="s">
        <v>1992</v>
      </c>
      <c r="D417" s="62">
        <v>1964</v>
      </c>
      <c r="E417" s="63" t="s">
        <v>302</v>
      </c>
      <c r="F417" s="65" t="s">
        <v>35</v>
      </c>
    </row>
    <row r="418" spans="1:6" ht="15" customHeight="1" x14ac:dyDescent="0.25">
      <c r="A418" s="61" t="s">
        <v>1243</v>
      </c>
      <c r="B418" s="62" t="s">
        <v>1993</v>
      </c>
      <c r="C418" s="63" t="s">
        <v>1994</v>
      </c>
      <c r="D418" s="62">
        <v>2001</v>
      </c>
      <c r="E418" s="63" t="s">
        <v>38</v>
      </c>
      <c r="F418" s="65" t="s">
        <v>35</v>
      </c>
    </row>
    <row r="419" spans="1:6" ht="15" customHeight="1" x14ac:dyDescent="0.25">
      <c r="A419" s="61" t="s">
        <v>1243</v>
      </c>
      <c r="B419" s="62" t="s">
        <v>1995</v>
      </c>
      <c r="C419" s="63" t="s">
        <v>1996</v>
      </c>
      <c r="D419" s="62">
        <v>1957</v>
      </c>
      <c r="E419" s="63" t="s">
        <v>34</v>
      </c>
      <c r="F419" s="65" t="s">
        <v>35</v>
      </c>
    </row>
    <row r="420" spans="1:6" ht="15" customHeight="1" x14ac:dyDescent="0.25">
      <c r="A420" s="61" t="s">
        <v>1243</v>
      </c>
      <c r="B420" s="62" t="s">
        <v>1997</v>
      </c>
      <c r="C420" s="63" t="s">
        <v>1998</v>
      </c>
      <c r="D420" s="62">
        <v>2001</v>
      </c>
      <c r="E420" s="63" t="s">
        <v>100</v>
      </c>
      <c r="F420" s="65" t="s">
        <v>35</v>
      </c>
    </row>
    <row r="421" spans="1:6" ht="15" customHeight="1" x14ac:dyDescent="0.25">
      <c r="A421" s="61" t="s">
        <v>1243</v>
      </c>
      <c r="B421" s="62" t="s">
        <v>1999</v>
      </c>
      <c r="C421" s="63" t="s">
        <v>2000</v>
      </c>
      <c r="D421" s="62">
        <v>2000</v>
      </c>
      <c r="E421" s="63" t="s">
        <v>307</v>
      </c>
      <c r="F421" s="65" t="s">
        <v>35</v>
      </c>
    </row>
    <row r="422" spans="1:6" ht="15" customHeight="1" x14ac:dyDescent="0.25">
      <c r="A422" s="61" t="s">
        <v>1243</v>
      </c>
      <c r="B422" s="62" t="s">
        <v>2001</v>
      </c>
      <c r="C422" s="63" t="s">
        <v>2002</v>
      </c>
      <c r="D422" s="62">
        <v>1995</v>
      </c>
      <c r="E422" s="63" t="s">
        <v>313</v>
      </c>
      <c r="F422" s="65" t="s">
        <v>35</v>
      </c>
    </row>
    <row r="423" spans="1:6" ht="15" customHeight="1" x14ac:dyDescent="0.25">
      <c r="A423" s="61" t="s">
        <v>1243</v>
      </c>
      <c r="B423" s="62" t="s">
        <v>2003</v>
      </c>
      <c r="C423" s="63" t="s">
        <v>2004</v>
      </c>
      <c r="D423" s="62">
        <v>1999</v>
      </c>
      <c r="E423" s="63" t="s">
        <v>313</v>
      </c>
      <c r="F423" s="65" t="s">
        <v>35</v>
      </c>
    </row>
    <row r="424" spans="1:6" ht="15" customHeight="1" x14ac:dyDescent="0.25">
      <c r="A424" s="61" t="s">
        <v>1243</v>
      </c>
      <c r="B424" s="62" t="s">
        <v>2005</v>
      </c>
      <c r="C424" s="63" t="s">
        <v>2006</v>
      </c>
      <c r="D424" s="62">
        <v>1999</v>
      </c>
      <c r="E424" s="63" t="s">
        <v>313</v>
      </c>
      <c r="F424" s="65" t="s">
        <v>35</v>
      </c>
    </row>
    <row r="425" spans="1:6" ht="15" customHeight="1" x14ac:dyDescent="0.25">
      <c r="A425" s="61" t="s">
        <v>1243</v>
      </c>
      <c r="B425" s="62" t="s">
        <v>2007</v>
      </c>
      <c r="C425" s="63" t="s">
        <v>2008</v>
      </c>
      <c r="D425" s="62">
        <v>2001</v>
      </c>
      <c r="E425" s="63" t="s">
        <v>313</v>
      </c>
      <c r="F425" s="65" t="s">
        <v>35</v>
      </c>
    </row>
    <row r="426" spans="1:6" ht="15" customHeight="1" x14ac:dyDescent="0.25">
      <c r="A426" s="61" t="s">
        <v>1243</v>
      </c>
      <c r="B426" s="62" t="s">
        <v>2009</v>
      </c>
      <c r="C426" s="63" t="s">
        <v>2010</v>
      </c>
      <c r="D426" s="62">
        <v>2001</v>
      </c>
      <c r="E426" s="63" t="s">
        <v>310</v>
      </c>
      <c r="F426" s="65" t="s">
        <v>35</v>
      </c>
    </row>
    <row r="427" spans="1:6" ht="15" customHeight="1" x14ac:dyDescent="0.25">
      <c r="A427" s="61" t="s">
        <v>1243</v>
      </c>
      <c r="B427" s="62" t="s">
        <v>2011</v>
      </c>
      <c r="C427" s="63" t="s">
        <v>2012</v>
      </c>
      <c r="D427" s="62">
        <v>1967</v>
      </c>
      <c r="E427" s="63" t="s">
        <v>7</v>
      </c>
      <c r="F427" s="65" t="s">
        <v>35</v>
      </c>
    </row>
    <row r="428" spans="1:6" ht="15" customHeight="1" x14ac:dyDescent="0.25">
      <c r="A428" s="61" t="s">
        <v>1243</v>
      </c>
      <c r="B428" s="62" t="s">
        <v>2013</v>
      </c>
      <c r="C428" s="63" t="s">
        <v>2014</v>
      </c>
      <c r="D428" s="62">
        <v>1997</v>
      </c>
      <c r="E428" s="63" t="s">
        <v>69</v>
      </c>
      <c r="F428" s="65" t="s">
        <v>35</v>
      </c>
    </row>
    <row r="429" spans="1:6" ht="15" customHeight="1" x14ac:dyDescent="0.25">
      <c r="A429" s="61" t="s">
        <v>1243</v>
      </c>
      <c r="B429" s="62" t="s">
        <v>2015</v>
      </c>
      <c r="C429" s="63" t="s">
        <v>2016</v>
      </c>
      <c r="D429" s="62">
        <v>2000</v>
      </c>
      <c r="E429" s="63" t="s">
        <v>66</v>
      </c>
      <c r="F429" s="65" t="s">
        <v>35</v>
      </c>
    </row>
    <row r="430" spans="1:6" ht="15" customHeight="1" x14ac:dyDescent="0.25">
      <c r="A430" s="61" t="s">
        <v>1243</v>
      </c>
      <c r="B430" s="62" t="s">
        <v>2017</v>
      </c>
      <c r="C430" s="63" t="s">
        <v>2018</v>
      </c>
      <c r="D430" s="62">
        <v>1990</v>
      </c>
      <c r="E430" s="63" t="s">
        <v>100</v>
      </c>
      <c r="F430" s="65" t="s">
        <v>35</v>
      </c>
    </row>
    <row r="431" spans="1:6" ht="15" customHeight="1" x14ac:dyDescent="0.25">
      <c r="A431" s="61" t="s">
        <v>1243</v>
      </c>
      <c r="B431" s="62" t="s">
        <v>2019</v>
      </c>
      <c r="C431" s="63" t="s">
        <v>2020</v>
      </c>
      <c r="D431" s="62">
        <v>1991</v>
      </c>
      <c r="E431" s="63" t="s">
        <v>300</v>
      </c>
      <c r="F431" s="65" t="s">
        <v>35</v>
      </c>
    </row>
    <row r="432" spans="1:6" ht="15" customHeight="1" x14ac:dyDescent="0.25">
      <c r="A432" s="61" t="s">
        <v>1243</v>
      </c>
      <c r="B432" s="62" t="s">
        <v>2021</v>
      </c>
      <c r="C432" s="63" t="s">
        <v>2022</v>
      </c>
      <c r="D432" s="62">
        <v>2001</v>
      </c>
      <c r="E432" s="63" t="s">
        <v>66</v>
      </c>
      <c r="F432" s="65" t="s">
        <v>35</v>
      </c>
    </row>
    <row r="433" spans="1:6" ht="15" customHeight="1" x14ac:dyDescent="0.25">
      <c r="A433" s="61" t="s">
        <v>1243</v>
      </c>
      <c r="B433" s="62" t="s">
        <v>2023</v>
      </c>
      <c r="C433" s="63" t="s">
        <v>2024</v>
      </c>
      <c r="D433" s="62">
        <v>1973</v>
      </c>
      <c r="E433" s="63" t="s">
        <v>10</v>
      </c>
      <c r="F433" s="65" t="s">
        <v>35</v>
      </c>
    </row>
    <row r="434" spans="1:6" ht="15" customHeight="1" x14ac:dyDescent="0.25">
      <c r="A434" s="61" t="s">
        <v>1243</v>
      </c>
      <c r="B434" s="62" t="s">
        <v>2025</v>
      </c>
      <c r="C434" s="63" t="s">
        <v>2026</v>
      </c>
      <c r="D434" s="62">
        <v>1962</v>
      </c>
      <c r="E434" s="63" t="s">
        <v>57</v>
      </c>
      <c r="F434" s="65" t="s">
        <v>35</v>
      </c>
    </row>
    <row r="435" spans="1:6" ht="15" customHeight="1" x14ac:dyDescent="0.25">
      <c r="A435" s="61" t="s">
        <v>1243</v>
      </c>
      <c r="B435" s="62" t="s">
        <v>2027</v>
      </c>
      <c r="C435" s="63" t="s">
        <v>2028</v>
      </c>
      <c r="D435" s="62">
        <v>2001</v>
      </c>
      <c r="E435" s="63" t="s">
        <v>19</v>
      </c>
      <c r="F435" s="65" t="s">
        <v>35</v>
      </c>
    </row>
    <row r="436" spans="1:6" ht="15" customHeight="1" x14ac:dyDescent="0.25">
      <c r="A436" s="61" t="s">
        <v>1243</v>
      </c>
      <c r="B436" s="62" t="s">
        <v>2029</v>
      </c>
      <c r="C436" s="63" t="s">
        <v>2030</v>
      </c>
      <c r="D436" s="62">
        <v>1999</v>
      </c>
      <c r="E436" s="63" t="s">
        <v>7</v>
      </c>
      <c r="F436" s="65" t="s">
        <v>35</v>
      </c>
    </row>
    <row r="437" spans="1:6" ht="15" customHeight="1" x14ac:dyDescent="0.25">
      <c r="A437" s="61" t="s">
        <v>1243</v>
      </c>
      <c r="B437" s="62" t="s">
        <v>2031</v>
      </c>
      <c r="C437" s="63" t="s">
        <v>2032</v>
      </c>
      <c r="D437" s="62">
        <v>1996</v>
      </c>
      <c r="E437" s="63" t="s">
        <v>2033</v>
      </c>
      <c r="F437" s="65" t="s">
        <v>35</v>
      </c>
    </row>
    <row r="438" spans="1:6" ht="15" customHeight="1" x14ac:dyDescent="0.25">
      <c r="A438" s="61" t="s">
        <v>1243</v>
      </c>
      <c r="B438" s="62" t="s">
        <v>2034</v>
      </c>
      <c r="C438" s="63" t="s">
        <v>2035</v>
      </c>
      <c r="D438" s="62">
        <v>1998</v>
      </c>
      <c r="E438" s="63" t="s">
        <v>2033</v>
      </c>
      <c r="F438" s="65" t="s">
        <v>35</v>
      </c>
    </row>
    <row r="439" spans="1:6" ht="15" customHeight="1" x14ac:dyDescent="0.25">
      <c r="A439" s="61" t="s">
        <v>1243</v>
      </c>
      <c r="B439" s="62" t="s">
        <v>2036</v>
      </c>
      <c r="C439" s="63" t="s">
        <v>2037</v>
      </c>
      <c r="D439" s="62">
        <v>1998</v>
      </c>
      <c r="E439" s="63" t="s">
        <v>2033</v>
      </c>
      <c r="F439" s="65" t="s">
        <v>35</v>
      </c>
    </row>
    <row r="440" spans="1:6" ht="15" customHeight="1" x14ac:dyDescent="0.25">
      <c r="A440" s="61" t="s">
        <v>1243</v>
      </c>
      <c r="B440" s="62" t="s">
        <v>2038</v>
      </c>
      <c r="C440" s="63" t="s">
        <v>2039</v>
      </c>
      <c r="D440" s="62">
        <v>1997</v>
      </c>
      <c r="E440" s="63" t="s">
        <v>321</v>
      </c>
      <c r="F440" s="65" t="s">
        <v>35</v>
      </c>
    </row>
    <row r="441" spans="1:6" ht="15" customHeight="1" x14ac:dyDescent="0.25">
      <c r="A441" s="61" t="s">
        <v>1243</v>
      </c>
      <c r="B441" s="62" t="s">
        <v>2040</v>
      </c>
      <c r="C441" s="63" t="s">
        <v>2041</v>
      </c>
      <c r="D441" s="62">
        <v>2001</v>
      </c>
      <c r="E441" s="63" t="s">
        <v>428</v>
      </c>
      <c r="F441" s="65" t="s">
        <v>35</v>
      </c>
    </row>
    <row r="442" spans="1:6" ht="15" customHeight="1" x14ac:dyDescent="0.25">
      <c r="A442" s="61" t="s">
        <v>1243</v>
      </c>
      <c r="B442" s="62" t="s">
        <v>2042</v>
      </c>
      <c r="C442" s="63" t="s">
        <v>2043</v>
      </c>
      <c r="D442" s="62">
        <v>1981</v>
      </c>
      <c r="E442" s="63" t="s">
        <v>19</v>
      </c>
      <c r="F442" s="65" t="s">
        <v>35</v>
      </c>
    </row>
    <row r="443" spans="1:6" ht="15" customHeight="1" x14ac:dyDescent="0.25">
      <c r="A443" s="61" t="s">
        <v>1243</v>
      </c>
      <c r="B443" s="62" t="s">
        <v>2044</v>
      </c>
      <c r="C443" s="63" t="s">
        <v>2045</v>
      </c>
      <c r="D443" s="62">
        <v>1971</v>
      </c>
      <c r="E443" s="63" t="s">
        <v>34</v>
      </c>
      <c r="F443" s="65" t="s">
        <v>35</v>
      </c>
    </row>
    <row r="444" spans="1:6" ht="15" customHeight="1" x14ac:dyDescent="0.25">
      <c r="A444" s="61" t="s">
        <v>1243</v>
      </c>
      <c r="B444" s="62" t="s">
        <v>2046</v>
      </c>
      <c r="C444" s="63" t="s">
        <v>2047</v>
      </c>
      <c r="D444" s="62">
        <v>2001</v>
      </c>
      <c r="E444" s="63" t="s">
        <v>66</v>
      </c>
      <c r="F444" s="65" t="s">
        <v>35</v>
      </c>
    </row>
    <row r="445" spans="1:6" ht="15" customHeight="1" x14ac:dyDescent="0.25">
      <c r="A445" s="61" t="s">
        <v>1243</v>
      </c>
      <c r="B445" s="62" t="s">
        <v>2048</v>
      </c>
      <c r="C445" s="63" t="s">
        <v>2049</v>
      </c>
      <c r="D445" s="62">
        <v>1991</v>
      </c>
      <c r="E445" s="63" t="s">
        <v>348</v>
      </c>
      <c r="F445" s="65" t="s">
        <v>35</v>
      </c>
    </row>
    <row r="446" spans="1:6" ht="15" customHeight="1" x14ac:dyDescent="0.25">
      <c r="A446" s="61" t="s">
        <v>1243</v>
      </c>
      <c r="B446" s="62" t="s">
        <v>2050</v>
      </c>
      <c r="C446" s="63" t="s">
        <v>2051</v>
      </c>
      <c r="D446" s="62">
        <v>1999</v>
      </c>
      <c r="E446" s="63" t="s">
        <v>7</v>
      </c>
      <c r="F446" s="65" t="s">
        <v>35</v>
      </c>
    </row>
    <row r="447" spans="1:6" ht="15" customHeight="1" x14ac:dyDescent="0.25">
      <c r="A447" s="61" t="s">
        <v>1243</v>
      </c>
      <c r="B447" s="62" t="s">
        <v>2052</v>
      </c>
      <c r="C447" s="63" t="s">
        <v>2053</v>
      </c>
      <c r="D447" s="62">
        <v>2001</v>
      </c>
      <c r="E447" s="63" t="s">
        <v>66</v>
      </c>
      <c r="F447" s="65" t="s">
        <v>35</v>
      </c>
    </row>
    <row r="448" spans="1:6" ht="15" customHeight="1" x14ac:dyDescent="0.25">
      <c r="A448" s="61" t="s">
        <v>1243</v>
      </c>
      <c r="B448" s="62" t="s">
        <v>2054</v>
      </c>
      <c r="C448" s="63" t="s">
        <v>2055</v>
      </c>
      <c r="D448" s="62">
        <v>2000</v>
      </c>
      <c r="E448" s="63" t="s">
        <v>38</v>
      </c>
      <c r="F448" s="65" t="s">
        <v>35</v>
      </c>
    </row>
    <row r="449" spans="1:6" ht="15" customHeight="1" x14ac:dyDescent="0.25">
      <c r="A449" s="61" t="s">
        <v>1243</v>
      </c>
      <c r="B449" s="62" t="s">
        <v>2056</v>
      </c>
      <c r="C449" s="63" t="s">
        <v>2057</v>
      </c>
      <c r="D449" s="62">
        <v>1975</v>
      </c>
      <c r="E449" s="63" t="s">
        <v>348</v>
      </c>
      <c r="F449" s="65" t="s">
        <v>35</v>
      </c>
    </row>
    <row r="450" spans="1:6" ht="15" customHeight="1" x14ac:dyDescent="0.25">
      <c r="A450" s="61" t="s">
        <v>1243</v>
      </c>
      <c r="B450" s="62" t="s">
        <v>2058</v>
      </c>
      <c r="C450" s="63" t="s">
        <v>2059</v>
      </c>
      <c r="D450" s="62">
        <v>1993</v>
      </c>
      <c r="E450" s="63" t="s">
        <v>24</v>
      </c>
      <c r="F450" s="65" t="s">
        <v>35</v>
      </c>
    </row>
    <row r="451" spans="1:6" ht="15" customHeight="1" x14ac:dyDescent="0.25">
      <c r="A451" s="61" t="s">
        <v>1243</v>
      </c>
      <c r="B451" s="62" t="s">
        <v>2060</v>
      </c>
      <c r="C451" s="63" t="s">
        <v>2061</v>
      </c>
      <c r="D451" s="62">
        <v>1991</v>
      </c>
      <c r="E451" s="63" t="s">
        <v>24</v>
      </c>
      <c r="F451" s="65" t="s">
        <v>35</v>
      </c>
    </row>
    <row r="452" spans="1:6" ht="15" customHeight="1" x14ac:dyDescent="0.25">
      <c r="A452" s="61" t="s">
        <v>1243</v>
      </c>
      <c r="B452" s="62" t="s">
        <v>2062</v>
      </c>
      <c r="C452" s="63" t="s">
        <v>2063</v>
      </c>
      <c r="D452" s="62">
        <v>1997</v>
      </c>
      <c r="E452" s="63" t="s">
        <v>24</v>
      </c>
      <c r="F452" s="65" t="s">
        <v>35</v>
      </c>
    </row>
    <row r="453" spans="1:6" ht="15" customHeight="1" x14ac:dyDescent="0.25">
      <c r="A453" s="61" t="s">
        <v>1243</v>
      </c>
      <c r="B453" s="62" t="s">
        <v>2064</v>
      </c>
      <c r="C453" s="63" t="s">
        <v>2065</v>
      </c>
      <c r="D453" s="62">
        <v>1998</v>
      </c>
      <c r="E453" s="63" t="s">
        <v>24</v>
      </c>
      <c r="F453" s="65" t="s">
        <v>35</v>
      </c>
    </row>
    <row r="454" spans="1:6" ht="15" customHeight="1" x14ac:dyDescent="0.25">
      <c r="A454" s="61" t="s">
        <v>1243</v>
      </c>
      <c r="B454" s="62" t="s">
        <v>2066</v>
      </c>
      <c r="C454" s="63" t="s">
        <v>2067</v>
      </c>
      <c r="D454" s="62">
        <v>1999</v>
      </c>
      <c r="E454" s="63" t="s">
        <v>24</v>
      </c>
      <c r="F454" s="65" t="s">
        <v>35</v>
      </c>
    </row>
    <row r="455" spans="1:6" ht="15" customHeight="1" x14ac:dyDescent="0.25">
      <c r="A455" s="61" t="s">
        <v>1243</v>
      </c>
      <c r="B455" s="62" t="s">
        <v>2068</v>
      </c>
      <c r="C455" s="63" t="s">
        <v>2069</v>
      </c>
      <c r="D455" s="62">
        <v>2000</v>
      </c>
      <c r="E455" s="63" t="s">
        <v>24</v>
      </c>
      <c r="F455" s="65" t="s">
        <v>35</v>
      </c>
    </row>
    <row r="456" spans="1:6" ht="15" customHeight="1" x14ac:dyDescent="0.25">
      <c r="A456" s="61" t="s">
        <v>1243</v>
      </c>
      <c r="B456" s="62" t="s">
        <v>2070</v>
      </c>
      <c r="C456" s="63" t="s">
        <v>2071</v>
      </c>
      <c r="D456" s="62">
        <v>1999</v>
      </c>
      <c r="E456" s="63" t="s">
        <v>24</v>
      </c>
      <c r="F456" s="65" t="s">
        <v>35</v>
      </c>
    </row>
    <row r="457" spans="1:6" ht="15" customHeight="1" x14ac:dyDescent="0.25">
      <c r="A457" s="61" t="s">
        <v>1243</v>
      </c>
      <c r="B457" s="62" t="s">
        <v>2072</v>
      </c>
      <c r="C457" s="63" t="s">
        <v>2073</v>
      </c>
      <c r="D457" s="62">
        <v>2001</v>
      </c>
      <c r="E457" s="63" t="s">
        <v>24</v>
      </c>
      <c r="F457" s="65" t="s">
        <v>35</v>
      </c>
    </row>
    <row r="458" spans="1:6" ht="15" customHeight="1" x14ac:dyDescent="0.25">
      <c r="A458" s="61" t="s">
        <v>1243</v>
      </c>
      <c r="B458" s="62" t="s">
        <v>2074</v>
      </c>
      <c r="C458" s="63" t="s">
        <v>2075</v>
      </c>
      <c r="D458" s="62">
        <v>2001</v>
      </c>
      <c r="E458" s="63" t="s">
        <v>24</v>
      </c>
      <c r="F458" s="65" t="s">
        <v>35</v>
      </c>
    </row>
    <row r="459" spans="1:6" ht="15" customHeight="1" x14ac:dyDescent="0.25">
      <c r="A459" s="61" t="s">
        <v>1243</v>
      </c>
      <c r="B459" s="62" t="s">
        <v>2076</v>
      </c>
      <c r="C459" s="63" t="s">
        <v>2077</v>
      </c>
      <c r="D459" s="62">
        <v>1986</v>
      </c>
      <c r="E459" s="63" t="s">
        <v>7</v>
      </c>
      <c r="F459" s="65" t="s">
        <v>35</v>
      </c>
    </row>
    <row r="460" spans="1:6" ht="15" customHeight="1" x14ac:dyDescent="0.25">
      <c r="A460" s="61" t="s">
        <v>1243</v>
      </c>
      <c r="B460" s="62" t="s">
        <v>2078</v>
      </c>
      <c r="C460" s="63" t="s">
        <v>2079</v>
      </c>
      <c r="D460" s="62">
        <v>1996</v>
      </c>
      <c r="E460" s="63" t="s">
        <v>2080</v>
      </c>
      <c r="F460" s="65" t="s">
        <v>35</v>
      </c>
    </row>
    <row r="461" spans="1:6" ht="15" customHeight="1" x14ac:dyDescent="0.25">
      <c r="A461" s="61" t="s">
        <v>1243</v>
      </c>
      <c r="B461" s="62" t="s">
        <v>2081</v>
      </c>
      <c r="C461" s="63" t="s">
        <v>2082</v>
      </c>
      <c r="D461" s="62">
        <v>1998</v>
      </c>
      <c r="E461" s="63" t="s">
        <v>2083</v>
      </c>
      <c r="F461" s="65" t="s">
        <v>35</v>
      </c>
    </row>
    <row r="462" spans="1:6" ht="15" customHeight="1" x14ac:dyDescent="0.25">
      <c r="A462" s="61" t="s">
        <v>1243</v>
      </c>
      <c r="B462" s="62" t="s">
        <v>2084</v>
      </c>
      <c r="C462" s="63" t="s">
        <v>2085</v>
      </c>
      <c r="D462" s="62">
        <v>1984</v>
      </c>
      <c r="E462" s="63" t="s">
        <v>34</v>
      </c>
      <c r="F462" s="65" t="s">
        <v>35</v>
      </c>
    </row>
    <row r="463" spans="1:6" ht="15" customHeight="1" x14ac:dyDescent="0.25">
      <c r="A463" s="61" t="s">
        <v>1243</v>
      </c>
      <c r="B463" s="62" t="s">
        <v>2086</v>
      </c>
      <c r="C463" s="63" t="s">
        <v>2087</v>
      </c>
      <c r="D463" s="62">
        <v>1961</v>
      </c>
      <c r="E463" s="63" t="s">
        <v>57</v>
      </c>
      <c r="F463" s="65" t="s">
        <v>35</v>
      </c>
    </row>
    <row r="464" spans="1:6" ht="15" customHeight="1" x14ac:dyDescent="0.25">
      <c r="A464" s="61" t="s">
        <v>1243</v>
      </c>
      <c r="B464" s="62" t="s">
        <v>2088</v>
      </c>
      <c r="C464" s="63" t="s">
        <v>2089</v>
      </c>
      <c r="D464" s="62">
        <v>1987</v>
      </c>
      <c r="E464" s="63" t="s">
        <v>2090</v>
      </c>
      <c r="F464" s="65" t="s">
        <v>35</v>
      </c>
    </row>
    <row r="465" spans="1:6" ht="15" customHeight="1" x14ac:dyDescent="0.25">
      <c r="A465" s="61" t="s">
        <v>1243</v>
      </c>
      <c r="B465" s="62" t="s">
        <v>2091</v>
      </c>
      <c r="C465" s="63" t="s">
        <v>2092</v>
      </c>
      <c r="D465" s="62">
        <v>1986</v>
      </c>
      <c r="E465" s="63" t="s">
        <v>2093</v>
      </c>
      <c r="F465" s="65" t="s">
        <v>35</v>
      </c>
    </row>
    <row r="466" spans="1:6" ht="15" customHeight="1" x14ac:dyDescent="0.25">
      <c r="A466" s="61" t="s">
        <v>1243</v>
      </c>
      <c r="B466" s="62" t="s">
        <v>2094</v>
      </c>
      <c r="C466" s="63" t="s">
        <v>2095</v>
      </c>
      <c r="D466" s="62">
        <v>1966</v>
      </c>
      <c r="E466" s="63" t="s">
        <v>7</v>
      </c>
      <c r="F466" s="65" t="s">
        <v>35</v>
      </c>
    </row>
    <row r="467" spans="1:6" ht="15" customHeight="1" x14ac:dyDescent="0.25">
      <c r="A467" s="61" t="s">
        <v>1243</v>
      </c>
      <c r="B467" s="62" t="s">
        <v>2096</v>
      </c>
      <c r="C467" s="63" t="s">
        <v>2097</v>
      </c>
      <c r="D467" s="62">
        <v>1995</v>
      </c>
      <c r="E467" s="63" t="s">
        <v>362</v>
      </c>
      <c r="F467" s="65" t="s">
        <v>35</v>
      </c>
    </row>
    <row r="468" spans="1:6" ht="15" customHeight="1" x14ac:dyDescent="0.25">
      <c r="A468" s="61" t="s">
        <v>1243</v>
      </c>
      <c r="B468" s="62" t="s">
        <v>2098</v>
      </c>
      <c r="C468" s="63" t="s">
        <v>2099</v>
      </c>
      <c r="D468" s="62">
        <v>1990</v>
      </c>
      <c r="E468" s="63" t="s">
        <v>313</v>
      </c>
      <c r="F468" s="65" t="s">
        <v>35</v>
      </c>
    </row>
    <row r="469" spans="1:6" ht="15" customHeight="1" x14ac:dyDescent="0.25">
      <c r="A469" s="61" t="s">
        <v>1243</v>
      </c>
      <c r="B469" s="62" t="s">
        <v>2100</v>
      </c>
      <c r="C469" s="63" t="s">
        <v>2101</v>
      </c>
      <c r="D469" s="62">
        <v>1993</v>
      </c>
      <c r="E469" s="63" t="s">
        <v>313</v>
      </c>
      <c r="F469" s="65" t="s">
        <v>35</v>
      </c>
    </row>
    <row r="470" spans="1:6" ht="15" customHeight="1" x14ac:dyDescent="0.25">
      <c r="A470" s="61" t="s">
        <v>1243</v>
      </c>
      <c r="B470" s="62" t="s">
        <v>2102</v>
      </c>
      <c r="C470" s="63" t="s">
        <v>2103</v>
      </c>
      <c r="D470" s="62">
        <v>1997</v>
      </c>
      <c r="E470" s="63" t="s">
        <v>364</v>
      </c>
      <c r="F470" s="65" t="s">
        <v>35</v>
      </c>
    </row>
    <row r="471" spans="1:6" ht="15" customHeight="1" x14ac:dyDescent="0.25">
      <c r="A471" s="61" t="s">
        <v>1243</v>
      </c>
      <c r="B471" s="62" t="s">
        <v>2104</v>
      </c>
      <c r="C471" s="63" t="s">
        <v>2105</v>
      </c>
      <c r="D471" s="62">
        <v>2000</v>
      </c>
      <c r="E471" s="63" t="s">
        <v>364</v>
      </c>
      <c r="F471" s="65" t="s">
        <v>35</v>
      </c>
    </row>
    <row r="472" spans="1:6" ht="15" customHeight="1" x14ac:dyDescent="0.25">
      <c r="A472" s="61" t="s">
        <v>1243</v>
      </c>
      <c r="B472" s="62" t="s">
        <v>2106</v>
      </c>
      <c r="C472" s="63" t="s">
        <v>2107</v>
      </c>
      <c r="D472" s="62">
        <v>1993</v>
      </c>
      <c r="E472" s="63" t="s">
        <v>313</v>
      </c>
      <c r="F472" s="65" t="s">
        <v>35</v>
      </c>
    </row>
    <row r="473" spans="1:6" ht="15" customHeight="1" x14ac:dyDescent="0.25">
      <c r="A473" s="61" t="s">
        <v>1243</v>
      </c>
      <c r="B473" s="62" t="s">
        <v>2108</v>
      </c>
      <c r="C473" s="63" t="s">
        <v>2109</v>
      </c>
      <c r="D473" s="62">
        <v>1977</v>
      </c>
      <c r="E473" s="63" t="s">
        <v>7</v>
      </c>
      <c r="F473" s="65" t="s">
        <v>35</v>
      </c>
    </row>
    <row r="474" spans="1:6" ht="15" customHeight="1" x14ac:dyDescent="0.25">
      <c r="A474" s="61" t="s">
        <v>1243</v>
      </c>
      <c r="B474" s="62" t="s">
        <v>2110</v>
      </c>
      <c r="C474" s="63" t="s">
        <v>2111</v>
      </c>
      <c r="D474" s="62">
        <v>2000</v>
      </c>
      <c r="E474" s="63" t="s">
        <v>66</v>
      </c>
      <c r="F474" s="65" t="s">
        <v>35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84DF9-1717-484A-9605-AC780E24AA8C}">
  <dimension ref="A1:F105"/>
  <sheetViews>
    <sheetView workbookViewId="0">
      <selection activeCell="M16" sqref="M16"/>
    </sheetView>
  </sheetViews>
  <sheetFormatPr defaultRowHeight="15" customHeight="1" x14ac:dyDescent="0.25"/>
  <cols>
    <col min="1" max="1" width="7" customWidth="1"/>
    <col min="2" max="2" width="8.7109375" customWidth="1"/>
    <col min="3" max="3" width="24.7109375" customWidth="1"/>
    <col min="4" max="4" width="8.7109375" customWidth="1"/>
    <col min="5" max="5" width="28.7109375" customWidth="1"/>
    <col min="6" max="6" width="8.7109375" customWidth="1"/>
  </cols>
  <sheetData>
    <row r="1" spans="1:6" ht="15" customHeight="1" x14ac:dyDescent="0.25">
      <c r="A1" s="66" t="s">
        <v>0</v>
      </c>
      <c r="B1" s="67" t="s">
        <v>1</v>
      </c>
      <c r="C1" s="68" t="s">
        <v>2</v>
      </c>
      <c r="D1" s="67" t="s">
        <v>3</v>
      </c>
      <c r="E1" s="68" t="s">
        <v>4</v>
      </c>
      <c r="F1" s="72" t="s">
        <v>5</v>
      </c>
    </row>
    <row r="2" spans="1:6" ht="15" customHeight="1" x14ac:dyDescent="0.25">
      <c r="A2" s="69">
        <v>1</v>
      </c>
      <c r="B2" s="70" t="s">
        <v>2112</v>
      </c>
      <c r="C2" s="71" t="s">
        <v>2113</v>
      </c>
      <c r="D2" s="70">
        <v>2002</v>
      </c>
      <c r="E2" s="71" t="s">
        <v>10</v>
      </c>
      <c r="F2" s="73" t="s">
        <v>2114</v>
      </c>
    </row>
    <row r="3" spans="1:6" ht="15" customHeight="1" x14ac:dyDescent="0.25">
      <c r="A3" s="69">
        <v>2</v>
      </c>
      <c r="B3" s="70" t="s">
        <v>2115</v>
      </c>
      <c r="C3" s="71" t="s">
        <v>2116</v>
      </c>
      <c r="D3" s="70">
        <v>2002</v>
      </c>
      <c r="E3" s="71" t="s">
        <v>7</v>
      </c>
      <c r="F3" s="73" t="s">
        <v>2117</v>
      </c>
    </row>
    <row r="4" spans="1:6" ht="15" customHeight="1" x14ac:dyDescent="0.25">
      <c r="A4" s="69">
        <v>3</v>
      </c>
      <c r="B4" s="70" t="s">
        <v>2118</v>
      </c>
      <c r="C4" s="71" t="s">
        <v>2119</v>
      </c>
      <c r="D4" s="70">
        <v>2002</v>
      </c>
      <c r="E4" s="71" t="s">
        <v>66</v>
      </c>
      <c r="F4" s="73" t="s">
        <v>2120</v>
      </c>
    </row>
    <row r="5" spans="1:6" ht="15" customHeight="1" x14ac:dyDescent="0.25">
      <c r="A5" s="69">
        <v>4</v>
      </c>
      <c r="B5" s="70" t="s">
        <v>2121</v>
      </c>
      <c r="C5" s="71" t="s">
        <v>2122</v>
      </c>
      <c r="D5" s="70">
        <v>2002</v>
      </c>
      <c r="E5" s="71" t="s">
        <v>38</v>
      </c>
      <c r="F5" s="73" t="s">
        <v>2123</v>
      </c>
    </row>
    <row r="6" spans="1:6" ht="15" customHeight="1" x14ac:dyDescent="0.25">
      <c r="A6" s="69">
        <v>5</v>
      </c>
      <c r="B6" s="70" t="s">
        <v>2124</v>
      </c>
      <c r="C6" s="71" t="s">
        <v>2125</v>
      </c>
      <c r="D6" s="70">
        <v>2002</v>
      </c>
      <c r="E6" s="71" t="s">
        <v>44</v>
      </c>
      <c r="F6" s="73" t="s">
        <v>2126</v>
      </c>
    </row>
    <row r="7" spans="1:6" ht="15" customHeight="1" x14ac:dyDescent="0.25">
      <c r="A7" s="69">
        <v>6</v>
      </c>
      <c r="B7" s="70" t="s">
        <v>2127</v>
      </c>
      <c r="C7" s="71" t="s">
        <v>2128</v>
      </c>
      <c r="D7" s="70">
        <v>2002</v>
      </c>
      <c r="E7" s="71" t="s">
        <v>24</v>
      </c>
      <c r="F7" s="73" t="s">
        <v>2129</v>
      </c>
    </row>
    <row r="8" spans="1:6" ht="15" customHeight="1" x14ac:dyDescent="0.25">
      <c r="A8" s="69">
        <v>7</v>
      </c>
      <c r="B8" s="70" t="s">
        <v>2130</v>
      </c>
      <c r="C8" s="71" t="s">
        <v>2131</v>
      </c>
      <c r="D8" s="70">
        <v>2003</v>
      </c>
      <c r="E8" s="71" t="s">
        <v>29</v>
      </c>
      <c r="F8" s="73" t="s">
        <v>2132</v>
      </c>
    </row>
    <row r="9" spans="1:6" ht="15" customHeight="1" x14ac:dyDescent="0.25">
      <c r="A9" s="69">
        <v>8</v>
      </c>
      <c r="B9" s="70" t="s">
        <v>2133</v>
      </c>
      <c r="C9" s="71" t="s">
        <v>2134</v>
      </c>
      <c r="D9" s="70">
        <v>2003</v>
      </c>
      <c r="E9" s="71" t="s">
        <v>57</v>
      </c>
      <c r="F9" s="73" t="s">
        <v>2135</v>
      </c>
    </row>
    <row r="10" spans="1:6" ht="15" customHeight="1" x14ac:dyDescent="0.25">
      <c r="A10" s="69">
        <v>9</v>
      </c>
      <c r="B10" s="70" t="s">
        <v>2136</v>
      </c>
      <c r="C10" s="71" t="s">
        <v>2137</v>
      </c>
      <c r="D10" s="70">
        <v>2003</v>
      </c>
      <c r="E10" s="71" t="s">
        <v>66</v>
      </c>
      <c r="F10" s="73" t="s">
        <v>2138</v>
      </c>
    </row>
    <row r="11" spans="1:6" ht="15" customHeight="1" x14ac:dyDescent="0.25">
      <c r="A11" s="69">
        <v>10</v>
      </c>
      <c r="B11" s="70" t="s">
        <v>2139</v>
      </c>
      <c r="C11" s="71" t="s">
        <v>2140</v>
      </c>
      <c r="D11" s="70">
        <v>2002</v>
      </c>
      <c r="E11" s="71" t="s">
        <v>24</v>
      </c>
      <c r="F11" s="73" t="s">
        <v>2141</v>
      </c>
    </row>
    <row r="12" spans="1:6" ht="15" customHeight="1" x14ac:dyDescent="0.25">
      <c r="A12" s="69">
        <v>11</v>
      </c>
      <c r="B12" s="70" t="s">
        <v>2142</v>
      </c>
      <c r="C12" s="71" t="s">
        <v>2143</v>
      </c>
      <c r="D12" s="70">
        <v>2002</v>
      </c>
      <c r="E12" s="71" t="s">
        <v>10</v>
      </c>
      <c r="F12" s="73" t="s">
        <v>2144</v>
      </c>
    </row>
    <row r="13" spans="1:6" ht="15" customHeight="1" x14ac:dyDescent="0.25">
      <c r="A13" s="69">
        <v>12</v>
      </c>
      <c r="B13" s="70" t="s">
        <v>2145</v>
      </c>
      <c r="C13" s="71" t="s">
        <v>2146</v>
      </c>
      <c r="D13" s="70">
        <v>2003</v>
      </c>
      <c r="E13" s="71" t="s">
        <v>34</v>
      </c>
      <c r="F13" s="73" t="s">
        <v>2147</v>
      </c>
    </row>
    <row r="14" spans="1:6" ht="15" customHeight="1" x14ac:dyDescent="0.25">
      <c r="A14" s="69">
        <v>13</v>
      </c>
      <c r="B14" s="70" t="s">
        <v>2148</v>
      </c>
      <c r="C14" s="71" t="s">
        <v>2149</v>
      </c>
      <c r="D14" s="70">
        <v>2003</v>
      </c>
      <c r="E14" s="71" t="s">
        <v>7</v>
      </c>
      <c r="F14" s="73" t="s">
        <v>2150</v>
      </c>
    </row>
    <row r="15" spans="1:6" ht="15" customHeight="1" x14ac:dyDescent="0.25">
      <c r="A15" s="69">
        <v>14</v>
      </c>
      <c r="B15" s="70" t="s">
        <v>2151</v>
      </c>
      <c r="C15" s="71" t="s">
        <v>2152</v>
      </c>
      <c r="D15" s="70">
        <v>2003</v>
      </c>
      <c r="E15" s="71" t="s">
        <v>66</v>
      </c>
      <c r="F15" s="73" t="s">
        <v>2153</v>
      </c>
    </row>
    <row r="16" spans="1:6" ht="15" customHeight="1" x14ac:dyDescent="0.25">
      <c r="A16" s="69">
        <v>15</v>
      </c>
      <c r="B16" s="70" t="s">
        <v>2154</v>
      </c>
      <c r="C16" s="71" t="s">
        <v>2155</v>
      </c>
      <c r="D16" s="70">
        <v>2002</v>
      </c>
      <c r="E16" s="71" t="s">
        <v>7</v>
      </c>
      <c r="F16" s="73" t="s">
        <v>2156</v>
      </c>
    </row>
    <row r="17" spans="1:6" ht="15" customHeight="1" x14ac:dyDescent="0.25">
      <c r="A17" s="69">
        <v>16</v>
      </c>
      <c r="B17" s="70" t="s">
        <v>2157</v>
      </c>
      <c r="C17" s="71" t="s">
        <v>2158</v>
      </c>
      <c r="D17" s="70">
        <v>2003</v>
      </c>
      <c r="E17" s="71" t="s">
        <v>34</v>
      </c>
      <c r="F17" s="73" t="s">
        <v>2159</v>
      </c>
    </row>
    <row r="18" spans="1:6" ht="15" customHeight="1" x14ac:dyDescent="0.25">
      <c r="A18" s="69">
        <v>17</v>
      </c>
      <c r="B18" s="70" t="s">
        <v>2160</v>
      </c>
      <c r="C18" s="71" t="s">
        <v>2161</v>
      </c>
      <c r="D18" s="70">
        <v>2003</v>
      </c>
      <c r="E18" s="71" t="s">
        <v>10</v>
      </c>
      <c r="F18" s="73" t="s">
        <v>2162</v>
      </c>
    </row>
    <row r="19" spans="1:6" ht="15" customHeight="1" x14ac:dyDescent="0.25">
      <c r="A19" s="69">
        <v>18</v>
      </c>
      <c r="B19" s="70" t="s">
        <v>2163</v>
      </c>
      <c r="C19" s="71" t="s">
        <v>2164</v>
      </c>
      <c r="D19" s="70">
        <v>2002</v>
      </c>
      <c r="E19" s="71" t="s">
        <v>66</v>
      </c>
      <c r="F19" s="73" t="s">
        <v>2165</v>
      </c>
    </row>
    <row r="20" spans="1:6" ht="15" customHeight="1" x14ac:dyDescent="0.25">
      <c r="A20" s="69">
        <v>19</v>
      </c>
      <c r="B20" s="70" t="s">
        <v>2166</v>
      </c>
      <c r="C20" s="71" t="s">
        <v>2167</v>
      </c>
      <c r="D20" s="70">
        <v>2002</v>
      </c>
      <c r="E20" s="71" t="s">
        <v>66</v>
      </c>
      <c r="F20" s="73" t="s">
        <v>2168</v>
      </c>
    </row>
    <row r="21" spans="1:6" ht="15" customHeight="1" x14ac:dyDescent="0.25">
      <c r="A21" s="69">
        <v>20</v>
      </c>
      <c r="B21" s="70" t="s">
        <v>2169</v>
      </c>
      <c r="C21" s="71" t="s">
        <v>2170</v>
      </c>
      <c r="D21" s="70">
        <v>2003</v>
      </c>
      <c r="E21" s="71" t="s">
        <v>153</v>
      </c>
      <c r="F21" s="73" t="s">
        <v>2171</v>
      </c>
    </row>
    <row r="22" spans="1:6" ht="15" customHeight="1" x14ac:dyDescent="0.25">
      <c r="A22" s="69">
        <v>21</v>
      </c>
      <c r="B22" s="70" t="s">
        <v>2172</v>
      </c>
      <c r="C22" s="71" t="s">
        <v>2173</v>
      </c>
      <c r="D22" s="70">
        <v>2003</v>
      </c>
      <c r="E22" s="71" t="s">
        <v>300</v>
      </c>
      <c r="F22" s="73" t="s">
        <v>2174</v>
      </c>
    </row>
    <row r="23" spans="1:6" ht="15" customHeight="1" x14ac:dyDescent="0.25">
      <c r="A23" s="69">
        <v>22</v>
      </c>
      <c r="B23" s="70" t="s">
        <v>2175</v>
      </c>
      <c r="C23" s="71" t="s">
        <v>2176</v>
      </c>
      <c r="D23" s="70">
        <v>2003</v>
      </c>
      <c r="E23" s="71" t="s">
        <v>300</v>
      </c>
      <c r="F23" s="73" t="s">
        <v>2177</v>
      </c>
    </row>
    <row r="24" spans="1:6" ht="15" customHeight="1" x14ac:dyDescent="0.25">
      <c r="A24" s="69">
        <v>23</v>
      </c>
      <c r="B24" s="70" t="s">
        <v>2178</v>
      </c>
      <c r="C24" s="71" t="s">
        <v>2179</v>
      </c>
      <c r="D24" s="70">
        <v>2003</v>
      </c>
      <c r="E24" s="71" t="s">
        <v>300</v>
      </c>
      <c r="F24" s="73" t="s">
        <v>2180</v>
      </c>
    </row>
    <row r="25" spans="1:6" ht="15" customHeight="1" x14ac:dyDescent="0.25">
      <c r="A25" s="69">
        <v>24</v>
      </c>
      <c r="B25" s="70" t="s">
        <v>2181</v>
      </c>
      <c r="C25" s="71" t="s">
        <v>2182</v>
      </c>
      <c r="D25" s="70">
        <v>2002</v>
      </c>
      <c r="E25" s="71" t="s">
        <v>66</v>
      </c>
      <c r="F25" s="73" t="s">
        <v>2183</v>
      </c>
    </row>
    <row r="26" spans="1:6" ht="15" customHeight="1" x14ac:dyDescent="0.25">
      <c r="A26" s="69">
        <v>25</v>
      </c>
      <c r="B26" s="70" t="s">
        <v>2184</v>
      </c>
      <c r="C26" s="71" t="s">
        <v>2185</v>
      </c>
      <c r="D26" s="70">
        <v>2003</v>
      </c>
      <c r="E26" s="71" t="s">
        <v>66</v>
      </c>
      <c r="F26" s="73" t="s">
        <v>2186</v>
      </c>
    </row>
    <row r="27" spans="1:6" ht="15" customHeight="1" x14ac:dyDescent="0.25">
      <c r="A27" s="69">
        <v>26</v>
      </c>
      <c r="B27" s="70" t="s">
        <v>2187</v>
      </c>
      <c r="C27" s="71" t="s">
        <v>2188</v>
      </c>
      <c r="D27" s="70">
        <v>2002</v>
      </c>
      <c r="E27" s="71" t="s">
        <v>7</v>
      </c>
      <c r="F27" s="73" t="s">
        <v>2189</v>
      </c>
    </row>
    <row r="28" spans="1:6" ht="15" customHeight="1" x14ac:dyDescent="0.25">
      <c r="A28" s="69">
        <v>27</v>
      </c>
      <c r="B28" s="70" t="s">
        <v>2190</v>
      </c>
      <c r="C28" s="71" t="s">
        <v>2191</v>
      </c>
      <c r="D28" s="70">
        <v>2003</v>
      </c>
      <c r="E28" s="71" t="s">
        <v>66</v>
      </c>
      <c r="F28" s="73" t="s">
        <v>2192</v>
      </c>
    </row>
    <row r="29" spans="1:6" ht="15" customHeight="1" x14ac:dyDescent="0.25">
      <c r="A29" s="69">
        <v>28</v>
      </c>
      <c r="B29" s="70" t="s">
        <v>2193</v>
      </c>
      <c r="C29" s="71" t="s">
        <v>2194</v>
      </c>
      <c r="D29" s="70">
        <v>2002</v>
      </c>
      <c r="E29" s="71" t="s">
        <v>300</v>
      </c>
      <c r="F29" s="73" t="s">
        <v>2195</v>
      </c>
    </row>
    <row r="30" spans="1:6" ht="15" customHeight="1" x14ac:dyDescent="0.25">
      <c r="A30" s="69" t="s">
        <v>2196</v>
      </c>
      <c r="B30" s="70" t="s">
        <v>2197</v>
      </c>
      <c r="C30" s="71" t="s">
        <v>2198</v>
      </c>
      <c r="D30" s="70">
        <v>2003</v>
      </c>
      <c r="E30" s="71" t="s">
        <v>69</v>
      </c>
      <c r="F30" s="73" t="s">
        <v>35</v>
      </c>
    </row>
    <row r="31" spans="1:6" ht="15" customHeight="1" x14ac:dyDescent="0.25">
      <c r="A31" s="69" t="s">
        <v>2196</v>
      </c>
      <c r="B31" s="70" t="s">
        <v>2199</v>
      </c>
      <c r="C31" s="71" t="s">
        <v>2200</v>
      </c>
      <c r="D31" s="70">
        <v>2002</v>
      </c>
      <c r="E31" s="71" t="s">
        <v>69</v>
      </c>
      <c r="F31" s="73" t="s">
        <v>35</v>
      </c>
    </row>
    <row r="32" spans="1:6" ht="15" customHeight="1" x14ac:dyDescent="0.25">
      <c r="A32" s="69" t="s">
        <v>2196</v>
      </c>
      <c r="B32" s="70" t="s">
        <v>2201</v>
      </c>
      <c r="C32" s="71" t="s">
        <v>2202</v>
      </c>
      <c r="D32" s="70">
        <v>2002</v>
      </c>
      <c r="E32" s="71" t="s">
        <v>44</v>
      </c>
      <c r="F32" s="73" t="s">
        <v>35</v>
      </c>
    </row>
    <row r="33" spans="1:6" ht="15" customHeight="1" x14ac:dyDescent="0.25">
      <c r="A33" s="69" t="s">
        <v>2196</v>
      </c>
      <c r="B33" s="70" t="s">
        <v>2203</v>
      </c>
      <c r="C33" s="71" t="s">
        <v>2204</v>
      </c>
      <c r="D33" s="70">
        <v>2003</v>
      </c>
      <c r="E33" s="71" t="s">
        <v>57</v>
      </c>
      <c r="F33" s="73" t="s">
        <v>35</v>
      </c>
    </row>
    <row r="34" spans="1:6" ht="15" customHeight="1" x14ac:dyDescent="0.25">
      <c r="A34" s="69" t="s">
        <v>2196</v>
      </c>
      <c r="B34" s="70" t="s">
        <v>2205</v>
      </c>
      <c r="C34" s="71" t="s">
        <v>2206</v>
      </c>
      <c r="D34" s="70">
        <v>2003</v>
      </c>
      <c r="E34" s="71" t="s">
        <v>428</v>
      </c>
      <c r="F34" s="73" t="s">
        <v>35</v>
      </c>
    </row>
    <row r="35" spans="1:6" ht="15" customHeight="1" x14ac:dyDescent="0.25">
      <c r="A35" s="69" t="s">
        <v>2196</v>
      </c>
      <c r="B35" s="70" t="s">
        <v>2207</v>
      </c>
      <c r="C35" s="71" t="s">
        <v>2208</v>
      </c>
      <c r="D35" s="70">
        <v>2002</v>
      </c>
      <c r="E35" s="71" t="s">
        <v>7</v>
      </c>
      <c r="F35" s="73" t="s">
        <v>35</v>
      </c>
    </row>
    <row r="36" spans="1:6" ht="15" customHeight="1" x14ac:dyDescent="0.25">
      <c r="A36" s="69" t="s">
        <v>2196</v>
      </c>
      <c r="B36" s="70" t="s">
        <v>2209</v>
      </c>
      <c r="C36" s="71" t="s">
        <v>2210</v>
      </c>
      <c r="D36" s="70">
        <v>2002</v>
      </c>
      <c r="E36" s="71" t="s">
        <v>44</v>
      </c>
      <c r="F36" s="73" t="s">
        <v>35</v>
      </c>
    </row>
    <row r="37" spans="1:6" ht="15" customHeight="1" x14ac:dyDescent="0.25">
      <c r="A37" s="69" t="s">
        <v>2196</v>
      </c>
      <c r="B37" s="70" t="s">
        <v>2211</v>
      </c>
      <c r="C37" s="71" t="s">
        <v>2212</v>
      </c>
      <c r="D37" s="70">
        <v>2002</v>
      </c>
      <c r="E37" s="71" t="s">
        <v>7</v>
      </c>
      <c r="F37" s="73" t="s">
        <v>35</v>
      </c>
    </row>
    <row r="38" spans="1:6" ht="15" customHeight="1" x14ac:dyDescent="0.25">
      <c r="A38" s="69" t="s">
        <v>2196</v>
      </c>
      <c r="B38" s="70" t="s">
        <v>2213</v>
      </c>
      <c r="C38" s="71" t="s">
        <v>2214</v>
      </c>
      <c r="D38" s="70">
        <v>2002</v>
      </c>
      <c r="E38" s="71" t="s">
        <v>57</v>
      </c>
      <c r="F38" s="73" t="s">
        <v>35</v>
      </c>
    </row>
    <row r="39" spans="1:6" ht="15" customHeight="1" x14ac:dyDescent="0.25">
      <c r="A39" s="69" t="s">
        <v>2196</v>
      </c>
      <c r="B39" s="70" t="s">
        <v>2215</v>
      </c>
      <c r="C39" s="71" t="s">
        <v>2216</v>
      </c>
      <c r="D39" s="70">
        <v>2002</v>
      </c>
      <c r="E39" s="71" t="s">
        <v>69</v>
      </c>
      <c r="F39" s="73" t="s">
        <v>35</v>
      </c>
    </row>
    <row r="40" spans="1:6" ht="15" customHeight="1" x14ac:dyDescent="0.25">
      <c r="A40" s="69" t="s">
        <v>2196</v>
      </c>
      <c r="B40" s="70" t="s">
        <v>2217</v>
      </c>
      <c r="C40" s="71" t="s">
        <v>2218</v>
      </c>
      <c r="D40" s="70">
        <v>2002</v>
      </c>
      <c r="E40" s="71" t="s">
        <v>153</v>
      </c>
      <c r="F40" s="73" t="s">
        <v>35</v>
      </c>
    </row>
    <row r="41" spans="1:6" ht="15" customHeight="1" x14ac:dyDescent="0.25">
      <c r="A41" s="69" t="s">
        <v>2196</v>
      </c>
      <c r="B41" s="70" t="s">
        <v>2219</v>
      </c>
      <c r="C41" s="71" t="s">
        <v>2220</v>
      </c>
      <c r="D41" s="70">
        <v>2002</v>
      </c>
      <c r="E41" s="71" t="s">
        <v>34</v>
      </c>
      <c r="F41" s="73" t="s">
        <v>35</v>
      </c>
    </row>
    <row r="42" spans="1:6" ht="15" customHeight="1" x14ac:dyDescent="0.25">
      <c r="A42" s="69" t="s">
        <v>2196</v>
      </c>
      <c r="B42" s="70" t="s">
        <v>2221</v>
      </c>
      <c r="C42" s="71" t="s">
        <v>2222</v>
      </c>
      <c r="D42" s="70">
        <v>2002</v>
      </c>
      <c r="E42" s="71" t="s">
        <v>34</v>
      </c>
      <c r="F42" s="73" t="s">
        <v>35</v>
      </c>
    </row>
    <row r="43" spans="1:6" ht="15" customHeight="1" x14ac:dyDescent="0.25">
      <c r="A43" s="69" t="s">
        <v>2196</v>
      </c>
      <c r="B43" s="70" t="s">
        <v>2223</v>
      </c>
      <c r="C43" s="71" t="s">
        <v>2224</v>
      </c>
      <c r="D43" s="70">
        <v>2002</v>
      </c>
      <c r="E43" s="71" t="s">
        <v>34</v>
      </c>
      <c r="F43" s="73" t="s">
        <v>35</v>
      </c>
    </row>
    <row r="44" spans="1:6" ht="15" customHeight="1" x14ac:dyDescent="0.25">
      <c r="A44" s="69" t="s">
        <v>2196</v>
      </c>
      <c r="B44" s="70" t="s">
        <v>2225</v>
      </c>
      <c r="C44" s="71" t="s">
        <v>2226</v>
      </c>
      <c r="D44" s="70">
        <v>2003</v>
      </c>
      <c r="E44" s="71" t="s">
        <v>34</v>
      </c>
      <c r="F44" s="73" t="s">
        <v>35</v>
      </c>
    </row>
    <row r="45" spans="1:6" ht="15" customHeight="1" x14ac:dyDescent="0.25">
      <c r="A45" s="69" t="s">
        <v>2196</v>
      </c>
      <c r="B45" s="70" t="s">
        <v>2227</v>
      </c>
      <c r="C45" s="71" t="s">
        <v>2228</v>
      </c>
      <c r="D45" s="70">
        <v>2002</v>
      </c>
      <c r="E45" s="71" t="s">
        <v>150</v>
      </c>
      <c r="F45" s="73" t="s">
        <v>35</v>
      </c>
    </row>
    <row r="46" spans="1:6" ht="15" customHeight="1" x14ac:dyDescent="0.25">
      <c r="A46" s="69" t="s">
        <v>2196</v>
      </c>
      <c r="B46" s="70" t="s">
        <v>2229</v>
      </c>
      <c r="C46" s="71" t="s">
        <v>2230</v>
      </c>
      <c r="D46" s="70">
        <v>2002</v>
      </c>
      <c r="E46" s="71" t="s">
        <v>150</v>
      </c>
      <c r="F46" s="73" t="s">
        <v>35</v>
      </c>
    </row>
    <row r="47" spans="1:6" ht="15" customHeight="1" x14ac:dyDescent="0.25">
      <c r="A47" s="69" t="s">
        <v>2196</v>
      </c>
      <c r="B47" s="70" t="s">
        <v>2231</v>
      </c>
      <c r="C47" s="71" t="s">
        <v>2232</v>
      </c>
      <c r="D47" s="70">
        <v>2003</v>
      </c>
      <c r="E47" s="71" t="s">
        <v>34</v>
      </c>
      <c r="F47" s="73" t="s">
        <v>35</v>
      </c>
    </row>
    <row r="48" spans="1:6" ht="15" customHeight="1" x14ac:dyDescent="0.25">
      <c r="A48" s="69" t="s">
        <v>2196</v>
      </c>
      <c r="B48" s="70" t="s">
        <v>2233</v>
      </c>
      <c r="C48" s="71" t="s">
        <v>2234</v>
      </c>
      <c r="D48" s="70">
        <v>2003</v>
      </c>
      <c r="E48" s="71" t="s">
        <v>10</v>
      </c>
      <c r="F48" s="73" t="s">
        <v>35</v>
      </c>
    </row>
    <row r="49" spans="1:6" ht="15" customHeight="1" x14ac:dyDescent="0.25">
      <c r="A49" s="69" t="s">
        <v>2196</v>
      </c>
      <c r="B49" s="70" t="s">
        <v>2235</v>
      </c>
      <c r="C49" s="71" t="s">
        <v>2236</v>
      </c>
      <c r="D49" s="70">
        <v>2002</v>
      </c>
      <c r="E49" s="71" t="s">
        <v>150</v>
      </c>
      <c r="F49" s="73" t="s">
        <v>35</v>
      </c>
    </row>
    <row r="50" spans="1:6" ht="15" customHeight="1" x14ac:dyDescent="0.25">
      <c r="A50" s="69" t="s">
        <v>2196</v>
      </c>
      <c r="B50" s="70" t="s">
        <v>2237</v>
      </c>
      <c r="C50" s="71" t="s">
        <v>2238</v>
      </c>
      <c r="D50" s="70">
        <v>2003</v>
      </c>
      <c r="E50" s="71" t="s">
        <v>69</v>
      </c>
      <c r="F50" s="73" t="s">
        <v>35</v>
      </c>
    </row>
    <row r="51" spans="1:6" ht="15" customHeight="1" x14ac:dyDescent="0.25">
      <c r="A51" s="69" t="s">
        <v>2196</v>
      </c>
      <c r="B51" s="70" t="s">
        <v>2239</v>
      </c>
      <c r="C51" s="71" t="s">
        <v>2240</v>
      </c>
      <c r="D51" s="70">
        <v>2003</v>
      </c>
      <c r="E51" s="71" t="s">
        <v>7</v>
      </c>
      <c r="F51" s="73" t="s">
        <v>35</v>
      </c>
    </row>
    <row r="52" spans="1:6" ht="15" customHeight="1" x14ac:dyDescent="0.25">
      <c r="A52" s="69" t="s">
        <v>2196</v>
      </c>
      <c r="B52" s="70" t="s">
        <v>2241</v>
      </c>
      <c r="C52" s="71" t="s">
        <v>2242</v>
      </c>
      <c r="D52" s="70">
        <v>2002</v>
      </c>
      <c r="E52" s="71" t="s">
        <v>153</v>
      </c>
      <c r="F52" s="73" t="s">
        <v>35</v>
      </c>
    </row>
    <row r="53" spans="1:6" ht="15" customHeight="1" x14ac:dyDescent="0.25">
      <c r="A53" s="69" t="s">
        <v>2196</v>
      </c>
      <c r="B53" s="70" t="s">
        <v>2243</v>
      </c>
      <c r="C53" s="71" t="s">
        <v>2244</v>
      </c>
      <c r="D53" s="70">
        <v>2003</v>
      </c>
      <c r="E53" s="71" t="s">
        <v>300</v>
      </c>
      <c r="F53" s="73" t="s">
        <v>35</v>
      </c>
    </row>
    <row r="54" spans="1:6" ht="15" customHeight="1" x14ac:dyDescent="0.25">
      <c r="A54" s="69" t="s">
        <v>2196</v>
      </c>
      <c r="B54" s="70" t="s">
        <v>2245</v>
      </c>
      <c r="C54" s="71" t="s">
        <v>2246</v>
      </c>
      <c r="D54" s="70">
        <v>2002</v>
      </c>
      <c r="E54" s="71" t="s">
        <v>44</v>
      </c>
      <c r="F54" s="73" t="s">
        <v>35</v>
      </c>
    </row>
    <row r="55" spans="1:6" ht="15" customHeight="1" x14ac:dyDescent="0.25">
      <c r="A55" s="69" t="s">
        <v>2196</v>
      </c>
      <c r="B55" s="70" t="s">
        <v>2247</v>
      </c>
      <c r="C55" s="71" t="s">
        <v>2248</v>
      </c>
      <c r="D55" s="70">
        <v>2002</v>
      </c>
      <c r="E55" s="71" t="s">
        <v>57</v>
      </c>
      <c r="F55" s="73" t="s">
        <v>35</v>
      </c>
    </row>
    <row r="56" spans="1:6" ht="15" customHeight="1" x14ac:dyDescent="0.25">
      <c r="A56" s="69" t="s">
        <v>2196</v>
      </c>
      <c r="B56" s="70" t="s">
        <v>2249</v>
      </c>
      <c r="C56" s="71" t="s">
        <v>2250</v>
      </c>
      <c r="D56" s="70">
        <v>2002</v>
      </c>
      <c r="E56" s="71" t="s">
        <v>310</v>
      </c>
      <c r="F56" s="73" t="s">
        <v>35</v>
      </c>
    </row>
    <row r="57" spans="1:6" ht="15" customHeight="1" x14ac:dyDescent="0.25">
      <c r="A57" s="69" t="s">
        <v>2196</v>
      </c>
      <c r="B57" s="70" t="s">
        <v>2251</v>
      </c>
      <c r="C57" s="71" t="s">
        <v>2252</v>
      </c>
      <c r="D57" s="70">
        <v>2002</v>
      </c>
      <c r="E57" s="71" t="s">
        <v>310</v>
      </c>
      <c r="F57" s="73" t="s">
        <v>35</v>
      </c>
    </row>
    <row r="58" spans="1:6" ht="15" customHeight="1" x14ac:dyDescent="0.25">
      <c r="A58" s="69" t="s">
        <v>2196</v>
      </c>
      <c r="B58" s="70" t="s">
        <v>2253</v>
      </c>
      <c r="C58" s="71" t="s">
        <v>2254</v>
      </c>
      <c r="D58" s="70">
        <v>2002</v>
      </c>
      <c r="E58" s="71" t="s">
        <v>310</v>
      </c>
      <c r="F58" s="73" t="s">
        <v>35</v>
      </c>
    </row>
    <row r="59" spans="1:6" ht="15" customHeight="1" x14ac:dyDescent="0.25">
      <c r="A59" s="69" t="s">
        <v>2196</v>
      </c>
      <c r="B59" s="70" t="s">
        <v>2255</v>
      </c>
      <c r="C59" s="71" t="s">
        <v>2256</v>
      </c>
      <c r="D59" s="70">
        <v>2003</v>
      </c>
      <c r="E59" s="71" t="s">
        <v>38</v>
      </c>
      <c r="F59" s="73" t="s">
        <v>35</v>
      </c>
    </row>
    <row r="60" spans="1:6" ht="15" customHeight="1" x14ac:dyDescent="0.25">
      <c r="A60" s="69" t="s">
        <v>2196</v>
      </c>
      <c r="B60" s="70" t="s">
        <v>2257</v>
      </c>
      <c r="C60" s="71" t="s">
        <v>2258</v>
      </c>
      <c r="D60" s="70">
        <v>2003</v>
      </c>
      <c r="E60" s="71" t="s">
        <v>66</v>
      </c>
      <c r="F60" s="73" t="s">
        <v>35</v>
      </c>
    </row>
    <row r="61" spans="1:6" ht="15" customHeight="1" x14ac:dyDescent="0.25">
      <c r="A61" s="69" t="s">
        <v>2196</v>
      </c>
      <c r="B61" s="70" t="s">
        <v>2259</v>
      </c>
      <c r="C61" s="71" t="s">
        <v>2260</v>
      </c>
      <c r="D61" s="70">
        <v>2002</v>
      </c>
      <c r="E61" s="71" t="s">
        <v>44</v>
      </c>
      <c r="F61" s="73" t="s">
        <v>35</v>
      </c>
    </row>
    <row r="62" spans="1:6" ht="15" customHeight="1" x14ac:dyDescent="0.25">
      <c r="A62" s="69" t="s">
        <v>2196</v>
      </c>
      <c r="B62" s="70" t="s">
        <v>2261</v>
      </c>
      <c r="C62" s="71" t="s">
        <v>1337</v>
      </c>
      <c r="D62" s="70">
        <v>2003</v>
      </c>
      <c r="E62" s="71" t="s">
        <v>2262</v>
      </c>
      <c r="F62" s="73" t="s">
        <v>35</v>
      </c>
    </row>
    <row r="63" spans="1:6" ht="15" customHeight="1" x14ac:dyDescent="0.25">
      <c r="A63" s="69" t="s">
        <v>2196</v>
      </c>
      <c r="B63" s="70" t="s">
        <v>2263</v>
      </c>
      <c r="C63" s="71" t="s">
        <v>2264</v>
      </c>
      <c r="D63" s="70">
        <v>2003</v>
      </c>
      <c r="E63" s="71" t="s">
        <v>2262</v>
      </c>
      <c r="F63" s="73" t="s">
        <v>35</v>
      </c>
    </row>
    <row r="64" spans="1:6" ht="15" customHeight="1" x14ac:dyDescent="0.25">
      <c r="A64" s="69" t="s">
        <v>2196</v>
      </c>
      <c r="B64" s="70" t="s">
        <v>2265</v>
      </c>
      <c r="C64" s="71" t="s">
        <v>2266</v>
      </c>
      <c r="D64" s="70">
        <v>2003</v>
      </c>
      <c r="E64" s="71" t="s">
        <v>66</v>
      </c>
      <c r="F64" s="73" t="s">
        <v>35</v>
      </c>
    </row>
    <row r="65" spans="1:6" ht="15" customHeight="1" x14ac:dyDescent="0.25">
      <c r="A65" s="69" t="s">
        <v>2196</v>
      </c>
      <c r="B65" s="70" t="s">
        <v>2267</v>
      </c>
      <c r="C65" s="71" t="s">
        <v>2268</v>
      </c>
      <c r="D65" s="70">
        <v>2002</v>
      </c>
      <c r="E65" s="71" t="s">
        <v>34</v>
      </c>
      <c r="F65" s="73" t="s">
        <v>35</v>
      </c>
    </row>
    <row r="66" spans="1:6" ht="15" customHeight="1" x14ac:dyDescent="0.25">
      <c r="A66" s="69" t="s">
        <v>2196</v>
      </c>
      <c r="B66" s="70" t="s">
        <v>2269</v>
      </c>
      <c r="C66" s="71" t="s">
        <v>2270</v>
      </c>
      <c r="D66" s="70">
        <v>2002</v>
      </c>
      <c r="E66" s="71" t="s">
        <v>150</v>
      </c>
      <c r="F66" s="73" t="s">
        <v>35</v>
      </c>
    </row>
    <row r="67" spans="1:6" ht="15" customHeight="1" x14ac:dyDescent="0.25">
      <c r="A67" s="69" t="s">
        <v>2196</v>
      </c>
      <c r="B67" s="70" t="s">
        <v>2271</v>
      </c>
      <c r="C67" s="71" t="s">
        <v>2272</v>
      </c>
      <c r="D67" s="70">
        <v>2003</v>
      </c>
      <c r="E67" s="71" t="s">
        <v>428</v>
      </c>
      <c r="F67" s="73" t="s">
        <v>35</v>
      </c>
    </row>
    <row r="68" spans="1:6" ht="15" customHeight="1" x14ac:dyDescent="0.25">
      <c r="A68" s="69" t="s">
        <v>2196</v>
      </c>
      <c r="B68" s="70" t="s">
        <v>2273</v>
      </c>
      <c r="C68" s="71" t="s">
        <v>2274</v>
      </c>
      <c r="D68" s="70">
        <v>2003</v>
      </c>
      <c r="E68" s="71" t="s">
        <v>428</v>
      </c>
      <c r="F68" s="73" t="s">
        <v>35</v>
      </c>
    </row>
    <row r="69" spans="1:6" ht="15" customHeight="1" x14ac:dyDescent="0.25">
      <c r="A69" s="69" t="s">
        <v>2196</v>
      </c>
      <c r="B69" s="70" t="s">
        <v>2275</v>
      </c>
      <c r="C69" s="71" t="s">
        <v>2276</v>
      </c>
      <c r="D69" s="70">
        <v>2002</v>
      </c>
      <c r="E69" s="71" t="s">
        <v>7</v>
      </c>
      <c r="F69" s="73" t="s">
        <v>35</v>
      </c>
    </row>
    <row r="70" spans="1:6" ht="15" customHeight="1" x14ac:dyDescent="0.25">
      <c r="A70" s="69" t="s">
        <v>2196</v>
      </c>
      <c r="B70" s="70" t="s">
        <v>2277</v>
      </c>
      <c r="C70" s="71" t="s">
        <v>2278</v>
      </c>
      <c r="D70" s="70">
        <v>2002</v>
      </c>
      <c r="E70" s="71" t="s">
        <v>10</v>
      </c>
      <c r="F70" s="73" t="s">
        <v>35</v>
      </c>
    </row>
    <row r="71" spans="1:6" ht="15" customHeight="1" x14ac:dyDescent="0.25">
      <c r="A71" s="69" t="s">
        <v>2196</v>
      </c>
      <c r="B71" s="70" t="s">
        <v>2279</v>
      </c>
      <c r="C71" s="71" t="s">
        <v>2280</v>
      </c>
      <c r="D71" s="70">
        <v>2003</v>
      </c>
      <c r="E71" s="71" t="s">
        <v>57</v>
      </c>
      <c r="F71" s="73" t="s">
        <v>35</v>
      </c>
    </row>
    <row r="72" spans="1:6" ht="15" customHeight="1" x14ac:dyDescent="0.25">
      <c r="A72" s="69" t="s">
        <v>2196</v>
      </c>
      <c r="B72" s="70" t="s">
        <v>2281</v>
      </c>
      <c r="C72" s="71" t="s">
        <v>2282</v>
      </c>
      <c r="D72" s="70">
        <v>2002</v>
      </c>
      <c r="E72" s="71" t="s">
        <v>321</v>
      </c>
      <c r="F72" s="73" t="s">
        <v>35</v>
      </c>
    </row>
    <row r="73" spans="1:6" ht="15" customHeight="1" x14ac:dyDescent="0.25">
      <c r="A73" s="69" t="s">
        <v>2196</v>
      </c>
      <c r="B73" s="70" t="s">
        <v>2283</v>
      </c>
      <c r="C73" s="71" t="s">
        <v>2284</v>
      </c>
      <c r="D73" s="70">
        <v>2003</v>
      </c>
      <c r="E73" s="71" t="s">
        <v>321</v>
      </c>
      <c r="F73" s="73" t="s">
        <v>35</v>
      </c>
    </row>
    <row r="74" spans="1:6" ht="15" customHeight="1" x14ac:dyDescent="0.25">
      <c r="A74" s="69" t="s">
        <v>2196</v>
      </c>
      <c r="B74" s="70" t="s">
        <v>2285</v>
      </c>
      <c r="C74" s="71" t="s">
        <v>2286</v>
      </c>
      <c r="D74" s="70">
        <v>2002</v>
      </c>
      <c r="E74" s="71" t="s">
        <v>38</v>
      </c>
      <c r="F74" s="73" t="s">
        <v>35</v>
      </c>
    </row>
    <row r="75" spans="1:6" ht="15" customHeight="1" x14ac:dyDescent="0.25">
      <c r="A75" s="69" t="s">
        <v>2196</v>
      </c>
      <c r="B75" s="70" t="s">
        <v>2287</v>
      </c>
      <c r="C75" s="71" t="s">
        <v>2288</v>
      </c>
      <c r="D75" s="70">
        <v>2003</v>
      </c>
      <c r="E75" s="71" t="s">
        <v>57</v>
      </c>
      <c r="F75" s="73" t="s">
        <v>35</v>
      </c>
    </row>
    <row r="76" spans="1:6" ht="15" customHeight="1" x14ac:dyDescent="0.25">
      <c r="A76" s="69" t="s">
        <v>2196</v>
      </c>
      <c r="B76" s="70" t="s">
        <v>2289</v>
      </c>
      <c r="C76" s="71" t="s">
        <v>2290</v>
      </c>
      <c r="D76" s="70">
        <v>2002</v>
      </c>
      <c r="E76" s="71" t="s">
        <v>7</v>
      </c>
      <c r="F76" s="73" t="s">
        <v>35</v>
      </c>
    </row>
    <row r="77" spans="1:6" ht="15" customHeight="1" x14ac:dyDescent="0.25">
      <c r="A77" s="69" t="s">
        <v>2196</v>
      </c>
      <c r="B77" s="70" t="s">
        <v>2291</v>
      </c>
      <c r="C77" s="71" t="s">
        <v>2292</v>
      </c>
      <c r="D77" s="70">
        <v>2003</v>
      </c>
      <c r="E77" s="71" t="s">
        <v>338</v>
      </c>
      <c r="F77" s="73" t="s">
        <v>35</v>
      </c>
    </row>
    <row r="78" spans="1:6" ht="15" customHeight="1" x14ac:dyDescent="0.25">
      <c r="A78" s="69" t="s">
        <v>2196</v>
      </c>
      <c r="B78" s="70" t="s">
        <v>2293</v>
      </c>
      <c r="C78" s="71" t="s">
        <v>2294</v>
      </c>
      <c r="D78" s="70">
        <v>2002</v>
      </c>
      <c r="E78" s="71" t="s">
        <v>340</v>
      </c>
      <c r="F78" s="73" t="s">
        <v>35</v>
      </c>
    </row>
    <row r="79" spans="1:6" ht="15" customHeight="1" x14ac:dyDescent="0.25">
      <c r="A79" s="69" t="s">
        <v>2196</v>
      </c>
      <c r="B79" s="70" t="s">
        <v>2295</v>
      </c>
      <c r="C79" s="71" t="s">
        <v>2296</v>
      </c>
      <c r="D79" s="70">
        <v>2003</v>
      </c>
      <c r="E79" s="71" t="s">
        <v>428</v>
      </c>
      <c r="F79" s="73" t="s">
        <v>35</v>
      </c>
    </row>
    <row r="80" spans="1:6" ht="15" customHeight="1" x14ac:dyDescent="0.25">
      <c r="A80" s="69" t="s">
        <v>2196</v>
      </c>
      <c r="B80" s="70" t="s">
        <v>2297</v>
      </c>
      <c r="C80" s="71" t="s">
        <v>2298</v>
      </c>
      <c r="D80" s="70">
        <v>2003</v>
      </c>
      <c r="E80" s="71" t="s">
        <v>69</v>
      </c>
      <c r="F80" s="73" t="s">
        <v>35</v>
      </c>
    </row>
    <row r="81" spans="1:6" ht="15" customHeight="1" x14ac:dyDescent="0.25">
      <c r="A81" s="69" t="s">
        <v>2196</v>
      </c>
      <c r="B81" s="70" t="s">
        <v>2299</v>
      </c>
      <c r="C81" s="71" t="s">
        <v>2300</v>
      </c>
      <c r="D81" s="70">
        <v>2003</v>
      </c>
      <c r="E81" s="71" t="s">
        <v>338</v>
      </c>
      <c r="F81" s="73" t="s">
        <v>35</v>
      </c>
    </row>
    <row r="82" spans="1:6" ht="15" customHeight="1" x14ac:dyDescent="0.25">
      <c r="A82" s="69" t="s">
        <v>2196</v>
      </c>
      <c r="B82" s="70" t="s">
        <v>2301</v>
      </c>
      <c r="C82" s="71" t="s">
        <v>2302</v>
      </c>
      <c r="D82" s="70">
        <v>2002</v>
      </c>
      <c r="E82" s="71" t="s">
        <v>7</v>
      </c>
      <c r="F82" s="73" t="s">
        <v>35</v>
      </c>
    </row>
    <row r="83" spans="1:6" ht="15" customHeight="1" x14ac:dyDescent="0.25">
      <c r="A83" s="69" t="s">
        <v>2196</v>
      </c>
      <c r="B83" s="70" t="s">
        <v>2303</v>
      </c>
      <c r="C83" s="71" t="s">
        <v>2304</v>
      </c>
      <c r="D83" s="70">
        <v>2002</v>
      </c>
      <c r="E83" s="71" t="s">
        <v>7</v>
      </c>
      <c r="F83" s="73" t="s">
        <v>35</v>
      </c>
    </row>
    <row r="84" spans="1:6" ht="15" customHeight="1" x14ac:dyDescent="0.25">
      <c r="A84" s="69" t="s">
        <v>2196</v>
      </c>
      <c r="B84" s="70" t="s">
        <v>2305</v>
      </c>
      <c r="C84" s="71" t="s">
        <v>2306</v>
      </c>
      <c r="D84" s="70">
        <v>2003</v>
      </c>
      <c r="E84" s="71" t="s">
        <v>150</v>
      </c>
      <c r="F84" s="73" t="s">
        <v>35</v>
      </c>
    </row>
    <row r="85" spans="1:6" ht="15" customHeight="1" x14ac:dyDescent="0.25">
      <c r="A85" s="69" t="s">
        <v>2196</v>
      </c>
      <c r="B85" s="70" t="s">
        <v>2307</v>
      </c>
      <c r="C85" s="71" t="s">
        <v>2308</v>
      </c>
      <c r="D85" s="70">
        <v>2003</v>
      </c>
      <c r="E85" s="71" t="s">
        <v>343</v>
      </c>
      <c r="F85" s="73" t="s">
        <v>35</v>
      </c>
    </row>
    <row r="86" spans="1:6" ht="15" customHeight="1" x14ac:dyDescent="0.25">
      <c r="A86" s="69" t="s">
        <v>2196</v>
      </c>
      <c r="B86" s="70" t="s">
        <v>2309</v>
      </c>
      <c r="C86" s="71" t="s">
        <v>2310</v>
      </c>
      <c r="D86" s="70">
        <v>2002</v>
      </c>
      <c r="E86" s="71" t="s">
        <v>338</v>
      </c>
      <c r="F86" s="73" t="s">
        <v>35</v>
      </c>
    </row>
    <row r="87" spans="1:6" ht="15" customHeight="1" x14ac:dyDescent="0.25">
      <c r="A87" s="69" t="s">
        <v>2196</v>
      </c>
      <c r="B87" s="70" t="s">
        <v>2311</v>
      </c>
      <c r="C87" s="71" t="s">
        <v>2312</v>
      </c>
      <c r="D87" s="70">
        <v>2002</v>
      </c>
      <c r="E87" s="71" t="s">
        <v>514</v>
      </c>
      <c r="F87" s="73" t="s">
        <v>35</v>
      </c>
    </row>
    <row r="88" spans="1:6" ht="15" customHeight="1" x14ac:dyDescent="0.25">
      <c r="A88" s="69" t="s">
        <v>2196</v>
      </c>
      <c r="B88" s="70" t="s">
        <v>2313</v>
      </c>
      <c r="C88" s="71" t="s">
        <v>2314</v>
      </c>
      <c r="D88" s="70">
        <v>2002</v>
      </c>
      <c r="E88" s="71" t="s">
        <v>514</v>
      </c>
      <c r="F88" s="73" t="s">
        <v>35</v>
      </c>
    </row>
    <row r="89" spans="1:6" ht="15" customHeight="1" x14ac:dyDescent="0.25">
      <c r="A89" s="69" t="s">
        <v>2196</v>
      </c>
      <c r="B89" s="70" t="s">
        <v>2315</v>
      </c>
      <c r="C89" s="71" t="s">
        <v>2316</v>
      </c>
      <c r="D89" s="70">
        <v>2002</v>
      </c>
      <c r="E89" s="71" t="s">
        <v>66</v>
      </c>
      <c r="F89" s="73" t="s">
        <v>35</v>
      </c>
    </row>
    <row r="90" spans="1:6" ht="15" customHeight="1" x14ac:dyDescent="0.25">
      <c r="A90" s="69" t="s">
        <v>2196</v>
      </c>
      <c r="B90" s="70" t="s">
        <v>2317</v>
      </c>
      <c r="C90" s="71" t="s">
        <v>2318</v>
      </c>
      <c r="D90" s="70">
        <v>2002</v>
      </c>
      <c r="E90" s="71" t="s">
        <v>38</v>
      </c>
      <c r="F90" s="73" t="s">
        <v>35</v>
      </c>
    </row>
    <row r="91" spans="1:6" ht="15" customHeight="1" x14ac:dyDescent="0.25">
      <c r="A91" s="69" t="s">
        <v>2196</v>
      </c>
      <c r="B91" s="70" t="s">
        <v>2319</v>
      </c>
      <c r="C91" s="71" t="s">
        <v>2320</v>
      </c>
      <c r="D91" s="70">
        <v>2002</v>
      </c>
      <c r="E91" s="71" t="s">
        <v>24</v>
      </c>
      <c r="F91" s="73" t="s">
        <v>35</v>
      </c>
    </row>
    <row r="92" spans="1:6" ht="15" customHeight="1" x14ac:dyDescent="0.25">
      <c r="A92" s="69" t="s">
        <v>2196</v>
      </c>
      <c r="B92" s="70" t="s">
        <v>2321</v>
      </c>
      <c r="C92" s="71" t="s">
        <v>2322</v>
      </c>
      <c r="D92" s="70">
        <v>2002</v>
      </c>
      <c r="E92" s="71" t="s">
        <v>24</v>
      </c>
      <c r="F92" s="73" t="s">
        <v>35</v>
      </c>
    </row>
    <row r="93" spans="1:6" ht="15" customHeight="1" x14ac:dyDescent="0.25">
      <c r="A93" s="69" t="s">
        <v>2196</v>
      </c>
      <c r="B93" s="70" t="s">
        <v>2323</v>
      </c>
      <c r="C93" s="71" t="s">
        <v>2324</v>
      </c>
      <c r="D93" s="70">
        <v>2002</v>
      </c>
      <c r="E93" s="71" t="s">
        <v>24</v>
      </c>
      <c r="F93" s="73" t="s">
        <v>35</v>
      </c>
    </row>
    <row r="94" spans="1:6" ht="15" customHeight="1" x14ac:dyDescent="0.25">
      <c r="A94" s="69" t="s">
        <v>2196</v>
      </c>
      <c r="B94" s="70" t="s">
        <v>2325</v>
      </c>
      <c r="C94" s="71" t="s">
        <v>2326</v>
      </c>
      <c r="D94" s="70">
        <v>2003</v>
      </c>
      <c r="E94" s="71" t="s">
        <v>24</v>
      </c>
      <c r="F94" s="73" t="s">
        <v>35</v>
      </c>
    </row>
    <row r="95" spans="1:6" ht="15" customHeight="1" x14ac:dyDescent="0.25">
      <c r="A95" s="69" t="s">
        <v>2196</v>
      </c>
      <c r="B95" s="70" t="s">
        <v>2327</v>
      </c>
      <c r="C95" s="71" t="s">
        <v>2328</v>
      </c>
      <c r="D95" s="70">
        <v>2002</v>
      </c>
      <c r="E95" s="71" t="s">
        <v>24</v>
      </c>
      <c r="F95" s="73" t="s">
        <v>35</v>
      </c>
    </row>
    <row r="96" spans="1:6" ht="15" customHeight="1" x14ac:dyDescent="0.25">
      <c r="A96" s="69" t="s">
        <v>2196</v>
      </c>
      <c r="B96" s="70" t="s">
        <v>2329</v>
      </c>
      <c r="C96" s="71" t="s">
        <v>2330</v>
      </c>
      <c r="D96" s="70">
        <v>2002</v>
      </c>
      <c r="E96" s="71" t="s">
        <v>24</v>
      </c>
      <c r="F96" s="73" t="s">
        <v>35</v>
      </c>
    </row>
    <row r="97" spans="1:6" ht="15" customHeight="1" x14ac:dyDescent="0.25">
      <c r="A97" s="69" t="s">
        <v>2196</v>
      </c>
      <c r="B97" s="70" t="s">
        <v>2331</v>
      </c>
      <c r="C97" s="71" t="s">
        <v>2332</v>
      </c>
      <c r="D97" s="70">
        <v>2003</v>
      </c>
      <c r="E97" s="71" t="s">
        <v>24</v>
      </c>
      <c r="F97" s="73" t="s">
        <v>35</v>
      </c>
    </row>
    <row r="98" spans="1:6" ht="15" customHeight="1" x14ac:dyDescent="0.25">
      <c r="A98" s="69" t="s">
        <v>2196</v>
      </c>
      <c r="B98" s="70" t="s">
        <v>2333</v>
      </c>
      <c r="C98" s="71" t="s">
        <v>2334</v>
      </c>
      <c r="D98" s="70">
        <v>2003</v>
      </c>
      <c r="E98" s="71" t="s">
        <v>356</v>
      </c>
      <c r="F98" s="73" t="s">
        <v>35</v>
      </c>
    </row>
    <row r="99" spans="1:6" ht="15" customHeight="1" x14ac:dyDescent="0.25">
      <c r="A99" s="69" t="s">
        <v>2196</v>
      </c>
      <c r="B99" s="70" t="s">
        <v>2335</v>
      </c>
      <c r="C99" s="71" t="s">
        <v>2336</v>
      </c>
      <c r="D99" s="70">
        <v>2002</v>
      </c>
      <c r="E99" s="71" t="s">
        <v>364</v>
      </c>
      <c r="F99" s="73" t="s">
        <v>35</v>
      </c>
    </row>
    <row r="100" spans="1:6" ht="15" customHeight="1" x14ac:dyDescent="0.25">
      <c r="A100" s="69" t="s">
        <v>2196</v>
      </c>
      <c r="B100" s="70" t="s">
        <v>2337</v>
      </c>
      <c r="C100" s="71" t="s">
        <v>2338</v>
      </c>
      <c r="D100" s="70">
        <v>2003</v>
      </c>
      <c r="E100" s="71" t="s">
        <v>2093</v>
      </c>
      <c r="F100" s="73" t="s">
        <v>35</v>
      </c>
    </row>
    <row r="101" spans="1:6" ht="15" customHeight="1" x14ac:dyDescent="0.25">
      <c r="A101" s="69" t="s">
        <v>2196</v>
      </c>
      <c r="B101" s="70" t="s">
        <v>2339</v>
      </c>
      <c r="C101" s="71" t="s">
        <v>2340</v>
      </c>
      <c r="D101" s="70">
        <v>2002</v>
      </c>
      <c r="E101" s="71" t="s">
        <v>307</v>
      </c>
      <c r="F101" s="73" t="s">
        <v>35</v>
      </c>
    </row>
    <row r="102" spans="1:6" ht="15" customHeight="1" x14ac:dyDescent="0.25">
      <c r="A102" s="69" t="s">
        <v>2196</v>
      </c>
      <c r="B102" s="70" t="s">
        <v>2341</v>
      </c>
      <c r="C102" s="71" t="s">
        <v>2342</v>
      </c>
      <c r="D102" s="70">
        <v>2003</v>
      </c>
      <c r="E102" s="71" t="s">
        <v>356</v>
      </c>
      <c r="F102" s="73" t="s">
        <v>35</v>
      </c>
    </row>
    <row r="103" spans="1:6" ht="15" customHeight="1" x14ac:dyDescent="0.25">
      <c r="A103" s="69" t="s">
        <v>2196</v>
      </c>
      <c r="B103" s="70" t="s">
        <v>2343</v>
      </c>
      <c r="C103" s="71" t="s">
        <v>2344</v>
      </c>
      <c r="D103" s="70">
        <v>2003</v>
      </c>
      <c r="E103" s="71" t="s">
        <v>356</v>
      </c>
      <c r="F103" s="73" t="s">
        <v>35</v>
      </c>
    </row>
    <row r="104" spans="1:6" ht="15" customHeight="1" x14ac:dyDescent="0.25">
      <c r="A104" s="69" t="s">
        <v>2196</v>
      </c>
      <c r="B104" s="70" t="s">
        <v>2345</v>
      </c>
      <c r="C104" s="71" t="s">
        <v>2346</v>
      </c>
      <c r="D104" s="70">
        <v>2002</v>
      </c>
      <c r="E104" s="71" t="s">
        <v>300</v>
      </c>
      <c r="F104" s="73" t="s">
        <v>35</v>
      </c>
    </row>
    <row r="105" spans="1:6" ht="15" customHeight="1" x14ac:dyDescent="0.25">
      <c r="A105" s="69" t="s">
        <v>2196</v>
      </c>
      <c r="B105" s="70" t="s">
        <v>2347</v>
      </c>
      <c r="C105" s="71" t="s">
        <v>2318</v>
      </c>
      <c r="D105" s="70">
        <v>2002</v>
      </c>
      <c r="E105" s="71" t="s">
        <v>300</v>
      </c>
      <c r="F105" s="73" t="s">
        <v>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A3EF-4D6C-4CFB-B2B6-6F02FE716DCE}">
  <dimension ref="A1:F88"/>
  <sheetViews>
    <sheetView workbookViewId="0">
      <selection activeCell="K8" sqref="K8"/>
    </sheetView>
  </sheetViews>
  <sheetFormatPr defaultRowHeight="15" customHeight="1" x14ac:dyDescent="0.25"/>
  <cols>
    <col min="1" max="1" width="6.7109375" customWidth="1"/>
    <col min="2" max="2" width="8.7109375" customWidth="1"/>
    <col min="3" max="3" width="24.7109375" customWidth="1"/>
    <col min="4" max="4" width="8.7109375" customWidth="1"/>
    <col min="5" max="5" width="28.7109375" customWidth="1"/>
    <col min="6" max="6" width="8.7109375" customWidth="1"/>
  </cols>
  <sheetData>
    <row r="1" spans="1:6" ht="15" customHeight="1" x14ac:dyDescent="0.25">
      <c r="A1" s="74" t="s">
        <v>0</v>
      </c>
      <c r="B1" s="75" t="s">
        <v>1</v>
      </c>
      <c r="C1" s="76" t="s">
        <v>2</v>
      </c>
      <c r="D1" s="75" t="s">
        <v>3</v>
      </c>
      <c r="E1" s="76" t="s">
        <v>4</v>
      </c>
      <c r="F1" s="80" t="s">
        <v>5</v>
      </c>
    </row>
    <row r="2" spans="1:6" ht="15" customHeight="1" x14ac:dyDescent="0.25">
      <c r="A2" s="77">
        <v>1</v>
      </c>
      <c r="B2" s="78" t="s">
        <v>2348</v>
      </c>
      <c r="C2" s="79" t="s">
        <v>2349</v>
      </c>
      <c r="D2" s="78">
        <v>2004</v>
      </c>
      <c r="E2" s="79" t="s">
        <v>38</v>
      </c>
      <c r="F2" s="81" t="s">
        <v>2350</v>
      </c>
    </row>
    <row r="3" spans="1:6" ht="15" customHeight="1" x14ac:dyDescent="0.25">
      <c r="A3" s="77">
        <v>2</v>
      </c>
      <c r="B3" s="78" t="s">
        <v>2351</v>
      </c>
      <c r="C3" s="79" t="s">
        <v>2352</v>
      </c>
      <c r="D3" s="78">
        <v>2004</v>
      </c>
      <c r="E3" s="79" t="s">
        <v>69</v>
      </c>
      <c r="F3" s="81" t="s">
        <v>2353</v>
      </c>
    </row>
    <row r="4" spans="1:6" ht="15" customHeight="1" x14ac:dyDescent="0.25">
      <c r="A4" s="77">
        <v>3</v>
      </c>
      <c r="B4" s="78" t="s">
        <v>2354</v>
      </c>
      <c r="C4" s="79" t="s">
        <v>2355</v>
      </c>
      <c r="D4" s="78">
        <v>2004</v>
      </c>
      <c r="E4" s="79" t="s">
        <v>10</v>
      </c>
      <c r="F4" s="81" t="s">
        <v>2356</v>
      </c>
    </row>
    <row r="5" spans="1:6" ht="15" customHeight="1" x14ac:dyDescent="0.25">
      <c r="A5" s="77">
        <v>4</v>
      </c>
      <c r="B5" s="78" t="s">
        <v>2357</v>
      </c>
      <c r="C5" s="79" t="s">
        <v>2358</v>
      </c>
      <c r="D5" s="78">
        <v>2005</v>
      </c>
      <c r="E5" s="79" t="s">
        <v>19</v>
      </c>
      <c r="F5" s="81" t="s">
        <v>2359</v>
      </c>
    </row>
    <row r="6" spans="1:6" ht="15" customHeight="1" x14ac:dyDescent="0.25">
      <c r="A6" s="77">
        <v>5</v>
      </c>
      <c r="B6" s="78" t="s">
        <v>2360</v>
      </c>
      <c r="C6" s="79" t="s">
        <v>2361</v>
      </c>
      <c r="D6" s="78">
        <v>2004</v>
      </c>
      <c r="E6" s="79" t="s">
        <v>57</v>
      </c>
      <c r="F6" s="81" t="s">
        <v>2362</v>
      </c>
    </row>
    <row r="7" spans="1:6" ht="15" customHeight="1" x14ac:dyDescent="0.25">
      <c r="A7" s="77">
        <v>6</v>
      </c>
      <c r="B7" s="78" t="s">
        <v>2363</v>
      </c>
      <c r="C7" s="79" t="s">
        <v>2364</v>
      </c>
      <c r="D7" s="78">
        <v>2004</v>
      </c>
      <c r="E7" s="79" t="s">
        <v>66</v>
      </c>
      <c r="F7" s="81" t="s">
        <v>2365</v>
      </c>
    </row>
    <row r="8" spans="1:6" ht="15" customHeight="1" x14ac:dyDescent="0.25">
      <c r="A8" s="77">
        <v>7</v>
      </c>
      <c r="B8" s="78" t="s">
        <v>2366</v>
      </c>
      <c r="C8" s="79" t="s">
        <v>2367</v>
      </c>
      <c r="D8" s="78">
        <v>2004</v>
      </c>
      <c r="E8" s="79" t="s">
        <v>69</v>
      </c>
      <c r="F8" s="81" t="s">
        <v>2368</v>
      </c>
    </row>
    <row r="9" spans="1:6" ht="15" customHeight="1" x14ac:dyDescent="0.25">
      <c r="A9" s="77">
        <v>8</v>
      </c>
      <c r="B9" s="78" t="s">
        <v>2369</v>
      </c>
      <c r="C9" s="79" t="s">
        <v>2370</v>
      </c>
      <c r="D9" s="78">
        <v>2004</v>
      </c>
      <c r="E9" s="79" t="s">
        <v>57</v>
      </c>
      <c r="F9" s="81" t="s">
        <v>2371</v>
      </c>
    </row>
    <row r="10" spans="1:6" ht="15" customHeight="1" x14ac:dyDescent="0.25">
      <c r="A10" s="77">
        <v>9</v>
      </c>
      <c r="B10" s="78" t="s">
        <v>2372</v>
      </c>
      <c r="C10" s="79" t="s">
        <v>2373</v>
      </c>
      <c r="D10" s="78">
        <v>2004</v>
      </c>
      <c r="E10" s="79" t="s">
        <v>34</v>
      </c>
      <c r="F10" s="81" t="s">
        <v>2374</v>
      </c>
    </row>
    <row r="11" spans="1:6" ht="15" customHeight="1" x14ac:dyDescent="0.25">
      <c r="A11" s="77">
        <v>10</v>
      </c>
      <c r="B11" s="78" t="s">
        <v>2375</v>
      </c>
      <c r="C11" s="79" t="s">
        <v>2376</v>
      </c>
      <c r="D11" s="78">
        <v>2004</v>
      </c>
      <c r="E11" s="79" t="s">
        <v>153</v>
      </c>
      <c r="F11" s="81" t="s">
        <v>2377</v>
      </c>
    </row>
    <row r="12" spans="1:6" ht="15" customHeight="1" x14ac:dyDescent="0.25">
      <c r="A12" s="77">
        <v>11</v>
      </c>
      <c r="B12" s="78" t="s">
        <v>2378</v>
      </c>
      <c r="C12" s="79" t="s">
        <v>2379</v>
      </c>
      <c r="D12" s="78">
        <v>2005</v>
      </c>
      <c r="E12" s="79" t="s">
        <v>69</v>
      </c>
      <c r="F12" s="81" t="s">
        <v>2380</v>
      </c>
    </row>
    <row r="13" spans="1:6" ht="15" customHeight="1" x14ac:dyDescent="0.25">
      <c r="A13" s="77">
        <v>12</v>
      </c>
      <c r="B13" s="78" t="s">
        <v>2381</v>
      </c>
      <c r="C13" s="79" t="s">
        <v>2382</v>
      </c>
      <c r="D13" s="78">
        <v>2005</v>
      </c>
      <c r="E13" s="79" t="s">
        <v>10</v>
      </c>
      <c r="F13" s="81" t="s">
        <v>2383</v>
      </c>
    </row>
    <row r="14" spans="1:6" ht="15" customHeight="1" x14ac:dyDescent="0.25">
      <c r="A14" s="77">
        <v>13</v>
      </c>
      <c r="B14" s="78" t="s">
        <v>2384</v>
      </c>
      <c r="C14" s="79" t="s">
        <v>2385</v>
      </c>
      <c r="D14" s="78">
        <v>2004</v>
      </c>
      <c r="E14" s="79" t="s">
        <v>69</v>
      </c>
      <c r="F14" s="81" t="s">
        <v>2386</v>
      </c>
    </row>
    <row r="15" spans="1:6" ht="15" customHeight="1" x14ac:dyDescent="0.25">
      <c r="A15" s="77">
        <v>14</v>
      </c>
      <c r="B15" s="78" t="s">
        <v>2387</v>
      </c>
      <c r="C15" s="79" t="s">
        <v>2388</v>
      </c>
      <c r="D15" s="78">
        <v>2004</v>
      </c>
      <c r="E15" s="79" t="s">
        <v>153</v>
      </c>
      <c r="F15" s="81" t="s">
        <v>2389</v>
      </c>
    </row>
    <row r="16" spans="1:6" ht="15" customHeight="1" x14ac:dyDescent="0.25">
      <c r="A16" s="77">
        <v>15</v>
      </c>
      <c r="B16" s="78" t="s">
        <v>2390</v>
      </c>
      <c r="C16" s="79" t="s">
        <v>2391</v>
      </c>
      <c r="D16" s="78">
        <v>2005</v>
      </c>
      <c r="E16" s="79" t="s">
        <v>66</v>
      </c>
      <c r="F16" s="81" t="s">
        <v>2392</v>
      </c>
    </row>
    <row r="17" spans="1:6" ht="15" customHeight="1" x14ac:dyDescent="0.25">
      <c r="A17" s="77">
        <v>16</v>
      </c>
      <c r="B17" s="78" t="s">
        <v>2393</v>
      </c>
      <c r="C17" s="79" t="s">
        <v>2394</v>
      </c>
      <c r="D17" s="78">
        <v>2005</v>
      </c>
      <c r="E17" s="79" t="s">
        <v>24</v>
      </c>
      <c r="F17" s="81" t="s">
        <v>2395</v>
      </c>
    </row>
    <row r="18" spans="1:6" ht="15" customHeight="1" x14ac:dyDescent="0.25">
      <c r="A18" s="77">
        <v>17</v>
      </c>
      <c r="B18" s="78" t="s">
        <v>2396</v>
      </c>
      <c r="C18" s="79" t="s">
        <v>2397</v>
      </c>
      <c r="D18" s="78">
        <v>2004</v>
      </c>
      <c r="E18" s="79" t="s">
        <v>300</v>
      </c>
      <c r="F18" s="81" t="s">
        <v>2398</v>
      </c>
    </row>
    <row r="19" spans="1:6" ht="15" customHeight="1" x14ac:dyDescent="0.25">
      <c r="A19" s="77">
        <v>18</v>
      </c>
      <c r="B19" s="78" t="s">
        <v>2399</v>
      </c>
      <c r="C19" s="79" t="s">
        <v>2400</v>
      </c>
      <c r="D19" s="78">
        <v>2004</v>
      </c>
      <c r="E19" s="79" t="s">
        <v>567</v>
      </c>
      <c r="F19" s="81" t="s">
        <v>2401</v>
      </c>
    </row>
    <row r="20" spans="1:6" ht="15" customHeight="1" x14ac:dyDescent="0.25">
      <c r="A20" s="77">
        <v>19</v>
      </c>
      <c r="B20" s="78" t="s">
        <v>2402</v>
      </c>
      <c r="C20" s="79" t="s">
        <v>2403</v>
      </c>
      <c r="D20" s="78">
        <v>2005</v>
      </c>
      <c r="E20" s="79" t="s">
        <v>300</v>
      </c>
      <c r="F20" s="81" t="s">
        <v>2404</v>
      </c>
    </row>
    <row r="21" spans="1:6" ht="15" customHeight="1" x14ac:dyDescent="0.25">
      <c r="A21" s="77">
        <v>20</v>
      </c>
      <c r="B21" s="78" t="s">
        <v>2405</v>
      </c>
      <c r="C21" s="79" t="s">
        <v>2406</v>
      </c>
      <c r="D21" s="78">
        <v>2005</v>
      </c>
      <c r="E21" s="79" t="s">
        <v>19</v>
      </c>
      <c r="F21" s="81" t="s">
        <v>2407</v>
      </c>
    </row>
    <row r="22" spans="1:6" ht="15" customHeight="1" x14ac:dyDescent="0.25">
      <c r="A22" s="77">
        <v>21</v>
      </c>
      <c r="B22" s="78" t="s">
        <v>2408</v>
      </c>
      <c r="C22" s="79" t="s">
        <v>2409</v>
      </c>
      <c r="D22" s="78">
        <v>2005</v>
      </c>
      <c r="E22" s="79" t="s">
        <v>7</v>
      </c>
      <c r="F22" s="81" t="s">
        <v>2410</v>
      </c>
    </row>
    <row r="23" spans="1:6" ht="15" customHeight="1" x14ac:dyDescent="0.25">
      <c r="A23" s="77">
        <v>22</v>
      </c>
      <c r="B23" s="78" t="s">
        <v>2411</v>
      </c>
      <c r="C23" s="79" t="s">
        <v>2412</v>
      </c>
      <c r="D23" s="78">
        <v>2004</v>
      </c>
      <c r="E23" s="79" t="s">
        <v>300</v>
      </c>
      <c r="F23" s="81" t="s">
        <v>2413</v>
      </c>
    </row>
    <row r="24" spans="1:6" ht="15" customHeight="1" x14ac:dyDescent="0.25">
      <c r="A24" s="77">
        <v>23</v>
      </c>
      <c r="B24" s="78" t="s">
        <v>2414</v>
      </c>
      <c r="C24" s="79" t="s">
        <v>2415</v>
      </c>
      <c r="D24" s="78">
        <v>2005</v>
      </c>
      <c r="E24" s="79" t="s">
        <v>348</v>
      </c>
      <c r="F24" s="81" t="s">
        <v>2416</v>
      </c>
    </row>
    <row r="25" spans="1:6" ht="15" customHeight="1" x14ac:dyDescent="0.25">
      <c r="A25" s="77">
        <v>24</v>
      </c>
      <c r="B25" s="78" t="s">
        <v>2417</v>
      </c>
      <c r="C25" s="79" t="s">
        <v>2418</v>
      </c>
      <c r="D25" s="78">
        <v>2005</v>
      </c>
      <c r="E25" s="79" t="s">
        <v>300</v>
      </c>
      <c r="F25" s="81" t="s">
        <v>2419</v>
      </c>
    </row>
    <row r="26" spans="1:6" ht="15" customHeight="1" x14ac:dyDescent="0.25">
      <c r="A26" s="77">
        <v>25</v>
      </c>
      <c r="B26" s="78" t="s">
        <v>2420</v>
      </c>
      <c r="C26" s="79" t="s">
        <v>2421</v>
      </c>
      <c r="D26" s="78">
        <v>2004</v>
      </c>
      <c r="E26" s="79" t="s">
        <v>66</v>
      </c>
      <c r="F26" s="81" t="s">
        <v>2422</v>
      </c>
    </row>
    <row r="27" spans="1:6" ht="15" customHeight="1" x14ac:dyDescent="0.25">
      <c r="A27" s="77" t="s">
        <v>2423</v>
      </c>
      <c r="B27" s="78" t="s">
        <v>2424</v>
      </c>
      <c r="C27" s="79" t="s">
        <v>2425</v>
      </c>
      <c r="D27" s="78">
        <v>2004</v>
      </c>
      <c r="E27" s="79" t="s">
        <v>57</v>
      </c>
      <c r="F27" s="81" t="s">
        <v>35</v>
      </c>
    </row>
    <row r="28" spans="1:6" ht="15" customHeight="1" x14ac:dyDescent="0.25">
      <c r="A28" s="77" t="s">
        <v>2423</v>
      </c>
      <c r="B28" s="78" t="s">
        <v>2426</v>
      </c>
      <c r="C28" s="79" t="s">
        <v>2427</v>
      </c>
      <c r="D28" s="78">
        <v>2005</v>
      </c>
      <c r="E28" s="79" t="s">
        <v>57</v>
      </c>
      <c r="F28" s="81" t="s">
        <v>35</v>
      </c>
    </row>
    <row r="29" spans="1:6" ht="15" customHeight="1" x14ac:dyDescent="0.25">
      <c r="A29" s="77" t="s">
        <v>2423</v>
      </c>
      <c r="B29" s="78" t="s">
        <v>2428</v>
      </c>
      <c r="C29" s="79" t="s">
        <v>2429</v>
      </c>
      <c r="D29" s="78">
        <v>2005</v>
      </c>
      <c r="E29" s="79" t="s">
        <v>57</v>
      </c>
      <c r="F29" s="81" t="s">
        <v>35</v>
      </c>
    </row>
    <row r="30" spans="1:6" ht="15" customHeight="1" x14ac:dyDescent="0.25">
      <c r="A30" s="77" t="s">
        <v>2423</v>
      </c>
      <c r="B30" s="78" t="s">
        <v>2430</v>
      </c>
      <c r="C30" s="79" t="s">
        <v>2431</v>
      </c>
      <c r="D30" s="78">
        <v>2005</v>
      </c>
      <c r="E30" s="79" t="s">
        <v>44</v>
      </c>
      <c r="F30" s="81" t="s">
        <v>35</v>
      </c>
    </row>
    <row r="31" spans="1:6" ht="15" customHeight="1" x14ac:dyDescent="0.25">
      <c r="A31" s="77" t="s">
        <v>2423</v>
      </c>
      <c r="B31" s="78" t="s">
        <v>2432</v>
      </c>
      <c r="C31" s="79" t="s">
        <v>2433</v>
      </c>
      <c r="D31" s="78">
        <v>2004</v>
      </c>
      <c r="E31" s="79" t="s">
        <v>10</v>
      </c>
      <c r="F31" s="81" t="s">
        <v>35</v>
      </c>
    </row>
    <row r="32" spans="1:6" ht="15" customHeight="1" x14ac:dyDescent="0.25">
      <c r="A32" s="77" t="s">
        <v>2423</v>
      </c>
      <c r="B32" s="78" t="s">
        <v>2434</v>
      </c>
      <c r="C32" s="79" t="s">
        <v>2435</v>
      </c>
      <c r="D32" s="78">
        <v>2004</v>
      </c>
      <c r="E32" s="79" t="s">
        <v>10</v>
      </c>
      <c r="F32" s="81" t="s">
        <v>35</v>
      </c>
    </row>
    <row r="33" spans="1:6" ht="15" customHeight="1" x14ac:dyDescent="0.25">
      <c r="A33" s="77" t="s">
        <v>2423</v>
      </c>
      <c r="B33" s="78" t="s">
        <v>2436</v>
      </c>
      <c r="C33" s="79" t="s">
        <v>2437</v>
      </c>
      <c r="D33" s="78">
        <v>2004</v>
      </c>
      <c r="E33" s="79" t="s">
        <v>1968</v>
      </c>
      <c r="F33" s="81" t="s">
        <v>35</v>
      </c>
    </row>
    <row r="34" spans="1:6" ht="15" customHeight="1" x14ac:dyDescent="0.25">
      <c r="A34" s="77" t="s">
        <v>2423</v>
      </c>
      <c r="B34" s="78" t="s">
        <v>2438</v>
      </c>
      <c r="C34" s="79" t="s">
        <v>2439</v>
      </c>
      <c r="D34" s="78">
        <v>2004</v>
      </c>
      <c r="E34" s="79" t="s">
        <v>57</v>
      </c>
      <c r="F34" s="81" t="s">
        <v>35</v>
      </c>
    </row>
    <row r="35" spans="1:6" ht="15" customHeight="1" x14ac:dyDescent="0.25">
      <c r="A35" s="77" t="s">
        <v>2423</v>
      </c>
      <c r="B35" s="78" t="s">
        <v>2440</v>
      </c>
      <c r="C35" s="79" t="s">
        <v>2441</v>
      </c>
      <c r="D35" s="78">
        <v>2005</v>
      </c>
      <c r="E35" s="79" t="s">
        <v>57</v>
      </c>
      <c r="F35" s="81" t="s">
        <v>35</v>
      </c>
    </row>
    <row r="36" spans="1:6" ht="15" customHeight="1" x14ac:dyDescent="0.25">
      <c r="A36" s="77" t="s">
        <v>2423</v>
      </c>
      <c r="B36" s="78" t="s">
        <v>2442</v>
      </c>
      <c r="C36" s="79" t="s">
        <v>2443</v>
      </c>
      <c r="D36" s="78">
        <v>2004</v>
      </c>
      <c r="E36" s="79" t="s">
        <v>10</v>
      </c>
      <c r="F36" s="81" t="s">
        <v>35</v>
      </c>
    </row>
    <row r="37" spans="1:6" ht="15" customHeight="1" x14ac:dyDescent="0.25">
      <c r="A37" s="77" t="s">
        <v>2423</v>
      </c>
      <c r="B37" s="78" t="s">
        <v>2444</v>
      </c>
      <c r="C37" s="79" t="s">
        <v>2445</v>
      </c>
      <c r="D37" s="78">
        <v>2005</v>
      </c>
      <c r="E37" s="79" t="s">
        <v>10</v>
      </c>
      <c r="F37" s="81" t="s">
        <v>35</v>
      </c>
    </row>
    <row r="38" spans="1:6" ht="15" customHeight="1" x14ac:dyDescent="0.25">
      <c r="A38" s="77" t="s">
        <v>2423</v>
      </c>
      <c r="B38" s="78" t="s">
        <v>2446</v>
      </c>
      <c r="C38" s="79" t="s">
        <v>2447</v>
      </c>
      <c r="D38" s="78">
        <v>2004</v>
      </c>
      <c r="E38" s="79" t="s">
        <v>10</v>
      </c>
      <c r="F38" s="81" t="s">
        <v>35</v>
      </c>
    </row>
    <row r="39" spans="1:6" ht="15" customHeight="1" x14ac:dyDescent="0.25">
      <c r="A39" s="77" t="s">
        <v>2423</v>
      </c>
      <c r="B39" s="78" t="s">
        <v>2448</v>
      </c>
      <c r="C39" s="79" t="s">
        <v>2449</v>
      </c>
      <c r="D39" s="78">
        <v>2004</v>
      </c>
      <c r="E39" s="79" t="s">
        <v>10</v>
      </c>
      <c r="F39" s="81" t="s">
        <v>35</v>
      </c>
    </row>
    <row r="40" spans="1:6" ht="15" customHeight="1" x14ac:dyDescent="0.25">
      <c r="A40" s="77" t="s">
        <v>2423</v>
      </c>
      <c r="B40" s="78" t="s">
        <v>2450</v>
      </c>
      <c r="C40" s="79" t="s">
        <v>2451</v>
      </c>
      <c r="D40" s="78">
        <v>2004</v>
      </c>
      <c r="E40" s="79" t="s">
        <v>10</v>
      </c>
      <c r="F40" s="81" t="s">
        <v>35</v>
      </c>
    </row>
    <row r="41" spans="1:6" ht="15" customHeight="1" x14ac:dyDescent="0.25">
      <c r="A41" s="77" t="s">
        <v>2423</v>
      </c>
      <c r="B41" s="78" t="s">
        <v>2452</v>
      </c>
      <c r="C41" s="79" t="s">
        <v>2453</v>
      </c>
      <c r="D41" s="78">
        <v>2004</v>
      </c>
      <c r="E41" s="79" t="s">
        <v>7</v>
      </c>
      <c r="F41" s="81" t="s">
        <v>35</v>
      </c>
    </row>
    <row r="42" spans="1:6" ht="15" customHeight="1" x14ac:dyDescent="0.25">
      <c r="A42" s="77" t="s">
        <v>2423</v>
      </c>
      <c r="B42" s="78" t="s">
        <v>2454</v>
      </c>
      <c r="C42" s="79" t="s">
        <v>2455</v>
      </c>
      <c r="D42" s="78">
        <v>2004</v>
      </c>
      <c r="E42" s="79" t="s">
        <v>66</v>
      </c>
      <c r="F42" s="81" t="s">
        <v>35</v>
      </c>
    </row>
    <row r="43" spans="1:6" ht="15" customHeight="1" x14ac:dyDescent="0.25">
      <c r="A43" s="77" t="s">
        <v>2423</v>
      </c>
      <c r="B43" s="78" t="s">
        <v>2456</v>
      </c>
      <c r="C43" s="79" t="s">
        <v>2457</v>
      </c>
      <c r="D43" s="78">
        <v>2004</v>
      </c>
      <c r="E43" s="79" t="s">
        <v>150</v>
      </c>
      <c r="F43" s="81" t="s">
        <v>35</v>
      </c>
    </row>
    <row r="44" spans="1:6" ht="15" customHeight="1" x14ac:dyDescent="0.25">
      <c r="A44" s="77" t="s">
        <v>2423</v>
      </c>
      <c r="B44" s="78" t="s">
        <v>2458</v>
      </c>
      <c r="C44" s="79" t="s">
        <v>2459</v>
      </c>
      <c r="D44" s="78">
        <v>2004</v>
      </c>
      <c r="E44" s="79" t="s">
        <v>150</v>
      </c>
      <c r="F44" s="81" t="s">
        <v>35</v>
      </c>
    </row>
    <row r="45" spans="1:6" ht="15" customHeight="1" x14ac:dyDescent="0.25">
      <c r="A45" s="77" t="s">
        <v>2423</v>
      </c>
      <c r="B45" s="78" t="s">
        <v>2460</v>
      </c>
      <c r="C45" s="79" t="s">
        <v>2461</v>
      </c>
      <c r="D45" s="78">
        <v>2004</v>
      </c>
      <c r="E45" s="79" t="s">
        <v>38</v>
      </c>
      <c r="F45" s="81" t="s">
        <v>35</v>
      </c>
    </row>
    <row r="46" spans="1:6" ht="15" customHeight="1" x14ac:dyDescent="0.25">
      <c r="A46" s="77" t="s">
        <v>2423</v>
      </c>
      <c r="B46" s="78" t="s">
        <v>2462</v>
      </c>
      <c r="C46" s="79" t="s">
        <v>2463</v>
      </c>
      <c r="D46" s="78">
        <v>2005</v>
      </c>
      <c r="E46" s="79" t="s">
        <v>34</v>
      </c>
      <c r="F46" s="81" t="s">
        <v>35</v>
      </c>
    </row>
    <row r="47" spans="1:6" ht="15" customHeight="1" x14ac:dyDescent="0.25">
      <c r="A47" s="77" t="s">
        <v>2423</v>
      </c>
      <c r="B47" s="78" t="s">
        <v>2464</v>
      </c>
      <c r="C47" s="79" t="s">
        <v>2465</v>
      </c>
      <c r="D47" s="78">
        <v>2005</v>
      </c>
      <c r="E47" s="79" t="s">
        <v>7</v>
      </c>
      <c r="F47" s="81" t="s">
        <v>35</v>
      </c>
    </row>
    <row r="48" spans="1:6" ht="15" customHeight="1" x14ac:dyDescent="0.25">
      <c r="A48" s="77" t="s">
        <v>2423</v>
      </c>
      <c r="B48" s="78" t="s">
        <v>2466</v>
      </c>
      <c r="C48" s="79" t="s">
        <v>2467</v>
      </c>
      <c r="D48" s="78">
        <v>2005</v>
      </c>
      <c r="E48" s="79" t="s">
        <v>38</v>
      </c>
      <c r="F48" s="81" t="s">
        <v>35</v>
      </c>
    </row>
    <row r="49" spans="1:6" ht="15" customHeight="1" x14ac:dyDescent="0.25">
      <c r="A49" s="77" t="s">
        <v>2423</v>
      </c>
      <c r="B49" s="78" t="s">
        <v>2468</v>
      </c>
      <c r="C49" s="79" t="s">
        <v>2469</v>
      </c>
      <c r="D49" s="78">
        <v>2005</v>
      </c>
      <c r="E49" s="79" t="s">
        <v>38</v>
      </c>
      <c r="F49" s="81" t="s">
        <v>35</v>
      </c>
    </row>
    <row r="50" spans="1:6" ht="15" customHeight="1" x14ac:dyDescent="0.25">
      <c r="A50" s="77" t="s">
        <v>2423</v>
      </c>
      <c r="B50" s="78" t="s">
        <v>2470</v>
      </c>
      <c r="C50" s="79" t="s">
        <v>2471</v>
      </c>
      <c r="D50" s="78">
        <v>2005</v>
      </c>
      <c r="E50" s="79" t="s">
        <v>100</v>
      </c>
      <c r="F50" s="81" t="s">
        <v>35</v>
      </c>
    </row>
    <row r="51" spans="1:6" ht="15" customHeight="1" x14ac:dyDescent="0.25">
      <c r="A51" s="77" t="s">
        <v>2423</v>
      </c>
      <c r="B51" s="78" t="s">
        <v>2472</v>
      </c>
      <c r="C51" s="79" t="s">
        <v>2473</v>
      </c>
      <c r="D51" s="78">
        <v>2005</v>
      </c>
      <c r="E51" s="79" t="s">
        <v>19</v>
      </c>
      <c r="F51" s="81" t="s">
        <v>35</v>
      </c>
    </row>
    <row r="52" spans="1:6" ht="15" customHeight="1" x14ac:dyDescent="0.25">
      <c r="A52" s="77" t="s">
        <v>2423</v>
      </c>
      <c r="B52" s="78" t="s">
        <v>2474</v>
      </c>
      <c r="C52" s="79" t="s">
        <v>2475</v>
      </c>
      <c r="D52" s="78">
        <v>2005</v>
      </c>
      <c r="E52" s="79" t="s">
        <v>19</v>
      </c>
      <c r="F52" s="81" t="s">
        <v>35</v>
      </c>
    </row>
    <row r="53" spans="1:6" ht="15" customHeight="1" x14ac:dyDescent="0.25">
      <c r="A53" s="77" t="s">
        <v>2423</v>
      </c>
      <c r="B53" s="78" t="s">
        <v>2476</v>
      </c>
      <c r="C53" s="79" t="s">
        <v>2477</v>
      </c>
      <c r="D53" s="78">
        <v>2005</v>
      </c>
      <c r="E53" s="79" t="s">
        <v>19</v>
      </c>
      <c r="F53" s="81" t="s">
        <v>35</v>
      </c>
    </row>
    <row r="54" spans="1:6" ht="15" customHeight="1" x14ac:dyDescent="0.25">
      <c r="A54" s="77" t="s">
        <v>2423</v>
      </c>
      <c r="B54" s="78" t="s">
        <v>2478</v>
      </c>
      <c r="C54" s="79" t="s">
        <v>2479</v>
      </c>
      <c r="D54" s="78">
        <v>2005</v>
      </c>
      <c r="E54" s="79" t="s">
        <v>19</v>
      </c>
      <c r="F54" s="81" t="s">
        <v>35</v>
      </c>
    </row>
    <row r="55" spans="1:6" ht="15" customHeight="1" x14ac:dyDescent="0.25">
      <c r="A55" s="77" t="s">
        <v>2423</v>
      </c>
      <c r="B55" s="78" t="s">
        <v>2480</v>
      </c>
      <c r="C55" s="79" t="s">
        <v>2481</v>
      </c>
      <c r="D55" s="78">
        <v>2005</v>
      </c>
      <c r="E55" s="79" t="s">
        <v>19</v>
      </c>
      <c r="F55" s="81" t="s">
        <v>35</v>
      </c>
    </row>
    <row r="56" spans="1:6" ht="15" customHeight="1" x14ac:dyDescent="0.25">
      <c r="A56" s="77" t="s">
        <v>2423</v>
      </c>
      <c r="B56" s="78" t="s">
        <v>2482</v>
      </c>
      <c r="C56" s="79" t="s">
        <v>2483</v>
      </c>
      <c r="D56" s="78">
        <v>2005</v>
      </c>
      <c r="E56" s="79" t="s">
        <v>19</v>
      </c>
      <c r="F56" s="81" t="s">
        <v>35</v>
      </c>
    </row>
    <row r="57" spans="1:6" ht="15" customHeight="1" x14ac:dyDescent="0.25">
      <c r="A57" s="77" t="s">
        <v>2423</v>
      </c>
      <c r="B57" s="78" t="s">
        <v>2484</v>
      </c>
      <c r="C57" s="79" t="s">
        <v>2485</v>
      </c>
      <c r="D57" s="78">
        <v>2004</v>
      </c>
      <c r="E57" s="79" t="s">
        <v>66</v>
      </c>
      <c r="F57" s="81" t="s">
        <v>35</v>
      </c>
    </row>
    <row r="58" spans="1:6" ht="15" customHeight="1" x14ac:dyDescent="0.25">
      <c r="A58" s="77" t="s">
        <v>2423</v>
      </c>
      <c r="B58" s="78" t="s">
        <v>2486</v>
      </c>
      <c r="C58" s="79" t="s">
        <v>2487</v>
      </c>
      <c r="D58" s="78">
        <v>2005</v>
      </c>
      <c r="E58" s="79" t="s">
        <v>34</v>
      </c>
      <c r="F58" s="81" t="s">
        <v>35</v>
      </c>
    </row>
    <row r="59" spans="1:6" ht="15" customHeight="1" x14ac:dyDescent="0.25">
      <c r="A59" s="77" t="s">
        <v>2423</v>
      </c>
      <c r="B59" s="78" t="s">
        <v>2488</v>
      </c>
      <c r="C59" s="79" t="s">
        <v>2489</v>
      </c>
      <c r="D59" s="78">
        <v>2005</v>
      </c>
      <c r="E59" s="79" t="s">
        <v>7</v>
      </c>
      <c r="F59" s="81" t="s">
        <v>35</v>
      </c>
    </row>
    <row r="60" spans="1:6" ht="15" customHeight="1" x14ac:dyDescent="0.25">
      <c r="A60" s="77" t="s">
        <v>2423</v>
      </c>
      <c r="B60" s="78" t="s">
        <v>2490</v>
      </c>
      <c r="C60" s="79" t="s">
        <v>2491</v>
      </c>
      <c r="D60" s="78">
        <v>2004</v>
      </c>
      <c r="E60" s="79" t="s">
        <v>57</v>
      </c>
      <c r="F60" s="81" t="s">
        <v>35</v>
      </c>
    </row>
    <row r="61" spans="1:6" ht="15" customHeight="1" x14ac:dyDescent="0.25">
      <c r="A61" s="77" t="s">
        <v>2423</v>
      </c>
      <c r="B61" s="78" t="s">
        <v>2492</v>
      </c>
      <c r="C61" s="79" t="s">
        <v>2493</v>
      </c>
      <c r="D61" s="78">
        <v>2004</v>
      </c>
      <c r="E61" s="79" t="s">
        <v>57</v>
      </c>
      <c r="F61" s="81" t="s">
        <v>35</v>
      </c>
    </row>
    <row r="62" spans="1:6" ht="15" customHeight="1" x14ac:dyDescent="0.25">
      <c r="A62" s="77" t="s">
        <v>2423</v>
      </c>
      <c r="B62" s="78" t="s">
        <v>2494</v>
      </c>
      <c r="C62" s="79" t="s">
        <v>2495</v>
      </c>
      <c r="D62" s="78">
        <v>2005</v>
      </c>
      <c r="E62" s="79" t="s">
        <v>57</v>
      </c>
      <c r="F62" s="81" t="s">
        <v>35</v>
      </c>
    </row>
    <row r="63" spans="1:6" ht="15" customHeight="1" x14ac:dyDescent="0.25">
      <c r="A63" s="77" t="s">
        <v>2423</v>
      </c>
      <c r="B63" s="78" t="s">
        <v>2496</v>
      </c>
      <c r="C63" s="79" t="s">
        <v>2497</v>
      </c>
      <c r="D63" s="78">
        <v>2005</v>
      </c>
      <c r="E63" s="79" t="s">
        <v>338</v>
      </c>
      <c r="F63" s="81" t="s">
        <v>35</v>
      </c>
    </row>
    <row r="64" spans="1:6" ht="15" customHeight="1" x14ac:dyDescent="0.25">
      <c r="A64" s="77" t="s">
        <v>2423</v>
      </c>
      <c r="B64" s="78" t="s">
        <v>2498</v>
      </c>
      <c r="C64" s="79" t="s">
        <v>2499</v>
      </c>
      <c r="D64" s="78">
        <v>2004</v>
      </c>
      <c r="E64" s="79" t="s">
        <v>428</v>
      </c>
      <c r="F64" s="81" t="s">
        <v>35</v>
      </c>
    </row>
    <row r="65" spans="1:6" ht="15" customHeight="1" x14ac:dyDescent="0.25">
      <c r="A65" s="77" t="s">
        <v>2423</v>
      </c>
      <c r="B65" s="78" t="s">
        <v>2500</v>
      </c>
      <c r="C65" s="79" t="s">
        <v>2501</v>
      </c>
      <c r="D65" s="78">
        <v>2004</v>
      </c>
      <c r="E65" s="79" t="s">
        <v>428</v>
      </c>
      <c r="F65" s="81" t="s">
        <v>35</v>
      </c>
    </row>
    <row r="66" spans="1:6" ht="15" customHeight="1" x14ac:dyDescent="0.25">
      <c r="A66" s="77" t="s">
        <v>2423</v>
      </c>
      <c r="B66" s="78" t="s">
        <v>2502</v>
      </c>
      <c r="C66" s="79" t="s">
        <v>2503</v>
      </c>
      <c r="D66" s="78">
        <v>2004</v>
      </c>
      <c r="E66" s="79" t="s">
        <v>34</v>
      </c>
      <c r="F66" s="81" t="s">
        <v>35</v>
      </c>
    </row>
    <row r="67" spans="1:6" ht="15" customHeight="1" x14ac:dyDescent="0.25">
      <c r="A67" s="77" t="s">
        <v>2423</v>
      </c>
      <c r="B67" s="78" t="s">
        <v>2504</v>
      </c>
      <c r="C67" s="79" t="s">
        <v>2505</v>
      </c>
      <c r="D67" s="78">
        <v>2005</v>
      </c>
      <c r="E67" s="79" t="s">
        <v>34</v>
      </c>
      <c r="F67" s="81" t="s">
        <v>35</v>
      </c>
    </row>
    <row r="68" spans="1:6" ht="15" customHeight="1" x14ac:dyDescent="0.25">
      <c r="A68" s="77" t="s">
        <v>2423</v>
      </c>
      <c r="B68" s="78" t="s">
        <v>2506</v>
      </c>
      <c r="C68" s="79" t="s">
        <v>2507</v>
      </c>
      <c r="D68" s="78">
        <v>2004</v>
      </c>
      <c r="E68" s="79" t="s">
        <v>34</v>
      </c>
      <c r="F68" s="81" t="s">
        <v>35</v>
      </c>
    </row>
    <row r="69" spans="1:6" ht="15" customHeight="1" x14ac:dyDescent="0.25">
      <c r="A69" s="77" t="s">
        <v>2423</v>
      </c>
      <c r="B69" s="78" t="s">
        <v>2508</v>
      </c>
      <c r="C69" s="79" t="s">
        <v>2509</v>
      </c>
      <c r="D69" s="78">
        <v>2005</v>
      </c>
      <c r="E69" s="79" t="s">
        <v>338</v>
      </c>
      <c r="F69" s="81" t="s">
        <v>35</v>
      </c>
    </row>
    <row r="70" spans="1:6" ht="15" customHeight="1" x14ac:dyDescent="0.25">
      <c r="A70" s="77" t="s">
        <v>2423</v>
      </c>
      <c r="B70" s="78" t="s">
        <v>2510</v>
      </c>
      <c r="C70" s="79" t="s">
        <v>2511</v>
      </c>
      <c r="D70" s="78">
        <v>2005</v>
      </c>
      <c r="E70" s="79" t="s">
        <v>428</v>
      </c>
      <c r="F70" s="81" t="s">
        <v>35</v>
      </c>
    </row>
    <row r="71" spans="1:6" ht="15" customHeight="1" x14ac:dyDescent="0.25">
      <c r="A71" s="77" t="s">
        <v>2423</v>
      </c>
      <c r="B71" s="78" t="s">
        <v>2512</v>
      </c>
      <c r="C71" s="79" t="s">
        <v>2513</v>
      </c>
      <c r="D71" s="78">
        <v>2005</v>
      </c>
      <c r="E71" s="79" t="s">
        <v>343</v>
      </c>
      <c r="F71" s="81" t="s">
        <v>35</v>
      </c>
    </row>
    <row r="72" spans="1:6" ht="15" customHeight="1" x14ac:dyDescent="0.25">
      <c r="A72" s="77" t="s">
        <v>2423</v>
      </c>
      <c r="B72" s="78" t="s">
        <v>2514</v>
      </c>
      <c r="C72" s="79" t="s">
        <v>2515</v>
      </c>
      <c r="D72" s="78">
        <v>2004</v>
      </c>
      <c r="E72" s="79" t="s">
        <v>310</v>
      </c>
      <c r="F72" s="81" t="s">
        <v>35</v>
      </c>
    </row>
    <row r="73" spans="1:6" ht="15" customHeight="1" x14ac:dyDescent="0.25">
      <c r="A73" s="77" t="s">
        <v>2423</v>
      </c>
      <c r="B73" s="78" t="s">
        <v>2516</v>
      </c>
      <c r="C73" s="79" t="s">
        <v>2517</v>
      </c>
      <c r="D73" s="78">
        <v>2004</v>
      </c>
      <c r="E73" s="79" t="s">
        <v>24</v>
      </c>
      <c r="F73" s="81" t="s">
        <v>35</v>
      </c>
    </row>
    <row r="74" spans="1:6" ht="15" customHeight="1" x14ac:dyDescent="0.25">
      <c r="A74" s="77" t="s">
        <v>2423</v>
      </c>
      <c r="B74" s="78" t="s">
        <v>2518</v>
      </c>
      <c r="C74" s="79" t="s">
        <v>2519</v>
      </c>
      <c r="D74" s="78">
        <v>2004</v>
      </c>
      <c r="E74" s="79" t="s">
        <v>24</v>
      </c>
      <c r="F74" s="81" t="s">
        <v>35</v>
      </c>
    </row>
    <row r="75" spans="1:6" ht="15" customHeight="1" x14ac:dyDescent="0.25">
      <c r="A75" s="77" t="s">
        <v>2423</v>
      </c>
      <c r="B75" s="78" t="s">
        <v>2520</v>
      </c>
      <c r="C75" s="79" t="s">
        <v>2521</v>
      </c>
      <c r="D75" s="78">
        <v>2004</v>
      </c>
      <c r="E75" s="79" t="s">
        <v>24</v>
      </c>
      <c r="F75" s="81" t="s">
        <v>35</v>
      </c>
    </row>
    <row r="76" spans="1:6" ht="15" customHeight="1" x14ac:dyDescent="0.25">
      <c r="A76" s="77" t="s">
        <v>2423</v>
      </c>
      <c r="B76" s="78" t="s">
        <v>2522</v>
      </c>
      <c r="C76" s="79" t="s">
        <v>2523</v>
      </c>
      <c r="D76" s="78">
        <v>2004</v>
      </c>
      <c r="E76" s="79" t="s">
        <v>428</v>
      </c>
      <c r="F76" s="81" t="s">
        <v>35</v>
      </c>
    </row>
    <row r="77" spans="1:6" ht="15" customHeight="1" x14ac:dyDescent="0.25">
      <c r="A77" s="77" t="s">
        <v>2423</v>
      </c>
      <c r="B77" s="78" t="s">
        <v>2524</v>
      </c>
      <c r="C77" s="79" t="s">
        <v>2525</v>
      </c>
      <c r="D77" s="78">
        <v>2004</v>
      </c>
      <c r="E77" s="79" t="s">
        <v>356</v>
      </c>
      <c r="F77" s="81" t="s">
        <v>35</v>
      </c>
    </row>
    <row r="78" spans="1:6" ht="15" customHeight="1" x14ac:dyDescent="0.25">
      <c r="A78" s="77" t="s">
        <v>2423</v>
      </c>
      <c r="B78" s="78" t="s">
        <v>2526</v>
      </c>
      <c r="C78" s="79" t="s">
        <v>2527</v>
      </c>
      <c r="D78" s="78">
        <v>2005</v>
      </c>
      <c r="E78" s="79" t="s">
        <v>34</v>
      </c>
      <c r="F78" s="81" t="s">
        <v>35</v>
      </c>
    </row>
    <row r="79" spans="1:6" ht="15" customHeight="1" x14ac:dyDescent="0.25">
      <c r="A79" s="77" t="s">
        <v>2423</v>
      </c>
      <c r="B79" s="78" t="s">
        <v>2528</v>
      </c>
      <c r="C79" s="79" t="s">
        <v>2529</v>
      </c>
      <c r="D79" s="78">
        <v>2004</v>
      </c>
      <c r="E79" s="79" t="s">
        <v>364</v>
      </c>
      <c r="F79" s="81" t="s">
        <v>35</v>
      </c>
    </row>
    <row r="80" spans="1:6" ht="15" customHeight="1" x14ac:dyDescent="0.25">
      <c r="A80" s="77" t="s">
        <v>2423</v>
      </c>
      <c r="B80" s="78" t="s">
        <v>2530</v>
      </c>
      <c r="C80" s="79" t="s">
        <v>2531</v>
      </c>
      <c r="D80" s="78">
        <v>2004</v>
      </c>
      <c r="E80" s="79" t="s">
        <v>307</v>
      </c>
      <c r="F80" s="81" t="s">
        <v>35</v>
      </c>
    </row>
    <row r="81" spans="1:6" ht="15" customHeight="1" x14ac:dyDescent="0.25">
      <c r="A81" s="77" t="s">
        <v>2423</v>
      </c>
      <c r="B81" s="78" t="s">
        <v>2532</v>
      </c>
      <c r="C81" s="79" t="s">
        <v>2533</v>
      </c>
      <c r="D81" s="78">
        <v>2004</v>
      </c>
      <c r="E81" s="79" t="s">
        <v>526</v>
      </c>
      <c r="F81" s="81" t="s">
        <v>35</v>
      </c>
    </row>
    <row r="82" spans="1:6" ht="15" customHeight="1" x14ac:dyDescent="0.25">
      <c r="A82" s="77" t="s">
        <v>2423</v>
      </c>
      <c r="B82" s="78" t="s">
        <v>2534</v>
      </c>
      <c r="C82" s="79" t="s">
        <v>2535</v>
      </c>
      <c r="D82" s="78">
        <v>2004</v>
      </c>
      <c r="E82" s="79" t="s">
        <v>526</v>
      </c>
      <c r="F82" s="81" t="s">
        <v>35</v>
      </c>
    </row>
    <row r="83" spans="1:6" ht="15" customHeight="1" x14ac:dyDescent="0.25">
      <c r="A83" s="77" t="s">
        <v>2423</v>
      </c>
      <c r="B83" s="78" t="s">
        <v>2536</v>
      </c>
      <c r="C83" s="79" t="s">
        <v>2537</v>
      </c>
      <c r="D83" s="78">
        <v>2005</v>
      </c>
      <c r="E83" s="79" t="s">
        <v>362</v>
      </c>
      <c r="F83" s="81" t="s">
        <v>35</v>
      </c>
    </row>
    <row r="84" spans="1:6" ht="15" customHeight="1" x14ac:dyDescent="0.25">
      <c r="A84" s="77" t="s">
        <v>2423</v>
      </c>
      <c r="B84" s="78" t="s">
        <v>2538</v>
      </c>
      <c r="C84" s="79" t="s">
        <v>2539</v>
      </c>
      <c r="D84" s="78">
        <v>2005</v>
      </c>
      <c r="E84" s="79" t="s">
        <v>321</v>
      </c>
      <c r="F84" s="81" t="s">
        <v>35</v>
      </c>
    </row>
    <row r="85" spans="1:6" ht="15" customHeight="1" x14ac:dyDescent="0.25">
      <c r="A85" s="77" t="s">
        <v>2423</v>
      </c>
      <c r="B85" s="78" t="s">
        <v>2540</v>
      </c>
      <c r="C85" s="79" t="s">
        <v>2541</v>
      </c>
      <c r="D85" s="78">
        <v>2005</v>
      </c>
      <c r="E85" s="79" t="s">
        <v>310</v>
      </c>
      <c r="F85" s="81" t="s">
        <v>35</v>
      </c>
    </row>
    <row r="86" spans="1:6" ht="15" customHeight="1" x14ac:dyDescent="0.25">
      <c r="A86" s="77" t="s">
        <v>2423</v>
      </c>
      <c r="B86" s="78" t="s">
        <v>2542</v>
      </c>
      <c r="C86" s="79" t="s">
        <v>2543</v>
      </c>
      <c r="D86" s="78">
        <v>2004</v>
      </c>
      <c r="E86" s="79" t="s">
        <v>300</v>
      </c>
      <c r="F86" s="81" t="s">
        <v>35</v>
      </c>
    </row>
    <row r="87" spans="1:6" ht="15" customHeight="1" x14ac:dyDescent="0.25">
      <c r="A87" s="77" t="s">
        <v>2423</v>
      </c>
      <c r="B87" s="78" t="s">
        <v>2544</v>
      </c>
      <c r="C87" s="79" t="s">
        <v>2545</v>
      </c>
      <c r="D87" s="78">
        <v>2005</v>
      </c>
      <c r="E87" s="79" t="s">
        <v>300</v>
      </c>
      <c r="F87" s="81" t="s">
        <v>35</v>
      </c>
    </row>
    <row r="88" spans="1:6" ht="15" customHeight="1" x14ac:dyDescent="0.25">
      <c r="A88" s="77" t="s">
        <v>2423</v>
      </c>
      <c r="B88" s="78" t="s">
        <v>2546</v>
      </c>
      <c r="C88" s="79" t="s">
        <v>2547</v>
      </c>
      <c r="D88" s="78">
        <v>2005</v>
      </c>
      <c r="E88" s="79" t="s">
        <v>300</v>
      </c>
      <c r="F88" s="81" t="s">
        <v>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C4845-2042-4F6C-BC15-4EDC274DD6E9}">
  <dimension ref="A1:F78"/>
  <sheetViews>
    <sheetView workbookViewId="0">
      <selection activeCell="H4" sqref="H4"/>
    </sheetView>
  </sheetViews>
  <sheetFormatPr defaultColWidth="11.7109375" defaultRowHeight="15" customHeight="1" x14ac:dyDescent="0.25"/>
  <cols>
    <col min="1" max="1" width="7" customWidth="1"/>
    <col min="2" max="2" width="8.7109375" customWidth="1"/>
    <col min="3" max="3" width="28.85546875" customWidth="1"/>
    <col min="4" max="4" width="8.7109375" customWidth="1"/>
    <col min="5" max="5" width="28.7109375" customWidth="1"/>
    <col min="6" max="6" width="8.7109375" customWidth="1"/>
  </cols>
  <sheetData>
    <row r="1" spans="1:6" ht="15" customHeight="1" x14ac:dyDescent="0.25">
      <c r="A1" s="82" t="s">
        <v>0</v>
      </c>
      <c r="B1" s="83" t="s">
        <v>1</v>
      </c>
      <c r="C1" s="84" t="s">
        <v>2</v>
      </c>
      <c r="D1" s="83" t="s">
        <v>3</v>
      </c>
      <c r="E1" s="84" t="s">
        <v>4</v>
      </c>
      <c r="F1" s="88" t="s">
        <v>5</v>
      </c>
    </row>
    <row r="2" spans="1:6" ht="15" customHeight="1" x14ac:dyDescent="0.25">
      <c r="A2" s="85">
        <v>1</v>
      </c>
      <c r="B2" s="86" t="s">
        <v>2548</v>
      </c>
      <c r="C2" s="87" t="s">
        <v>2549</v>
      </c>
      <c r="D2" s="86">
        <v>2006</v>
      </c>
      <c r="E2" s="87" t="s">
        <v>7</v>
      </c>
      <c r="F2" s="89" t="s">
        <v>2550</v>
      </c>
    </row>
    <row r="3" spans="1:6" ht="15" customHeight="1" x14ac:dyDescent="0.25">
      <c r="A3" s="85">
        <v>2</v>
      </c>
      <c r="B3" s="86" t="s">
        <v>2551</v>
      </c>
      <c r="C3" s="87" t="s">
        <v>2552</v>
      </c>
      <c r="D3" s="86">
        <v>2006</v>
      </c>
      <c r="E3" s="87" t="s">
        <v>57</v>
      </c>
      <c r="F3" s="89" t="s">
        <v>2553</v>
      </c>
    </row>
    <row r="4" spans="1:6" ht="15" customHeight="1" x14ac:dyDescent="0.25">
      <c r="A4" s="85">
        <v>3</v>
      </c>
      <c r="B4" s="86" t="s">
        <v>2554</v>
      </c>
      <c r="C4" s="87" t="s">
        <v>2555</v>
      </c>
      <c r="D4" s="86">
        <v>2006</v>
      </c>
      <c r="E4" s="87" t="s">
        <v>109</v>
      </c>
      <c r="F4" s="89" t="s">
        <v>2556</v>
      </c>
    </row>
    <row r="5" spans="1:6" ht="15" customHeight="1" x14ac:dyDescent="0.25">
      <c r="A5" s="85">
        <v>4</v>
      </c>
      <c r="B5" s="86" t="s">
        <v>2557</v>
      </c>
      <c r="C5" s="87" t="s">
        <v>2558</v>
      </c>
      <c r="D5" s="86">
        <v>2006</v>
      </c>
      <c r="E5" s="87" t="s">
        <v>150</v>
      </c>
      <c r="F5" s="89" t="s">
        <v>2559</v>
      </c>
    </row>
    <row r="6" spans="1:6" ht="15" customHeight="1" x14ac:dyDescent="0.25">
      <c r="A6" s="85">
        <v>5</v>
      </c>
      <c r="B6" s="86" t="s">
        <v>2560</v>
      </c>
      <c r="C6" s="87" t="s">
        <v>2561</v>
      </c>
      <c r="D6" s="86">
        <v>2006</v>
      </c>
      <c r="E6" s="87" t="s">
        <v>24</v>
      </c>
      <c r="F6" s="89" t="s">
        <v>2562</v>
      </c>
    </row>
    <row r="7" spans="1:6" ht="15" customHeight="1" x14ac:dyDescent="0.25">
      <c r="A7" s="85">
        <v>6</v>
      </c>
      <c r="B7" s="86" t="s">
        <v>2563</v>
      </c>
      <c r="C7" s="87" t="s">
        <v>2564</v>
      </c>
      <c r="D7" s="86">
        <v>2006</v>
      </c>
      <c r="E7" s="87" t="s">
        <v>34</v>
      </c>
      <c r="F7" s="89" t="s">
        <v>2565</v>
      </c>
    </row>
    <row r="8" spans="1:6" ht="15" customHeight="1" x14ac:dyDescent="0.25">
      <c r="A8" s="85">
        <v>7</v>
      </c>
      <c r="B8" s="86" t="s">
        <v>2566</v>
      </c>
      <c r="C8" s="87" t="s">
        <v>2567</v>
      </c>
      <c r="D8" s="86">
        <v>2006</v>
      </c>
      <c r="E8" s="87" t="s">
        <v>150</v>
      </c>
      <c r="F8" s="89" t="s">
        <v>2568</v>
      </c>
    </row>
    <row r="9" spans="1:6" ht="15" customHeight="1" x14ac:dyDescent="0.25">
      <c r="A9" s="85">
        <v>8</v>
      </c>
      <c r="B9" s="86" t="s">
        <v>2569</v>
      </c>
      <c r="C9" s="87" t="s">
        <v>2570</v>
      </c>
      <c r="D9" s="86">
        <v>2006</v>
      </c>
      <c r="E9" s="87" t="s">
        <v>150</v>
      </c>
      <c r="F9" s="89" t="s">
        <v>2571</v>
      </c>
    </row>
    <row r="10" spans="1:6" ht="15" customHeight="1" x14ac:dyDescent="0.25">
      <c r="A10" s="85">
        <v>9</v>
      </c>
      <c r="B10" s="86" t="s">
        <v>2572</v>
      </c>
      <c r="C10" s="87" t="s">
        <v>2573</v>
      </c>
      <c r="D10" s="86">
        <v>2007</v>
      </c>
      <c r="E10" s="87" t="s">
        <v>38</v>
      </c>
      <c r="F10" s="89" t="s">
        <v>2574</v>
      </c>
    </row>
    <row r="11" spans="1:6" ht="15" customHeight="1" x14ac:dyDescent="0.25">
      <c r="A11" s="85">
        <v>10</v>
      </c>
      <c r="B11" s="86" t="s">
        <v>2575</v>
      </c>
      <c r="C11" s="87" t="s">
        <v>2576</v>
      </c>
      <c r="D11" s="86">
        <v>2006</v>
      </c>
      <c r="E11" s="87" t="s">
        <v>38</v>
      </c>
      <c r="F11" s="89" t="s">
        <v>2577</v>
      </c>
    </row>
    <row r="12" spans="1:6" ht="15" customHeight="1" x14ac:dyDescent="0.25">
      <c r="A12" s="85">
        <v>11</v>
      </c>
      <c r="B12" s="86" t="s">
        <v>2578</v>
      </c>
      <c r="C12" s="87" t="s">
        <v>2579</v>
      </c>
      <c r="D12" s="86">
        <v>2006</v>
      </c>
      <c r="E12" s="87" t="s">
        <v>150</v>
      </c>
      <c r="F12" s="89" t="s">
        <v>2580</v>
      </c>
    </row>
    <row r="13" spans="1:6" ht="15" customHeight="1" x14ac:dyDescent="0.25">
      <c r="A13" s="85">
        <v>12</v>
      </c>
      <c r="B13" s="86" t="s">
        <v>2581</v>
      </c>
      <c r="C13" s="87" t="s">
        <v>2582</v>
      </c>
      <c r="D13" s="86">
        <v>2007</v>
      </c>
      <c r="E13" s="87" t="s">
        <v>24</v>
      </c>
      <c r="F13" s="89" t="s">
        <v>2583</v>
      </c>
    </row>
    <row r="14" spans="1:6" ht="15" customHeight="1" x14ac:dyDescent="0.25">
      <c r="A14" s="85">
        <v>13</v>
      </c>
      <c r="B14" s="86" t="s">
        <v>2584</v>
      </c>
      <c r="C14" s="87" t="s">
        <v>2585</v>
      </c>
      <c r="D14" s="86">
        <v>2006</v>
      </c>
      <c r="E14" s="87" t="s">
        <v>24</v>
      </c>
      <c r="F14" s="89" t="s">
        <v>2586</v>
      </c>
    </row>
    <row r="15" spans="1:6" ht="15" customHeight="1" x14ac:dyDescent="0.25">
      <c r="A15" s="85">
        <v>14</v>
      </c>
      <c r="B15" s="86" t="s">
        <v>2587</v>
      </c>
      <c r="C15" s="87" t="s">
        <v>2588</v>
      </c>
      <c r="D15" s="86">
        <v>2006</v>
      </c>
      <c r="E15" s="87" t="s">
        <v>300</v>
      </c>
      <c r="F15" s="89" t="s">
        <v>2589</v>
      </c>
    </row>
    <row r="16" spans="1:6" ht="15" customHeight="1" x14ac:dyDescent="0.25">
      <c r="A16" s="85">
        <v>15</v>
      </c>
      <c r="B16" s="86" t="s">
        <v>2590</v>
      </c>
      <c r="C16" s="87" t="s">
        <v>2591</v>
      </c>
      <c r="D16" s="86">
        <v>2007</v>
      </c>
      <c r="E16" s="87" t="s">
        <v>7</v>
      </c>
      <c r="F16" s="89" t="s">
        <v>1209</v>
      </c>
    </row>
    <row r="17" spans="1:6" ht="15" customHeight="1" x14ac:dyDescent="0.25">
      <c r="A17" s="85">
        <v>16</v>
      </c>
      <c r="B17" s="86" t="s">
        <v>2592</v>
      </c>
      <c r="C17" s="87" t="s">
        <v>2593</v>
      </c>
      <c r="D17" s="86">
        <v>2007</v>
      </c>
      <c r="E17" s="87" t="s">
        <v>34</v>
      </c>
      <c r="F17" s="89" t="s">
        <v>2594</v>
      </c>
    </row>
    <row r="18" spans="1:6" ht="15" customHeight="1" x14ac:dyDescent="0.25">
      <c r="A18" s="85">
        <v>17</v>
      </c>
      <c r="B18" s="86" t="s">
        <v>2595</v>
      </c>
      <c r="C18" s="87" t="s">
        <v>2596</v>
      </c>
      <c r="D18" s="86">
        <v>2006</v>
      </c>
      <c r="E18" s="87" t="s">
        <v>7</v>
      </c>
      <c r="F18" s="89" t="s">
        <v>2597</v>
      </c>
    </row>
    <row r="19" spans="1:6" ht="15" customHeight="1" x14ac:dyDescent="0.25">
      <c r="A19" s="85">
        <v>18</v>
      </c>
      <c r="B19" s="86" t="s">
        <v>2598</v>
      </c>
      <c r="C19" s="87" t="s">
        <v>2599</v>
      </c>
      <c r="D19" s="86">
        <v>2006</v>
      </c>
      <c r="E19" s="87" t="s">
        <v>24</v>
      </c>
      <c r="F19" s="89" t="s">
        <v>2600</v>
      </c>
    </row>
    <row r="20" spans="1:6" ht="15" customHeight="1" x14ac:dyDescent="0.25">
      <c r="A20" s="85">
        <v>19</v>
      </c>
      <c r="B20" s="86" t="s">
        <v>2601</v>
      </c>
      <c r="C20" s="87" t="s">
        <v>2602</v>
      </c>
      <c r="D20" s="86">
        <v>2007</v>
      </c>
      <c r="E20" s="87" t="s">
        <v>348</v>
      </c>
      <c r="F20" s="89" t="s">
        <v>2603</v>
      </c>
    </row>
    <row r="21" spans="1:6" ht="15" customHeight="1" x14ac:dyDescent="0.25">
      <c r="A21" s="85">
        <v>20</v>
      </c>
      <c r="B21" s="86" t="s">
        <v>2604</v>
      </c>
      <c r="C21" s="87" t="s">
        <v>2605</v>
      </c>
      <c r="D21" s="86">
        <v>2006</v>
      </c>
      <c r="E21" s="87" t="s">
        <v>57</v>
      </c>
      <c r="F21" s="89" t="s">
        <v>2606</v>
      </c>
    </row>
    <row r="22" spans="1:6" ht="15" customHeight="1" x14ac:dyDescent="0.25">
      <c r="A22" s="85">
        <v>21</v>
      </c>
      <c r="B22" s="86" t="s">
        <v>2607</v>
      </c>
      <c r="C22" s="87" t="s">
        <v>2608</v>
      </c>
      <c r="D22" s="86">
        <v>2007</v>
      </c>
      <c r="E22" s="87" t="s">
        <v>150</v>
      </c>
      <c r="F22" s="89" t="s">
        <v>2609</v>
      </c>
    </row>
    <row r="23" spans="1:6" ht="15" customHeight="1" x14ac:dyDescent="0.25">
      <c r="A23" s="85">
        <v>22</v>
      </c>
      <c r="B23" s="86" t="s">
        <v>2610</v>
      </c>
      <c r="C23" s="87" t="s">
        <v>2611</v>
      </c>
      <c r="D23" s="86">
        <v>2007</v>
      </c>
      <c r="E23" s="87" t="s">
        <v>7</v>
      </c>
      <c r="F23" s="89" t="s">
        <v>2612</v>
      </c>
    </row>
    <row r="24" spans="1:6" ht="15" customHeight="1" x14ac:dyDescent="0.25">
      <c r="A24" s="85">
        <v>23</v>
      </c>
      <c r="B24" s="86" t="s">
        <v>2613</v>
      </c>
      <c r="C24" s="87" t="s">
        <v>2614</v>
      </c>
      <c r="D24" s="86">
        <v>2006</v>
      </c>
      <c r="E24" s="87" t="s">
        <v>24</v>
      </c>
      <c r="F24" s="89" t="s">
        <v>2615</v>
      </c>
    </row>
    <row r="25" spans="1:6" ht="15" customHeight="1" x14ac:dyDescent="0.25">
      <c r="A25" s="85">
        <v>24</v>
      </c>
      <c r="B25" s="86" t="s">
        <v>2616</v>
      </c>
      <c r="C25" s="87" t="s">
        <v>2617</v>
      </c>
      <c r="D25" s="86">
        <v>2007</v>
      </c>
      <c r="E25" s="87" t="s">
        <v>7</v>
      </c>
      <c r="F25" s="89" t="s">
        <v>2618</v>
      </c>
    </row>
    <row r="26" spans="1:6" ht="15" customHeight="1" x14ac:dyDescent="0.25">
      <c r="A26" s="85">
        <v>25</v>
      </c>
      <c r="B26" s="86" t="s">
        <v>2619</v>
      </c>
      <c r="C26" s="87" t="s">
        <v>2620</v>
      </c>
      <c r="D26" s="86">
        <v>2006</v>
      </c>
      <c r="E26" s="87" t="s">
        <v>38</v>
      </c>
      <c r="F26" s="89" t="s">
        <v>2621</v>
      </c>
    </row>
    <row r="27" spans="1:6" ht="15" customHeight="1" x14ac:dyDescent="0.25">
      <c r="A27" s="85">
        <v>26</v>
      </c>
      <c r="B27" s="86" t="s">
        <v>2622</v>
      </c>
      <c r="C27" s="87" t="s">
        <v>2623</v>
      </c>
      <c r="D27" s="86">
        <v>2007</v>
      </c>
      <c r="E27" s="87" t="s">
        <v>38</v>
      </c>
      <c r="F27" s="89" t="s">
        <v>2624</v>
      </c>
    </row>
    <row r="28" spans="1:6" ht="15" customHeight="1" x14ac:dyDescent="0.25">
      <c r="A28" s="85">
        <v>27</v>
      </c>
      <c r="B28" s="86" t="s">
        <v>2625</v>
      </c>
      <c r="C28" s="87" t="s">
        <v>2626</v>
      </c>
      <c r="D28" s="86">
        <v>2007</v>
      </c>
      <c r="E28" s="87" t="s">
        <v>348</v>
      </c>
      <c r="F28" s="89" t="s">
        <v>2627</v>
      </c>
    </row>
    <row r="29" spans="1:6" ht="15" customHeight="1" x14ac:dyDescent="0.25">
      <c r="A29" s="85">
        <v>28</v>
      </c>
      <c r="B29" s="86" t="s">
        <v>2628</v>
      </c>
      <c r="C29" s="87" t="s">
        <v>2629</v>
      </c>
      <c r="D29" s="86">
        <v>2006</v>
      </c>
      <c r="E29" s="87" t="s">
        <v>24</v>
      </c>
      <c r="F29" s="89" t="s">
        <v>2630</v>
      </c>
    </row>
    <row r="30" spans="1:6" ht="15" customHeight="1" x14ac:dyDescent="0.25">
      <c r="A30" s="85">
        <v>29</v>
      </c>
      <c r="B30" s="86" t="s">
        <v>2631</v>
      </c>
      <c r="C30" s="87" t="s">
        <v>2632</v>
      </c>
      <c r="D30" s="86">
        <v>2006</v>
      </c>
      <c r="E30" s="87" t="s">
        <v>7</v>
      </c>
      <c r="F30" s="89" t="s">
        <v>2633</v>
      </c>
    </row>
    <row r="31" spans="1:6" ht="15" customHeight="1" x14ac:dyDescent="0.25">
      <c r="A31" s="85">
        <v>30</v>
      </c>
      <c r="B31" s="86" t="s">
        <v>2634</v>
      </c>
      <c r="C31" s="87" t="s">
        <v>2635</v>
      </c>
      <c r="D31" s="86">
        <v>2006</v>
      </c>
      <c r="E31" s="87" t="s">
        <v>66</v>
      </c>
      <c r="F31" s="89" t="s">
        <v>2636</v>
      </c>
    </row>
    <row r="32" spans="1:6" ht="15" customHeight="1" x14ac:dyDescent="0.25">
      <c r="A32" s="85">
        <v>31</v>
      </c>
      <c r="B32" s="86" t="s">
        <v>2637</v>
      </c>
      <c r="C32" s="87" t="s">
        <v>2638</v>
      </c>
      <c r="D32" s="86">
        <v>2006</v>
      </c>
      <c r="E32" s="87" t="s">
        <v>567</v>
      </c>
      <c r="F32" s="89" t="s">
        <v>2639</v>
      </c>
    </row>
    <row r="33" spans="1:6" ht="15" customHeight="1" x14ac:dyDescent="0.25">
      <c r="A33" s="85">
        <v>32</v>
      </c>
      <c r="B33" s="86" t="s">
        <v>2640</v>
      </c>
      <c r="C33" s="87" t="s">
        <v>2641</v>
      </c>
      <c r="D33" s="86">
        <v>2007</v>
      </c>
      <c r="E33" s="87" t="s">
        <v>348</v>
      </c>
      <c r="F33" s="89" t="s">
        <v>2642</v>
      </c>
    </row>
    <row r="34" spans="1:6" ht="15" customHeight="1" x14ac:dyDescent="0.25">
      <c r="A34" s="85">
        <v>33</v>
      </c>
      <c r="B34" s="86" t="s">
        <v>2643</v>
      </c>
      <c r="C34" s="87" t="s">
        <v>2644</v>
      </c>
      <c r="D34" s="86">
        <v>2006</v>
      </c>
      <c r="E34" s="87" t="s">
        <v>7</v>
      </c>
      <c r="F34" s="89" t="s">
        <v>2645</v>
      </c>
    </row>
    <row r="35" spans="1:6" ht="15" customHeight="1" x14ac:dyDescent="0.25">
      <c r="A35" s="85">
        <v>34</v>
      </c>
      <c r="B35" s="86" t="s">
        <v>2646</v>
      </c>
      <c r="C35" s="87" t="s">
        <v>2647</v>
      </c>
      <c r="D35" s="86">
        <v>2007</v>
      </c>
      <c r="E35" s="87" t="s">
        <v>69</v>
      </c>
      <c r="F35" s="89" t="s">
        <v>2648</v>
      </c>
    </row>
    <row r="36" spans="1:6" ht="15" customHeight="1" x14ac:dyDescent="0.25">
      <c r="A36" s="85">
        <v>35</v>
      </c>
      <c r="B36" s="86" t="s">
        <v>2649</v>
      </c>
      <c r="C36" s="87" t="s">
        <v>2650</v>
      </c>
      <c r="D36" s="86">
        <v>2007</v>
      </c>
      <c r="E36" s="87" t="s">
        <v>24</v>
      </c>
      <c r="F36" s="89" t="s">
        <v>2651</v>
      </c>
    </row>
    <row r="37" spans="1:6" ht="15" customHeight="1" x14ac:dyDescent="0.25">
      <c r="A37" s="85">
        <v>36</v>
      </c>
      <c r="B37" s="86" t="s">
        <v>2652</v>
      </c>
      <c r="C37" s="87" t="s">
        <v>2653</v>
      </c>
      <c r="D37" s="86">
        <v>2007</v>
      </c>
      <c r="E37" s="87" t="s">
        <v>38</v>
      </c>
      <c r="F37" s="89" t="s">
        <v>2654</v>
      </c>
    </row>
    <row r="38" spans="1:6" ht="15" customHeight="1" x14ac:dyDescent="0.25">
      <c r="A38" s="85">
        <v>37</v>
      </c>
      <c r="B38" s="86" t="s">
        <v>2655</v>
      </c>
      <c r="C38" s="87" t="s">
        <v>2656</v>
      </c>
      <c r="D38" s="86">
        <v>2007</v>
      </c>
      <c r="E38" s="87" t="s">
        <v>7</v>
      </c>
      <c r="F38" s="89" t="s">
        <v>2657</v>
      </c>
    </row>
    <row r="39" spans="1:6" ht="15" customHeight="1" x14ac:dyDescent="0.25">
      <c r="A39" s="85">
        <v>38</v>
      </c>
      <c r="B39" s="86" t="s">
        <v>2658</v>
      </c>
      <c r="C39" s="87" t="s">
        <v>2659</v>
      </c>
      <c r="D39" s="86">
        <v>2007</v>
      </c>
      <c r="E39" s="87" t="s">
        <v>19</v>
      </c>
      <c r="F39" s="89" t="s">
        <v>2660</v>
      </c>
    </row>
    <row r="40" spans="1:6" ht="15" customHeight="1" x14ac:dyDescent="0.25">
      <c r="A40" s="85" t="s">
        <v>2661</v>
      </c>
      <c r="B40" s="86" t="s">
        <v>2662</v>
      </c>
      <c r="C40" s="87" t="s">
        <v>2663</v>
      </c>
      <c r="D40" s="86">
        <v>2007</v>
      </c>
      <c r="E40" s="87" t="s">
        <v>57</v>
      </c>
      <c r="F40" s="89" t="s">
        <v>35</v>
      </c>
    </row>
    <row r="41" spans="1:6" ht="15" customHeight="1" x14ac:dyDescent="0.25">
      <c r="A41" s="85" t="s">
        <v>2661</v>
      </c>
      <c r="B41" s="86" t="s">
        <v>2664</v>
      </c>
      <c r="C41" s="87" t="s">
        <v>2665</v>
      </c>
      <c r="D41" s="86">
        <v>2007</v>
      </c>
      <c r="E41" s="87" t="s">
        <v>57</v>
      </c>
      <c r="F41" s="89" t="s">
        <v>35</v>
      </c>
    </row>
    <row r="42" spans="1:6" ht="15" customHeight="1" x14ac:dyDescent="0.25">
      <c r="A42" s="85" t="s">
        <v>2661</v>
      </c>
      <c r="B42" s="86" t="s">
        <v>2666</v>
      </c>
      <c r="C42" s="87" t="s">
        <v>2667</v>
      </c>
      <c r="D42" s="86">
        <v>2006</v>
      </c>
      <c r="E42" s="87" t="s">
        <v>100</v>
      </c>
      <c r="F42" s="89" t="s">
        <v>35</v>
      </c>
    </row>
    <row r="43" spans="1:6" ht="15" customHeight="1" x14ac:dyDescent="0.25">
      <c r="A43" s="85" t="s">
        <v>2661</v>
      </c>
      <c r="B43" s="86" t="s">
        <v>2668</v>
      </c>
      <c r="C43" s="87" t="s">
        <v>2669</v>
      </c>
      <c r="D43" s="86">
        <v>2006</v>
      </c>
      <c r="E43" s="87" t="s">
        <v>7</v>
      </c>
      <c r="F43" s="89" t="s">
        <v>35</v>
      </c>
    </row>
    <row r="44" spans="1:6" ht="15" customHeight="1" x14ac:dyDescent="0.25">
      <c r="A44" s="85" t="s">
        <v>2661</v>
      </c>
      <c r="B44" s="86" t="s">
        <v>2670</v>
      </c>
      <c r="C44" s="87" t="s">
        <v>2671</v>
      </c>
      <c r="D44" s="86">
        <v>2006</v>
      </c>
      <c r="E44" s="87" t="s">
        <v>57</v>
      </c>
      <c r="F44" s="89" t="s">
        <v>35</v>
      </c>
    </row>
    <row r="45" spans="1:6" ht="15" customHeight="1" x14ac:dyDescent="0.25">
      <c r="A45" s="85" t="s">
        <v>2661</v>
      </c>
      <c r="B45" s="86" t="s">
        <v>2672</v>
      </c>
      <c r="C45" s="87" t="s">
        <v>2673</v>
      </c>
      <c r="D45" s="86">
        <v>2007</v>
      </c>
      <c r="E45" s="87" t="s">
        <v>34</v>
      </c>
      <c r="F45" s="89" t="s">
        <v>35</v>
      </c>
    </row>
    <row r="46" spans="1:6" ht="15" customHeight="1" x14ac:dyDescent="0.25">
      <c r="A46" s="85" t="s">
        <v>2661</v>
      </c>
      <c r="B46" s="86" t="s">
        <v>2674</v>
      </c>
      <c r="C46" s="87" t="s">
        <v>2675</v>
      </c>
      <c r="D46" s="86">
        <v>2007</v>
      </c>
      <c r="E46" s="87" t="s">
        <v>57</v>
      </c>
      <c r="F46" s="89" t="s">
        <v>35</v>
      </c>
    </row>
    <row r="47" spans="1:6" ht="15" customHeight="1" x14ac:dyDescent="0.25">
      <c r="A47" s="85" t="s">
        <v>2661</v>
      </c>
      <c r="B47" s="86" t="s">
        <v>2676</v>
      </c>
      <c r="C47" s="87" t="s">
        <v>2677</v>
      </c>
      <c r="D47" s="86">
        <v>2006</v>
      </c>
      <c r="E47" s="87" t="s">
        <v>7</v>
      </c>
      <c r="F47" s="89" t="s">
        <v>35</v>
      </c>
    </row>
    <row r="48" spans="1:6" ht="15" customHeight="1" x14ac:dyDescent="0.25">
      <c r="A48" s="85" t="s">
        <v>2661</v>
      </c>
      <c r="B48" s="86" t="s">
        <v>2678</v>
      </c>
      <c r="C48" s="87" t="s">
        <v>2679</v>
      </c>
      <c r="D48" s="86">
        <v>2006</v>
      </c>
      <c r="E48" s="87" t="s">
        <v>66</v>
      </c>
      <c r="F48" s="89" t="s">
        <v>35</v>
      </c>
    </row>
    <row r="49" spans="1:6" ht="15" customHeight="1" x14ac:dyDescent="0.25">
      <c r="A49" s="85" t="s">
        <v>2661</v>
      </c>
      <c r="B49" s="86" t="s">
        <v>2680</v>
      </c>
      <c r="C49" s="87" t="s">
        <v>2681</v>
      </c>
      <c r="D49" s="86">
        <v>2006</v>
      </c>
      <c r="E49" s="87" t="s">
        <v>38</v>
      </c>
      <c r="F49" s="89" t="s">
        <v>35</v>
      </c>
    </row>
    <row r="50" spans="1:6" ht="15" customHeight="1" x14ac:dyDescent="0.25">
      <c r="A50" s="85" t="s">
        <v>2661</v>
      </c>
      <c r="B50" s="86" t="s">
        <v>2682</v>
      </c>
      <c r="C50" s="87" t="s">
        <v>2683</v>
      </c>
      <c r="D50" s="86">
        <v>2006</v>
      </c>
      <c r="E50" s="87" t="s">
        <v>57</v>
      </c>
      <c r="F50" s="89" t="s">
        <v>35</v>
      </c>
    </row>
    <row r="51" spans="1:6" ht="15" customHeight="1" x14ac:dyDescent="0.25">
      <c r="A51" s="85" t="s">
        <v>2661</v>
      </c>
      <c r="B51" s="86" t="s">
        <v>2684</v>
      </c>
      <c r="C51" s="87" t="s">
        <v>2685</v>
      </c>
      <c r="D51" s="86">
        <v>2007</v>
      </c>
      <c r="E51" s="87" t="s">
        <v>338</v>
      </c>
      <c r="F51" s="89" t="s">
        <v>35</v>
      </c>
    </row>
    <row r="52" spans="1:6" ht="15" customHeight="1" x14ac:dyDescent="0.25">
      <c r="A52" s="85" t="s">
        <v>2661</v>
      </c>
      <c r="B52" s="86" t="s">
        <v>2686</v>
      </c>
      <c r="C52" s="87" t="s">
        <v>2687</v>
      </c>
      <c r="D52" s="86">
        <v>2007</v>
      </c>
      <c r="E52" s="87" t="s">
        <v>7</v>
      </c>
      <c r="F52" s="89" t="s">
        <v>35</v>
      </c>
    </row>
    <row r="53" spans="1:6" ht="15" customHeight="1" x14ac:dyDescent="0.25">
      <c r="A53" s="85" t="s">
        <v>2661</v>
      </c>
      <c r="B53" s="86" t="s">
        <v>2688</v>
      </c>
      <c r="C53" s="87" t="s">
        <v>2689</v>
      </c>
      <c r="D53" s="86">
        <v>2007</v>
      </c>
      <c r="E53" s="87" t="s">
        <v>34</v>
      </c>
      <c r="F53" s="89" t="s">
        <v>35</v>
      </c>
    </row>
    <row r="54" spans="1:6" ht="15" customHeight="1" x14ac:dyDescent="0.25">
      <c r="A54" s="85" t="s">
        <v>2661</v>
      </c>
      <c r="B54" s="86" t="s">
        <v>2690</v>
      </c>
      <c r="C54" s="87" t="s">
        <v>2691</v>
      </c>
      <c r="D54" s="86">
        <v>2007</v>
      </c>
      <c r="E54" s="87" t="s">
        <v>69</v>
      </c>
      <c r="F54" s="89" t="s">
        <v>35</v>
      </c>
    </row>
    <row r="55" spans="1:6" ht="15" customHeight="1" x14ac:dyDescent="0.25">
      <c r="A55" s="85" t="s">
        <v>2661</v>
      </c>
      <c r="B55" s="86" t="s">
        <v>2692</v>
      </c>
      <c r="C55" s="87" t="s">
        <v>2693</v>
      </c>
      <c r="D55" s="86">
        <v>2006</v>
      </c>
      <c r="E55" s="87" t="s">
        <v>109</v>
      </c>
      <c r="F55" s="89" t="s">
        <v>35</v>
      </c>
    </row>
    <row r="56" spans="1:6" ht="15" customHeight="1" x14ac:dyDescent="0.25">
      <c r="A56" s="85" t="s">
        <v>2661</v>
      </c>
      <c r="B56" s="86" t="s">
        <v>2694</v>
      </c>
      <c r="C56" s="87" t="s">
        <v>2695</v>
      </c>
      <c r="D56" s="86">
        <v>2007</v>
      </c>
      <c r="E56" s="87" t="s">
        <v>340</v>
      </c>
      <c r="F56" s="89" t="s">
        <v>35</v>
      </c>
    </row>
    <row r="57" spans="1:6" ht="15" customHeight="1" x14ac:dyDescent="0.25">
      <c r="A57" s="85" t="s">
        <v>2661</v>
      </c>
      <c r="B57" s="86" t="s">
        <v>2696</v>
      </c>
      <c r="C57" s="87" t="s">
        <v>2697</v>
      </c>
      <c r="D57" s="86">
        <v>2007</v>
      </c>
      <c r="E57" s="87" t="s">
        <v>38</v>
      </c>
      <c r="F57" s="89" t="s">
        <v>35</v>
      </c>
    </row>
    <row r="58" spans="1:6" ht="15" customHeight="1" x14ac:dyDescent="0.25">
      <c r="A58" s="85" t="s">
        <v>2661</v>
      </c>
      <c r="B58" s="86" t="s">
        <v>2698</v>
      </c>
      <c r="C58" s="87" t="s">
        <v>2699</v>
      </c>
      <c r="D58" s="86">
        <v>2007</v>
      </c>
      <c r="E58" s="87" t="s">
        <v>7</v>
      </c>
      <c r="F58" s="89" t="s">
        <v>35</v>
      </c>
    </row>
    <row r="59" spans="1:6" ht="15" customHeight="1" x14ac:dyDescent="0.25">
      <c r="A59" s="85" t="s">
        <v>2661</v>
      </c>
      <c r="B59" s="86" t="s">
        <v>2700</v>
      </c>
      <c r="C59" s="87" t="s">
        <v>2701</v>
      </c>
      <c r="D59" s="86">
        <v>2007</v>
      </c>
      <c r="E59" s="87" t="s">
        <v>57</v>
      </c>
      <c r="F59" s="89" t="s">
        <v>35</v>
      </c>
    </row>
    <row r="60" spans="1:6" ht="15" customHeight="1" x14ac:dyDescent="0.25">
      <c r="A60" s="85" t="s">
        <v>2661</v>
      </c>
      <c r="B60" s="86" t="s">
        <v>2702</v>
      </c>
      <c r="C60" s="87" t="s">
        <v>2703</v>
      </c>
      <c r="D60" s="86">
        <v>2007</v>
      </c>
      <c r="E60" s="87" t="s">
        <v>38</v>
      </c>
      <c r="F60" s="89" t="s">
        <v>35</v>
      </c>
    </row>
    <row r="61" spans="1:6" ht="15" customHeight="1" x14ac:dyDescent="0.25">
      <c r="A61" s="85" t="s">
        <v>2661</v>
      </c>
      <c r="B61" s="86" t="s">
        <v>2704</v>
      </c>
      <c r="C61" s="87" t="s">
        <v>2705</v>
      </c>
      <c r="D61" s="86">
        <v>2007</v>
      </c>
      <c r="E61" s="87" t="s">
        <v>66</v>
      </c>
      <c r="F61" s="89" t="s">
        <v>35</v>
      </c>
    </row>
    <row r="62" spans="1:6" ht="15" customHeight="1" x14ac:dyDescent="0.25">
      <c r="A62" s="85" t="s">
        <v>2661</v>
      </c>
      <c r="B62" s="86" t="s">
        <v>2706</v>
      </c>
      <c r="C62" s="87" t="s">
        <v>2707</v>
      </c>
      <c r="D62" s="86">
        <v>2007</v>
      </c>
      <c r="E62" s="87" t="s">
        <v>348</v>
      </c>
      <c r="F62" s="89" t="s">
        <v>35</v>
      </c>
    </row>
    <row r="63" spans="1:6" ht="15" customHeight="1" x14ac:dyDescent="0.25">
      <c r="A63" s="85" t="s">
        <v>2661</v>
      </c>
      <c r="B63" s="86" t="s">
        <v>2708</v>
      </c>
      <c r="C63" s="87" t="s">
        <v>2709</v>
      </c>
      <c r="D63" s="86">
        <v>2007</v>
      </c>
      <c r="E63" s="87" t="s">
        <v>10</v>
      </c>
      <c r="F63" s="89" t="s">
        <v>35</v>
      </c>
    </row>
    <row r="64" spans="1:6" ht="15" customHeight="1" x14ac:dyDescent="0.25">
      <c r="A64" s="85" t="s">
        <v>2661</v>
      </c>
      <c r="B64" s="86" t="s">
        <v>2710</v>
      </c>
      <c r="C64" s="87" t="s">
        <v>2711</v>
      </c>
      <c r="D64" s="86">
        <v>2007</v>
      </c>
      <c r="E64" s="87" t="s">
        <v>24</v>
      </c>
      <c r="F64" s="89" t="s">
        <v>35</v>
      </c>
    </row>
    <row r="65" spans="1:6" ht="15" customHeight="1" x14ac:dyDescent="0.25">
      <c r="A65" s="85" t="s">
        <v>2661</v>
      </c>
      <c r="B65" s="86" t="s">
        <v>2712</v>
      </c>
      <c r="C65" s="87" t="s">
        <v>2713</v>
      </c>
      <c r="D65" s="86">
        <v>2007</v>
      </c>
      <c r="E65" s="87" t="s">
        <v>428</v>
      </c>
      <c r="F65" s="89" t="s">
        <v>35</v>
      </c>
    </row>
    <row r="66" spans="1:6" ht="15" customHeight="1" x14ac:dyDescent="0.25">
      <c r="A66" s="85" t="s">
        <v>2661</v>
      </c>
      <c r="B66" s="86" t="s">
        <v>2714</v>
      </c>
      <c r="C66" s="87" t="s">
        <v>2715</v>
      </c>
      <c r="D66" s="86">
        <v>2007</v>
      </c>
      <c r="E66" s="87" t="s">
        <v>348</v>
      </c>
      <c r="F66" s="89" t="s">
        <v>35</v>
      </c>
    </row>
    <row r="67" spans="1:6" ht="15" customHeight="1" x14ac:dyDescent="0.25">
      <c r="A67" s="85" t="s">
        <v>2661</v>
      </c>
      <c r="B67" s="86" t="s">
        <v>2716</v>
      </c>
      <c r="C67" s="87" t="s">
        <v>2717</v>
      </c>
      <c r="D67" s="86">
        <v>2006</v>
      </c>
      <c r="E67" s="87" t="s">
        <v>7</v>
      </c>
      <c r="F67" s="89" t="s">
        <v>35</v>
      </c>
    </row>
    <row r="68" spans="1:6" ht="15" customHeight="1" x14ac:dyDescent="0.25">
      <c r="A68" s="85" t="s">
        <v>2661</v>
      </c>
      <c r="B68" s="86" t="s">
        <v>2718</v>
      </c>
      <c r="C68" s="87" t="s">
        <v>2719</v>
      </c>
      <c r="D68" s="86">
        <v>2006</v>
      </c>
      <c r="E68" s="87" t="s">
        <v>526</v>
      </c>
      <c r="F68" s="89" t="s">
        <v>35</v>
      </c>
    </row>
    <row r="69" spans="1:6" ht="15" customHeight="1" x14ac:dyDescent="0.25">
      <c r="A69" s="85" t="s">
        <v>2661</v>
      </c>
      <c r="B69" s="86" t="s">
        <v>2720</v>
      </c>
      <c r="C69" s="87" t="s">
        <v>2721</v>
      </c>
      <c r="D69" s="86">
        <v>2007</v>
      </c>
      <c r="E69" s="87" t="s">
        <v>362</v>
      </c>
      <c r="F69" s="89" t="s">
        <v>35</v>
      </c>
    </row>
    <row r="70" spans="1:6" ht="15" customHeight="1" x14ac:dyDescent="0.25">
      <c r="A70" s="85" t="s">
        <v>2661</v>
      </c>
      <c r="B70" s="86" t="s">
        <v>2722</v>
      </c>
      <c r="C70" s="87" t="s">
        <v>2723</v>
      </c>
      <c r="D70" s="86">
        <v>2006</v>
      </c>
      <c r="E70" s="87" t="s">
        <v>313</v>
      </c>
      <c r="F70" s="89" t="s">
        <v>35</v>
      </c>
    </row>
    <row r="71" spans="1:6" ht="15" customHeight="1" x14ac:dyDescent="0.25">
      <c r="A71" s="85" t="s">
        <v>2661</v>
      </c>
      <c r="B71" s="86" t="s">
        <v>2724</v>
      </c>
      <c r="C71" s="87" t="s">
        <v>2725</v>
      </c>
      <c r="D71" s="86">
        <v>2007</v>
      </c>
      <c r="E71" s="87" t="s">
        <v>310</v>
      </c>
      <c r="F71" s="89" t="s">
        <v>35</v>
      </c>
    </row>
    <row r="72" spans="1:6" ht="15" customHeight="1" x14ac:dyDescent="0.25">
      <c r="A72" s="85" t="s">
        <v>2661</v>
      </c>
      <c r="B72" s="86" t="s">
        <v>2726</v>
      </c>
      <c r="C72" s="87" t="s">
        <v>2727</v>
      </c>
      <c r="D72" s="86">
        <v>2006</v>
      </c>
      <c r="E72" s="87" t="s">
        <v>310</v>
      </c>
      <c r="F72" s="89" t="s">
        <v>35</v>
      </c>
    </row>
    <row r="73" spans="1:6" ht="15" customHeight="1" x14ac:dyDescent="0.25">
      <c r="A73" s="85" t="s">
        <v>2661</v>
      </c>
      <c r="B73" s="86" t="s">
        <v>2728</v>
      </c>
      <c r="C73" s="87" t="s">
        <v>2729</v>
      </c>
      <c r="D73" s="86">
        <v>2006</v>
      </c>
      <c r="E73" s="87" t="s">
        <v>356</v>
      </c>
      <c r="F73" s="89" t="s">
        <v>35</v>
      </c>
    </row>
    <row r="74" spans="1:6" ht="15" customHeight="1" x14ac:dyDescent="0.25">
      <c r="A74" s="85" t="s">
        <v>2661</v>
      </c>
      <c r="B74" s="86" t="s">
        <v>2730</v>
      </c>
      <c r="C74" s="87" t="s">
        <v>2731</v>
      </c>
      <c r="D74" s="86">
        <v>2006</v>
      </c>
      <c r="E74" s="87" t="s">
        <v>66</v>
      </c>
      <c r="F74" s="89" t="s">
        <v>35</v>
      </c>
    </row>
    <row r="75" spans="1:6" ht="15" customHeight="1" x14ac:dyDescent="0.25">
      <c r="A75" s="85" t="s">
        <v>2661</v>
      </c>
      <c r="B75" s="86" t="s">
        <v>2732</v>
      </c>
      <c r="C75" s="87" t="s">
        <v>2733</v>
      </c>
      <c r="D75" s="86">
        <v>2007</v>
      </c>
      <c r="E75" s="87" t="s">
        <v>24</v>
      </c>
      <c r="F75" s="89" t="s">
        <v>35</v>
      </c>
    </row>
    <row r="76" spans="1:6" ht="15" customHeight="1" x14ac:dyDescent="0.25">
      <c r="A76" s="85" t="s">
        <v>2661</v>
      </c>
      <c r="B76" s="86" t="s">
        <v>2734</v>
      </c>
      <c r="C76" s="87" t="s">
        <v>2735</v>
      </c>
      <c r="D76" s="86">
        <v>2007</v>
      </c>
      <c r="E76" s="87" t="s">
        <v>19</v>
      </c>
      <c r="F76" s="89" t="s">
        <v>35</v>
      </c>
    </row>
    <row r="77" spans="1:6" ht="15" customHeight="1" x14ac:dyDescent="0.25">
      <c r="A77" s="85" t="s">
        <v>2661</v>
      </c>
      <c r="B77" s="86" t="s">
        <v>2736</v>
      </c>
      <c r="C77" s="87" t="s">
        <v>2737</v>
      </c>
      <c r="D77" s="86">
        <v>2007</v>
      </c>
      <c r="E77" s="87" t="s">
        <v>567</v>
      </c>
      <c r="F77" s="89" t="s">
        <v>35</v>
      </c>
    </row>
    <row r="78" spans="1:6" ht="15" customHeight="1" x14ac:dyDescent="0.25">
      <c r="A78" s="85" t="s">
        <v>2661</v>
      </c>
      <c r="B78" s="86" t="s">
        <v>2738</v>
      </c>
      <c r="C78" s="87" t="s">
        <v>2739</v>
      </c>
      <c r="D78" s="86">
        <v>2007</v>
      </c>
      <c r="E78" s="87" t="s">
        <v>66</v>
      </c>
      <c r="F78" s="89" t="s">
        <v>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C5A37-A9AF-467B-B1FE-AA1800AE803B}">
  <dimension ref="A1:F80"/>
  <sheetViews>
    <sheetView workbookViewId="0">
      <selection activeCell="I13" sqref="I13"/>
    </sheetView>
  </sheetViews>
  <sheetFormatPr defaultRowHeight="15" customHeight="1" x14ac:dyDescent="0.25"/>
  <cols>
    <col min="1" max="1" width="6.7109375" customWidth="1"/>
    <col min="2" max="2" width="8.85546875" customWidth="1"/>
    <col min="3" max="3" width="24.28515625" bestFit="1" customWidth="1"/>
    <col min="4" max="4" width="8.85546875" customWidth="1"/>
    <col min="5" max="5" width="28.7109375" customWidth="1"/>
    <col min="6" max="6" width="9" customWidth="1"/>
  </cols>
  <sheetData>
    <row r="1" spans="1:6" ht="15" customHeight="1" x14ac:dyDescent="0.25">
      <c r="A1" s="90" t="s">
        <v>0</v>
      </c>
      <c r="B1" s="91" t="s">
        <v>1</v>
      </c>
      <c r="C1" s="92" t="s">
        <v>2</v>
      </c>
      <c r="D1" s="91" t="s">
        <v>3</v>
      </c>
      <c r="E1" s="92" t="s">
        <v>4</v>
      </c>
      <c r="F1" s="96" t="s">
        <v>5</v>
      </c>
    </row>
    <row r="2" spans="1:6" ht="15" customHeight="1" x14ac:dyDescent="0.25">
      <c r="A2" s="93">
        <v>1</v>
      </c>
      <c r="B2" s="94" t="s">
        <v>2740</v>
      </c>
      <c r="C2" s="95" t="s">
        <v>2741</v>
      </c>
      <c r="D2" s="94">
        <v>2008</v>
      </c>
      <c r="E2" s="95" t="s">
        <v>1188</v>
      </c>
      <c r="F2" s="97" t="s">
        <v>2742</v>
      </c>
    </row>
    <row r="3" spans="1:6" ht="15" customHeight="1" x14ac:dyDescent="0.25">
      <c r="A3" s="93">
        <v>2</v>
      </c>
      <c r="B3" s="94" t="s">
        <v>2743</v>
      </c>
      <c r="C3" s="95" t="s">
        <v>2744</v>
      </c>
      <c r="D3" s="94">
        <v>2009</v>
      </c>
      <c r="E3" s="95" t="s">
        <v>348</v>
      </c>
      <c r="F3" s="97" t="s">
        <v>2745</v>
      </c>
    </row>
    <row r="4" spans="1:6" ht="15" customHeight="1" x14ac:dyDescent="0.25">
      <c r="A4" s="93">
        <v>3</v>
      </c>
      <c r="B4" s="94" t="s">
        <v>2746</v>
      </c>
      <c r="C4" s="95" t="s">
        <v>2747</v>
      </c>
      <c r="D4" s="94">
        <v>2009</v>
      </c>
      <c r="E4" s="95" t="s">
        <v>38</v>
      </c>
      <c r="F4" s="97" t="s">
        <v>2748</v>
      </c>
    </row>
    <row r="5" spans="1:6" ht="15" customHeight="1" x14ac:dyDescent="0.25">
      <c r="A5" s="93">
        <v>4</v>
      </c>
      <c r="B5" s="94" t="s">
        <v>2749</v>
      </c>
      <c r="C5" s="95" t="s">
        <v>2750</v>
      </c>
      <c r="D5" s="94">
        <v>2008</v>
      </c>
      <c r="E5" s="95" t="s">
        <v>38</v>
      </c>
      <c r="F5" s="97" t="s">
        <v>2751</v>
      </c>
    </row>
    <row r="6" spans="1:6" ht="15" customHeight="1" x14ac:dyDescent="0.25">
      <c r="A6" s="93">
        <v>5</v>
      </c>
      <c r="B6" s="94" t="s">
        <v>2752</v>
      </c>
      <c r="C6" s="95" t="s">
        <v>2753</v>
      </c>
      <c r="D6" s="94">
        <v>2008</v>
      </c>
      <c r="E6" s="95" t="s">
        <v>34</v>
      </c>
      <c r="F6" s="97" t="s">
        <v>2754</v>
      </c>
    </row>
    <row r="7" spans="1:6" ht="15" customHeight="1" x14ac:dyDescent="0.25">
      <c r="A7" s="93">
        <v>6</v>
      </c>
      <c r="B7" s="94" t="s">
        <v>2755</v>
      </c>
      <c r="C7" s="95" t="s">
        <v>2756</v>
      </c>
      <c r="D7" s="94">
        <v>2008</v>
      </c>
      <c r="E7" s="95" t="s">
        <v>38</v>
      </c>
      <c r="F7" s="97" t="s">
        <v>2757</v>
      </c>
    </row>
    <row r="8" spans="1:6" ht="15" customHeight="1" x14ac:dyDescent="0.25">
      <c r="A8" s="93">
        <v>7</v>
      </c>
      <c r="B8" s="94" t="s">
        <v>2758</v>
      </c>
      <c r="C8" s="95" t="s">
        <v>2759</v>
      </c>
      <c r="D8" s="94">
        <v>2009</v>
      </c>
      <c r="E8" s="95" t="s">
        <v>38</v>
      </c>
      <c r="F8" s="97" t="s">
        <v>2760</v>
      </c>
    </row>
    <row r="9" spans="1:6" ht="15" customHeight="1" x14ac:dyDescent="0.25">
      <c r="A9" s="93">
        <v>8</v>
      </c>
      <c r="B9" s="94" t="s">
        <v>2761</v>
      </c>
      <c r="C9" s="95" t="s">
        <v>2762</v>
      </c>
      <c r="D9" s="94">
        <v>2008</v>
      </c>
      <c r="E9" s="95" t="s">
        <v>24</v>
      </c>
      <c r="F9" s="97" t="s">
        <v>2763</v>
      </c>
    </row>
    <row r="10" spans="1:6" ht="15" customHeight="1" x14ac:dyDescent="0.25">
      <c r="A10" s="93">
        <v>9</v>
      </c>
      <c r="B10" s="94" t="s">
        <v>2764</v>
      </c>
      <c r="C10" s="95" t="s">
        <v>2765</v>
      </c>
      <c r="D10" s="94">
        <v>2008</v>
      </c>
      <c r="E10" s="95" t="s">
        <v>69</v>
      </c>
      <c r="F10" s="97" t="s">
        <v>2766</v>
      </c>
    </row>
    <row r="11" spans="1:6" ht="15" customHeight="1" x14ac:dyDescent="0.25">
      <c r="A11" s="93">
        <v>10</v>
      </c>
      <c r="B11" s="94" t="s">
        <v>2767</v>
      </c>
      <c r="C11" s="95" t="s">
        <v>2768</v>
      </c>
      <c r="D11" s="94">
        <v>2008</v>
      </c>
      <c r="E11" s="95" t="s">
        <v>150</v>
      </c>
      <c r="F11" s="97" t="s">
        <v>2769</v>
      </c>
    </row>
    <row r="12" spans="1:6" ht="15" customHeight="1" x14ac:dyDescent="0.25">
      <c r="A12" s="93">
        <v>11</v>
      </c>
      <c r="B12" s="94" t="s">
        <v>2770</v>
      </c>
      <c r="C12" s="95" t="s">
        <v>2771</v>
      </c>
      <c r="D12" s="94">
        <v>2009</v>
      </c>
      <c r="E12" s="95" t="s">
        <v>1188</v>
      </c>
      <c r="F12" s="97" t="s">
        <v>2772</v>
      </c>
    </row>
    <row r="13" spans="1:6" ht="15" customHeight="1" x14ac:dyDescent="0.25">
      <c r="A13" s="93">
        <v>12</v>
      </c>
      <c r="B13" s="94" t="s">
        <v>2773</v>
      </c>
      <c r="C13" s="95" t="s">
        <v>2774</v>
      </c>
      <c r="D13" s="94">
        <v>2008</v>
      </c>
      <c r="E13" s="95" t="s">
        <v>24</v>
      </c>
      <c r="F13" s="97" t="s">
        <v>2775</v>
      </c>
    </row>
    <row r="14" spans="1:6" ht="15" customHeight="1" x14ac:dyDescent="0.25">
      <c r="A14" s="93">
        <v>13</v>
      </c>
      <c r="B14" s="94" t="s">
        <v>2776</v>
      </c>
      <c r="C14" s="95" t="s">
        <v>2777</v>
      </c>
      <c r="D14" s="94">
        <v>2008</v>
      </c>
      <c r="E14" s="95" t="s">
        <v>348</v>
      </c>
      <c r="F14" s="97" t="s">
        <v>2778</v>
      </c>
    </row>
    <row r="15" spans="1:6" ht="15" customHeight="1" x14ac:dyDescent="0.25">
      <c r="A15" s="93">
        <v>14</v>
      </c>
      <c r="B15" s="94" t="s">
        <v>2779</v>
      </c>
      <c r="C15" s="95" t="s">
        <v>2780</v>
      </c>
      <c r="D15" s="94">
        <v>2008</v>
      </c>
      <c r="E15" s="95" t="s">
        <v>150</v>
      </c>
      <c r="F15" s="97" t="s">
        <v>2781</v>
      </c>
    </row>
    <row r="16" spans="1:6" ht="15" customHeight="1" x14ac:dyDescent="0.25">
      <c r="A16" s="93">
        <v>15</v>
      </c>
      <c r="B16" s="94" t="s">
        <v>2782</v>
      </c>
      <c r="C16" s="95" t="s">
        <v>2783</v>
      </c>
      <c r="D16" s="94">
        <v>2009</v>
      </c>
      <c r="E16" s="95" t="s">
        <v>24</v>
      </c>
      <c r="F16" s="97" t="s">
        <v>2784</v>
      </c>
    </row>
    <row r="17" spans="1:6" ht="15" customHeight="1" x14ac:dyDescent="0.25">
      <c r="A17" s="93">
        <v>16</v>
      </c>
      <c r="B17" s="94" t="s">
        <v>2785</v>
      </c>
      <c r="C17" s="95" t="s">
        <v>2786</v>
      </c>
      <c r="D17" s="94">
        <v>2009</v>
      </c>
      <c r="E17" s="95" t="s">
        <v>57</v>
      </c>
      <c r="F17" s="97" t="s">
        <v>2787</v>
      </c>
    </row>
    <row r="18" spans="1:6" ht="15" customHeight="1" x14ac:dyDescent="0.25">
      <c r="A18" s="93">
        <v>17</v>
      </c>
      <c r="B18" s="94" t="s">
        <v>2788</v>
      </c>
      <c r="C18" s="95" t="s">
        <v>2789</v>
      </c>
      <c r="D18" s="94">
        <v>2008</v>
      </c>
      <c r="E18" s="95" t="s">
        <v>348</v>
      </c>
      <c r="F18" s="97" t="s">
        <v>2790</v>
      </c>
    </row>
    <row r="19" spans="1:6" ht="15" customHeight="1" x14ac:dyDescent="0.25">
      <c r="A19" s="93">
        <v>18</v>
      </c>
      <c r="B19" s="94" t="s">
        <v>2791</v>
      </c>
      <c r="C19" s="95" t="s">
        <v>2792</v>
      </c>
      <c r="D19" s="94">
        <v>2009</v>
      </c>
      <c r="E19" s="95" t="s">
        <v>34</v>
      </c>
      <c r="F19" s="97" t="s">
        <v>2793</v>
      </c>
    </row>
    <row r="20" spans="1:6" ht="15" customHeight="1" x14ac:dyDescent="0.25">
      <c r="A20" s="93">
        <v>19</v>
      </c>
      <c r="B20" s="94" t="s">
        <v>2794</v>
      </c>
      <c r="C20" s="95" t="s">
        <v>2795</v>
      </c>
      <c r="D20" s="94">
        <v>2008</v>
      </c>
      <c r="E20" s="95" t="s">
        <v>150</v>
      </c>
      <c r="F20" s="97" t="s">
        <v>2796</v>
      </c>
    </row>
    <row r="21" spans="1:6" ht="15" customHeight="1" x14ac:dyDescent="0.25">
      <c r="A21" s="93">
        <v>20</v>
      </c>
      <c r="B21" s="94" t="s">
        <v>2797</v>
      </c>
      <c r="C21" s="95" t="s">
        <v>2798</v>
      </c>
      <c r="D21" s="94">
        <v>2009</v>
      </c>
      <c r="E21" s="95" t="s">
        <v>24</v>
      </c>
      <c r="F21" s="97" t="s">
        <v>2799</v>
      </c>
    </row>
    <row r="22" spans="1:6" ht="15" customHeight="1" x14ac:dyDescent="0.25">
      <c r="A22" s="93">
        <v>21</v>
      </c>
      <c r="B22" s="94" t="s">
        <v>2800</v>
      </c>
      <c r="C22" s="95" t="s">
        <v>2801</v>
      </c>
      <c r="D22" s="94">
        <v>2009</v>
      </c>
      <c r="E22" s="95" t="s">
        <v>24</v>
      </c>
      <c r="F22" s="97" t="s">
        <v>2802</v>
      </c>
    </row>
    <row r="23" spans="1:6" ht="15" customHeight="1" x14ac:dyDescent="0.25">
      <c r="A23" s="93">
        <v>22</v>
      </c>
      <c r="B23" s="94" t="s">
        <v>2803</v>
      </c>
      <c r="C23" s="95" t="s">
        <v>2804</v>
      </c>
      <c r="D23" s="94">
        <v>2008</v>
      </c>
      <c r="E23" s="95" t="s">
        <v>348</v>
      </c>
      <c r="F23" s="97" t="s">
        <v>2805</v>
      </c>
    </row>
    <row r="24" spans="1:6" ht="15" customHeight="1" x14ac:dyDescent="0.25">
      <c r="A24" s="93">
        <v>23</v>
      </c>
      <c r="B24" s="94" t="s">
        <v>2806</v>
      </c>
      <c r="C24" s="95" t="s">
        <v>2807</v>
      </c>
      <c r="D24" s="94">
        <v>2009</v>
      </c>
      <c r="E24" s="95" t="s">
        <v>34</v>
      </c>
      <c r="F24" s="97" t="s">
        <v>2808</v>
      </c>
    </row>
    <row r="25" spans="1:6" ht="15" customHeight="1" x14ac:dyDescent="0.25">
      <c r="A25" s="93">
        <v>24</v>
      </c>
      <c r="B25" s="94" t="s">
        <v>2809</v>
      </c>
      <c r="C25" s="95" t="s">
        <v>2810</v>
      </c>
      <c r="D25" s="94">
        <v>2009</v>
      </c>
      <c r="E25" s="95" t="s">
        <v>19</v>
      </c>
      <c r="F25" s="97" t="s">
        <v>2811</v>
      </c>
    </row>
    <row r="26" spans="1:6" ht="15" customHeight="1" x14ac:dyDescent="0.25">
      <c r="A26" s="93">
        <v>25</v>
      </c>
      <c r="B26" s="94" t="s">
        <v>2812</v>
      </c>
      <c r="C26" s="95" t="s">
        <v>2813</v>
      </c>
      <c r="D26" s="94">
        <v>2009</v>
      </c>
      <c r="E26" s="95" t="s">
        <v>153</v>
      </c>
      <c r="F26" s="97" t="s">
        <v>2814</v>
      </c>
    </row>
    <row r="27" spans="1:6" ht="15" customHeight="1" x14ac:dyDescent="0.25">
      <c r="A27" s="93">
        <v>26</v>
      </c>
      <c r="B27" s="94" t="s">
        <v>2815</v>
      </c>
      <c r="C27" s="95" t="s">
        <v>2816</v>
      </c>
      <c r="D27" s="94">
        <v>2008</v>
      </c>
      <c r="E27" s="95" t="s">
        <v>19</v>
      </c>
      <c r="F27" s="97" t="s">
        <v>2817</v>
      </c>
    </row>
    <row r="28" spans="1:6" ht="15" customHeight="1" x14ac:dyDescent="0.25">
      <c r="A28" s="93">
        <v>27</v>
      </c>
      <c r="B28" s="94" t="s">
        <v>2818</v>
      </c>
      <c r="C28" s="95" t="s">
        <v>2819</v>
      </c>
      <c r="D28" s="94">
        <v>2009</v>
      </c>
      <c r="E28" s="95" t="s">
        <v>34</v>
      </c>
      <c r="F28" s="97" t="s">
        <v>2820</v>
      </c>
    </row>
    <row r="29" spans="1:6" ht="15" customHeight="1" x14ac:dyDescent="0.25">
      <c r="A29" s="93">
        <v>28</v>
      </c>
      <c r="B29" s="94" t="s">
        <v>2821</v>
      </c>
      <c r="C29" s="95" t="s">
        <v>2822</v>
      </c>
      <c r="D29" s="94">
        <v>2008</v>
      </c>
      <c r="E29" s="95" t="s">
        <v>57</v>
      </c>
      <c r="F29" s="97" t="s">
        <v>2823</v>
      </c>
    </row>
    <row r="30" spans="1:6" ht="15" customHeight="1" x14ac:dyDescent="0.25">
      <c r="A30" s="93">
        <v>29</v>
      </c>
      <c r="B30" s="94" t="s">
        <v>2824</v>
      </c>
      <c r="C30" s="95" t="s">
        <v>2825</v>
      </c>
      <c r="D30" s="94">
        <v>2008</v>
      </c>
      <c r="E30" s="95" t="s">
        <v>69</v>
      </c>
      <c r="F30" s="97" t="s">
        <v>2826</v>
      </c>
    </row>
    <row r="31" spans="1:6" ht="15" customHeight="1" x14ac:dyDescent="0.25">
      <c r="A31" s="93">
        <v>30</v>
      </c>
      <c r="B31" s="94" t="s">
        <v>2827</v>
      </c>
      <c r="C31" s="95" t="s">
        <v>2828</v>
      </c>
      <c r="D31" s="94">
        <v>2008</v>
      </c>
      <c r="E31" s="95" t="s">
        <v>7</v>
      </c>
      <c r="F31" s="97" t="s">
        <v>2829</v>
      </c>
    </row>
    <row r="32" spans="1:6" ht="15" customHeight="1" x14ac:dyDescent="0.25">
      <c r="A32" s="93">
        <v>31</v>
      </c>
      <c r="B32" s="94" t="s">
        <v>2830</v>
      </c>
      <c r="C32" s="95" t="s">
        <v>2831</v>
      </c>
      <c r="D32" s="94">
        <v>2009</v>
      </c>
      <c r="E32" s="95" t="s">
        <v>24</v>
      </c>
      <c r="F32" s="97" t="s">
        <v>2832</v>
      </c>
    </row>
    <row r="33" spans="1:6" ht="15" customHeight="1" x14ac:dyDescent="0.25">
      <c r="A33" s="93" t="s">
        <v>623</v>
      </c>
      <c r="B33" s="94" t="s">
        <v>2833</v>
      </c>
      <c r="C33" s="95" t="s">
        <v>2834</v>
      </c>
      <c r="D33" s="94">
        <v>2008</v>
      </c>
      <c r="E33" s="95" t="s">
        <v>100</v>
      </c>
      <c r="F33" s="97" t="s">
        <v>35</v>
      </c>
    </row>
    <row r="34" spans="1:6" ht="15" customHeight="1" x14ac:dyDescent="0.25">
      <c r="A34" s="93" t="s">
        <v>623</v>
      </c>
      <c r="B34" s="94" t="s">
        <v>2835</v>
      </c>
      <c r="C34" s="95" t="s">
        <v>2836</v>
      </c>
      <c r="D34" s="94">
        <v>2008</v>
      </c>
      <c r="E34" s="95" t="s">
        <v>57</v>
      </c>
      <c r="F34" s="97" t="s">
        <v>35</v>
      </c>
    </row>
    <row r="35" spans="1:6" ht="15" customHeight="1" x14ac:dyDescent="0.25">
      <c r="A35" s="93" t="s">
        <v>623</v>
      </c>
      <c r="B35" s="94" t="s">
        <v>2837</v>
      </c>
      <c r="C35" s="95" t="s">
        <v>2838</v>
      </c>
      <c r="D35" s="94">
        <v>2008</v>
      </c>
      <c r="E35" s="95" t="s">
        <v>57</v>
      </c>
      <c r="F35" s="97" t="s">
        <v>35</v>
      </c>
    </row>
    <row r="36" spans="1:6" ht="15" customHeight="1" x14ac:dyDescent="0.25">
      <c r="A36" s="93" t="s">
        <v>623</v>
      </c>
      <c r="B36" s="94" t="s">
        <v>2839</v>
      </c>
      <c r="C36" s="95" t="s">
        <v>2840</v>
      </c>
      <c r="D36" s="94">
        <v>2008</v>
      </c>
      <c r="E36" s="95" t="s">
        <v>57</v>
      </c>
      <c r="F36" s="97" t="s">
        <v>35</v>
      </c>
    </row>
    <row r="37" spans="1:6" ht="15" customHeight="1" x14ac:dyDescent="0.25">
      <c r="A37" s="93" t="s">
        <v>623</v>
      </c>
      <c r="B37" s="94" t="s">
        <v>2841</v>
      </c>
      <c r="C37" s="95" t="s">
        <v>2842</v>
      </c>
      <c r="D37" s="94">
        <v>2009</v>
      </c>
      <c r="E37" s="95" t="s">
        <v>428</v>
      </c>
      <c r="F37" s="97" t="s">
        <v>35</v>
      </c>
    </row>
    <row r="38" spans="1:6" ht="15" customHeight="1" x14ac:dyDescent="0.25">
      <c r="A38" s="93" t="s">
        <v>623</v>
      </c>
      <c r="B38" s="94" t="s">
        <v>2843</v>
      </c>
      <c r="C38" s="95" t="s">
        <v>2844</v>
      </c>
      <c r="D38" s="94">
        <v>2008</v>
      </c>
      <c r="E38" s="95" t="s">
        <v>338</v>
      </c>
      <c r="F38" s="97" t="s">
        <v>35</v>
      </c>
    </row>
    <row r="39" spans="1:6" ht="15" customHeight="1" x14ac:dyDescent="0.25">
      <c r="A39" s="93" t="s">
        <v>623</v>
      </c>
      <c r="B39" s="94" t="s">
        <v>2845</v>
      </c>
      <c r="C39" s="95" t="s">
        <v>2846</v>
      </c>
      <c r="D39" s="94">
        <v>2008</v>
      </c>
      <c r="E39" s="95" t="s">
        <v>338</v>
      </c>
      <c r="F39" s="97" t="s">
        <v>35</v>
      </c>
    </row>
    <row r="40" spans="1:6" ht="15" customHeight="1" x14ac:dyDescent="0.25">
      <c r="A40" s="93" t="s">
        <v>623</v>
      </c>
      <c r="B40" s="94" t="s">
        <v>2847</v>
      </c>
      <c r="C40" s="95" t="s">
        <v>2848</v>
      </c>
      <c r="D40" s="94">
        <v>2009</v>
      </c>
      <c r="E40" s="95" t="s">
        <v>57</v>
      </c>
      <c r="F40" s="97" t="s">
        <v>35</v>
      </c>
    </row>
    <row r="41" spans="1:6" ht="15" customHeight="1" x14ac:dyDescent="0.25">
      <c r="A41" s="93" t="s">
        <v>623</v>
      </c>
      <c r="B41" s="94" t="s">
        <v>2849</v>
      </c>
      <c r="C41" s="95" t="s">
        <v>2850</v>
      </c>
      <c r="D41" s="94">
        <v>2008</v>
      </c>
      <c r="E41" s="95" t="s">
        <v>34</v>
      </c>
      <c r="F41" s="97" t="s">
        <v>35</v>
      </c>
    </row>
    <row r="42" spans="1:6" ht="15" customHeight="1" x14ac:dyDescent="0.25">
      <c r="A42" s="93" t="s">
        <v>623</v>
      </c>
      <c r="B42" s="94" t="s">
        <v>2851</v>
      </c>
      <c r="C42" s="95" t="s">
        <v>2852</v>
      </c>
      <c r="D42" s="94">
        <v>2008</v>
      </c>
      <c r="E42" s="95" t="s">
        <v>109</v>
      </c>
      <c r="F42" s="97" t="s">
        <v>35</v>
      </c>
    </row>
    <row r="43" spans="1:6" ht="15" customHeight="1" x14ac:dyDescent="0.25">
      <c r="A43" s="93" t="s">
        <v>623</v>
      </c>
      <c r="B43" s="94" t="s">
        <v>2853</v>
      </c>
      <c r="C43" s="95" t="s">
        <v>2854</v>
      </c>
      <c r="D43" s="94">
        <v>2008</v>
      </c>
      <c r="E43" s="95" t="s">
        <v>10</v>
      </c>
      <c r="F43" s="97" t="s">
        <v>35</v>
      </c>
    </row>
    <row r="44" spans="1:6" ht="15" customHeight="1" x14ac:dyDescent="0.25">
      <c r="A44" s="93" t="s">
        <v>623</v>
      </c>
      <c r="B44" s="94" t="s">
        <v>2855</v>
      </c>
      <c r="C44" s="95" t="s">
        <v>2856</v>
      </c>
      <c r="D44" s="94">
        <v>2008</v>
      </c>
      <c r="E44" s="95" t="s">
        <v>10</v>
      </c>
      <c r="F44" s="97" t="s">
        <v>35</v>
      </c>
    </row>
    <row r="45" spans="1:6" ht="15" customHeight="1" x14ac:dyDescent="0.25">
      <c r="A45" s="93" t="s">
        <v>623</v>
      </c>
      <c r="B45" s="94" t="s">
        <v>2857</v>
      </c>
      <c r="C45" s="95" t="s">
        <v>2858</v>
      </c>
      <c r="D45" s="94">
        <v>2008</v>
      </c>
      <c r="E45" s="95" t="s">
        <v>10</v>
      </c>
      <c r="F45" s="97" t="s">
        <v>35</v>
      </c>
    </row>
    <row r="46" spans="1:6" ht="15" customHeight="1" x14ac:dyDescent="0.25">
      <c r="A46" s="93" t="s">
        <v>623</v>
      </c>
      <c r="B46" s="94" t="s">
        <v>2859</v>
      </c>
      <c r="C46" s="95" t="s">
        <v>2860</v>
      </c>
      <c r="D46" s="94">
        <v>2008</v>
      </c>
      <c r="E46" s="95" t="s">
        <v>10</v>
      </c>
      <c r="F46" s="97" t="s">
        <v>35</v>
      </c>
    </row>
    <row r="47" spans="1:6" ht="15" customHeight="1" x14ac:dyDescent="0.25">
      <c r="A47" s="93" t="s">
        <v>623</v>
      </c>
      <c r="B47" s="94" t="s">
        <v>2861</v>
      </c>
      <c r="C47" s="95" t="s">
        <v>2862</v>
      </c>
      <c r="D47" s="94">
        <v>2008</v>
      </c>
      <c r="E47" s="95" t="s">
        <v>10</v>
      </c>
      <c r="F47" s="97" t="s">
        <v>35</v>
      </c>
    </row>
    <row r="48" spans="1:6" ht="15" customHeight="1" x14ac:dyDescent="0.25">
      <c r="A48" s="93" t="s">
        <v>623</v>
      </c>
      <c r="B48" s="94" t="s">
        <v>2863</v>
      </c>
      <c r="C48" s="95" t="s">
        <v>2864</v>
      </c>
      <c r="D48" s="94">
        <v>2008</v>
      </c>
      <c r="E48" s="95" t="s">
        <v>7</v>
      </c>
      <c r="F48" s="97" t="s">
        <v>35</v>
      </c>
    </row>
    <row r="49" spans="1:6" ht="15" customHeight="1" x14ac:dyDescent="0.25">
      <c r="A49" s="93" t="s">
        <v>623</v>
      </c>
      <c r="B49" s="94" t="s">
        <v>2865</v>
      </c>
      <c r="C49" s="95" t="s">
        <v>2866</v>
      </c>
      <c r="D49" s="94">
        <v>2008</v>
      </c>
      <c r="E49" s="95" t="s">
        <v>24</v>
      </c>
      <c r="F49" s="97" t="s">
        <v>35</v>
      </c>
    </row>
    <row r="50" spans="1:6" ht="15" customHeight="1" x14ac:dyDescent="0.25">
      <c r="A50" s="93" t="s">
        <v>623</v>
      </c>
      <c r="B50" s="94" t="s">
        <v>2867</v>
      </c>
      <c r="C50" s="95" t="s">
        <v>2868</v>
      </c>
      <c r="D50" s="94">
        <v>2008</v>
      </c>
      <c r="E50" s="95" t="s">
        <v>10</v>
      </c>
      <c r="F50" s="97" t="s">
        <v>35</v>
      </c>
    </row>
    <row r="51" spans="1:6" ht="15" customHeight="1" x14ac:dyDescent="0.25">
      <c r="A51" s="93" t="s">
        <v>623</v>
      </c>
      <c r="B51" s="94" t="s">
        <v>2869</v>
      </c>
      <c r="C51" s="95" t="s">
        <v>2870</v>
      </c>
      <c r="D51" s="94">
        <v>2008</v>
      </c>
      <c r="E51" s="95" t="s">
        <v>38</v>
      </c>
      <c r="F51" s="97" t="s">
        <v>35</v>
      </c>
    </row>
    <row r="52" spans="1:6" ht="15" customHeight="1" x14ac:dyDescent="0.25">
      <c r="A52" s="93" t="s">
        <v>623</v>
      </c>
      <c r="B52" s="94" t="s">
        <v>2871</v>
      </c>
      <c r="C52" s="95" t="s">
        <v>2872</v>
      </c>
      <c r="D52" s="94">
        <v>2008</v>
      </c>
      <c r="E52" s="95" t="s">
        <v>69</v>
      </c>
      <c r="F52" s="97" t="s">
        <v>35</v>
      </c>
    </row>
    <row r="53" spans="1:6" ht="15" customHeight="1" x14ac:dyDescent="0.25">
      <c r="A53" s="93" t="s">
        <v>623</v>
      </c>
      <c r="B53" s="94" t="s">
        <v>2873</v>
      </c>
      <c r="C53" s="95" t="s">
        <v>2874</v>
      </c>
      <c r="D53" s="94">
        <v>2008</v>
      </c>
      <c r="E53" s="95" t="s">
        <v>348</v>
      </c>
      <c r="F53" s="97" t="s">
        <v>35</v>
      </c>
    </row>
    <row r="54" spans="1:6" ht="15" customHeight="1" x14ac:dyDescent="0.25">
      <c r="A54" s="93" t="s">
        <v>623</v>
      </c>
      <c r="B54" s="94" t="s">
        <v>2875</v>
      </c>
      <c r="C54" s="95" t="s">
        <v>2876</v>
      </c>
      <c r="D54" s="94">
        <v>2008</v>
      </c>
      <c r="E54" s="95" t="s">
        <v>7</v>
      </c>
      <c r="F54" s="97" t="s">
        <v>35</v>
      </c>
    </row>
    <row r="55" spans="1:6" ht="15" customHeight="1" x14ac:dyDescent="0.25">
      <c r="A55" s="93" t="s">
        <v>623</v>
      </c>
      <c r="B55" s="94" t="s">
        <v>2877</v>
      </c>
      <c r="C55" s="95" t="s">
        <v>2878</v>
      </c>
      <c r="D55" s="94">
        <v>2008</v>
      </c>
      <c r="E55" s="95" t="s">
        <v>150</v>
      </c>
      <c r="F55" s="97" t="s">
        <v>35</v>
      </c>
    </row>
    <row r="56" spans="1:6" ht="15" customHeight="1" x14ac:dyDescent="0.25">
      <c r="A56" s="93" t="s">
        <v>623</v>
      </c>
      <c r="B56" s="94" t="s">
        <v>2879</v>
      </c>
      <c r="C56" s="95" t="s">
        <v>2880</v>
      </c>
      <c r="D56" s="94">
        <v>2008</v>
      </c>
      <c r="E56" s="95" t="s">
        <v>428</v>
      </c>
      <c r="F56" s="97" t="s">
        <v>35</v>
      </c>
    </row>
    <row r="57" spans="1:6" ht="15" customHeight="1" x14ac:dyDescent="0.25">
      <c r="A57" s="93" t="s">
        <v>623</v>
      </c>
      <c r="B57" s="94" t="s">
        <v>2881</v>
      </c>
      <c r="C57" s="95" t="s">
        <v>2882</v>
      </c>
      <c r="D57" s="94">
        <v>2008</v>
      </c>
      <c r="E57" s="95" t="s">
        <v>340</v>
      </c>
      <c r="F57" s="97" t="s">
        <v>35</v>
      </c>
    </row>
    <row r="58" spans="1:6" ht="15" customHeight="1" x14ac:dyDescent="0.25">
      <c r="A58" s="93" t="s">
        <v>623</v>
      </c>
      <c r="B58" s="94" t="s">
        <v>2883</v>
      </c>
      <c r="C58" s="95" t="s">
        <v>2884</v>
      </c>
      <c r="D58" s="94">
        <v>2009</v>
      </c>
      <c r="E58" s="95" t="s">
        <v>340</v>
      </c>
      <c r="F58" s="97" t="s">
        <v>35</v>
      </c>
    </row>
    <row r="59" spans="1:6" ht="15" customHeight="1" x14ac:dyDescent="0.25">
      <c r="A59" s="93" t="s">
        <v>623</v>
      </c>
      <c r="B59" s="94" t="s">
        <v>2885</v>
      </c>
      <c r="C59" s="95" t="s">
        <v>2886</v>
      </c>
      <c r="D59" s="94">
        <v>2009</v>
      </c>
      <c r="E59" s="95" t="s">
        <v>153</v>
      </c>
      <c r="F59" s="97" t="s">
        <v>35</v>
      </c>
    </row>
    <row r="60" spans="1:6" ht="15" customHeight="1" x14ac:dyDescent="0.25">
      <c r="A60" s="93" t="s">
        <v>623</v>
      </c>
      <c r="B60" s="94" t="s">
        <v>2887</v>
      </c>
      <c r="C60" s="95" t="s">
        <v>2888</v>
      </c>
      <c r="D60" s="94">
        <v>2008</v>
      </c>
      <c r="E60" s="95" t="s">
        <v>34</v>
      </c>
      <c r="F60" s="97" t="s">
        <v>35</v>
      </c>
    </row>
    <row r="61" spans="1:6" ht="15" customHeight="1" x14ac:dyDescent="0.25">
      <c r="A61" s="93" t="s">
        <v>623</v>
      </c>
      <c r="B61" s="94" t="s">
        <v>2889</v>
      </c>
      <c r="C61" s="95" t="s">
        <v>2890</v>
      </c>
      <c r="D61" s="94">
        <v>2008</v>
      </c>
      <c r="E61" s="95" t="s">
        <v>526</v>
      </c>
      <c r="F61" s="97" t="s">
        <v>35</v>
      </c>
    </row>
    <row r="62" spans="1:6" ht="15" customHeight="1" x14ac:dyDescent="0.25">
      <c r="A62" s="93" t="s">
        <v>623</v>
      </c>
      <c r="B62" s="94" t="s">
        <v>2891</v>
      </c>
      <c r="C62" s="95" t="s">
        <v>2892</v>
      </c>
      <c r="D62" s="94">
        <v>2009</v>
      </c>
      <c r="E62" s="95" t="s">
        <v>362</v>
      </c>
      <c r="F62" s="97" t="s">
        <v>35</v>
      </c>
    </row>
    <row r="63" spans="1:6" ht="15" customHeight="1" x14ac:dyDescent="0.25">
      <c r="A63" s="93" t="s">
        <v>623</v>
      </c>
      <c r="B63" s="94" t="s">
        <v>2893</v>
      </c>
      <c r="C63" s="95" t="s">
        <v>2894</v>
      </c>
      <c r="D63" s="94">
        <v>2009</v>
      </c>
      <c r="E63" s="95" t="s">
        <v>340</v>
      </c>
      <c r="F63" s="97" t="s">
        <v>35</v>
      </c>
    </row>
    <row r="64" spans="1:6" ht="15" customHeight="1" x14ac:dyDescent="0.25">
      <c r="A64" s="93" t="s">
        <v>623</v>
      </c>
      <c r="B64" s="94" t="s">
        <v>2895</v>
      </c>
      <c r="C64" s="95" t="s">
        <v>2896</v>
      </c>
      <c r="D64" s="94">
        <v>2009</v>
      </c>
      <c r="E64" s="95" t="s">
        <v>338</v>
      </c>
      <c r="F64" s="97" t="s">
        <v>35</v>
      </c>
    </row>
    <row r="65" spans="1:6" ht="15" customHeight="1" x14ac:dyDescent="0.25">
      <c r="A65" s="93" t="s">
        <v>623</v>
      </c>
      <c r="B65" s="94" t="s">
        <v>2897</v>
      </c>
      <c r="C65" s="95" t="s">
        <v>2898</v>
      </c>
      <c r="D65" s="94">
        <v>2009</v>
      </c>
      <c r="E65" s="95" t="s">
        <v>338</v>
      </c>
      <c r="F65" s="97" t="s">
        <v>35</v>
      </c>
    </row>
    <row r="66" spans="1:6" ht="15" customHeight="1" x14ac:dyDescent="0.25">
      <c r="A66" s="93" t="s">
        <v>623</v>
      </c>
      <c r="B66" s="94" t="s">
        <v>2899</v>
      </c>
      <c r="C66" s="95" t="s">
        <v>2900</v>
      </c>
      <c r="D66" s="94">
        <v>2009</v>
      </c>
      <c r="E66" s="95" t="s">
        <v>348</v>
      </c>
      <c r="F66" s="97" t="s">
        <v>35</v>
      </c>
    </row>
    <row r="67" spans="1:6" ht="15" customHeight="1" x14ac:dyDescent="0.25">
      <c r="A67" s="93" t="s">
        <v>623</v>
      </c>
      <c r="B67" s="94" t="s">
        <v>2901</v>
      </c>
      <c r="C67" s="95" t="s">
        <v>2902</v>
      </c>
      <c r="D67" s="94">
        <v>2009</v>
      </c>
      <c r="E67" s="95" t="s">
        <v>310</v>
      </c>
      <c r="F67" s="97" t="s">
        <v>35</v>
      </c>
    </row>
    <row r="68" spans="1:6" ht="15" customHeight="1" x14ac:dyDescent="0.25">
      <c r="A68" s="93" t="s">
        <v>623</v>
      </c>
      <c r="B68" s="94" t="s">
        <v>2903</v>
      </c>
      <c r="C68" s="95" t="s">
        <v>2904</v>
      </c>
      <c r="D68" s="94">
        <v>2009</v>
      </c>
      <c r="E68" s="95" t="s">
        <v>348</v>
      </c>
      <c r="F68" s="97" t="s">
        <v>35</v>
      </c>
    </row>
    <row r="69" spans="1:6" ht="15" customHeight="1" x14ac:dyDescent="0.25">
      <c r="A69" s="93" t="s">
        <v>623</v>
      </c>
      <c r="B69" s="94" t="s">
        <v>2905</v>
      </c>
      <c r="C69" s="95" t="s">
        <v>2906</v>
      </c>
      <c r="D69" s="94">
        <v>2008</v>
      </c>
      <c r="E69" s="95" t="s">
        <v>428</v>
      </c>
      <c r="F69" s="97" t="s">
        <v>35</v>
      </c>
    </row>
    <row r="70" spans="1:6" ht="15" customHeight="1" x14ac:dyDescent="0.25">
      <c r="A70" s="93" t="s">
        <v>623</v>
      </c>
      <c r="B70" s="94" t="s">
        <v>2907</v>
      </c>
      <c r="C70" s="95" t="s">
        <v>2908</v>
      </c>
      <c r="D70" s="94">
        <v>2008</v>
      </c>
      <c r="E70" s="95" t="s">
        <v>356</v>
      </c>
      <c r="F70" s="97" t="s">
        <v>35</v>
      </c>
    </row>
    <row r="71" spans="1:6" ht="15" customHeight="1" x14ac:dyDescent="0.25">
      <c r="A71" s="93" t="s">
        <v>623</v>
      </c>
      <c r="B71" s="94" t="s">
        <v>2909</v>
      </c>
      <c r="C71" s="95" t="s">
        <v>2910</v>
      </c>
      <c r="D71" s="94">
        <v>2008</v>
      </c>
      <c r="E71" s="95" t="s">
        <v>428</v>
      </c>
      <c r="F71" s="97" t="s">
        <v>35</v>
      </c>
    </row>
    <row r="72" spans="1:6" ht="15" customHeight="1" x14ac:dyDescent="0.25">
      <c r="A72" s="93" t="s">
        <v>623</v>
      </c>
      <c r="B72" s="94" t="s">
        <v>2911</v>
      </c>
      <c r="C72" s="95" t="s">
        <v>2912</v>
      </c>
      <c r="D72" s="94">
        <v>2009</v>
      </c>
      <c r="E72" s="95" t="s">
        <v>428</v>
      </c>
      <c r="F72" s="97" t="s">
        <v>35</v>
      </c>
    </row>
    <row r="73" spans="1:6" ht="15" customHeight="1" x14ac:dyDescent="0.25">
      <c r="A73" s="93" t="s">
        <v>623</v>
      </c>
      <c r="B73" s="94" t="s">
        <v>2913</v>
      </c>
      <c r="C73" s="95" t="s">
        <v>2914</v>
      </c>
      <c r="D73" s="94">
        <v>2009</v>
      </c>
      <c r="E73" s="95" t="s">
        <v>24</v>
      </c>
      <c r="F73" s="97" t="s">
        <v>35</v>
      </c>
    </row>
    <row r="74" spans="1:6" ht="15" customHeight="1" x14ac:dyDescent="0.25">
      <c r="A74" s="93" t="s">
        <v>623</v>
      </c>
      <c r="B74" s="94" t="s">
        <v>2915</v>
      </c>
      <c r="C74" s="95" t="s">
        <v>2916</v>
      </c>
      <c r="D74" s="94">
        <v>2008</v>
      </c>
      <c r="E74" s="95" t="s">
        <v>69</v>
      </c>
      <c r="F74" s="97" t="s">
        <v>35</v>
      </c>
    </row>
    <row r="75" spans="1:6" ht="15" customHeight="1" x14ac:dyDescent="0.25">
      <c r="A75" s="93" t="s">
        <v>623</v>
      </c>
      <c r="B75" s="94" t="s">
        <v>2917</v>
      </c>
      <c r="C75" s="95" t="s">
        <v>2918</v>
      </c>
      <c r="D75" s="94">
        <v>2009</v>
      </c>
      <c r="E75" s="95" t="s">
        <v>150</v>
      </c>
      <c r="F75" s="97" t="s">
        <v>35</v>
      </c>
    </row>
    <row r="76" spans="1:6" ht="15" customHeight="1" x14ac:dyDescent="0.25">
      <c r="A76" s="93" t="s">
        <v>623</v>
      </c>
      <c r="B76" s="94" t="s">
        <v>2919</v>
      </c>
      <c r="C76" s="95" t="s">
        <v>2920</v>
      </c>
      <c r="D76" s="94">
        <v>2009</v>
      </c>
      <c r="E76" s="95" t="s">
        <v>69</v>
      </c>
      <c r="F76" s="97" t="s">
        <v>35</v>
      </c>
    </row>
    <row r="77" spans="1:6" ht="15" customHeight="1" x14ac:dyDescent="0.25">
      <c r="A77" s="93" t="s">
        <v>623</v>
      </c>
      <c r="B77" s="94" t="s">
        <v>2921</v>
      </c>
      <c r="C77" s="95" t="s">
        <v>2922</v>
      </c>
      <c r="D77" s="94">
        <v>2009</v>
      </c>
      <c r="E77" s="95" t="s">
        <v>57</v>
      </c>
      <c r="F77" s="97" t="s">
        <v>35</v>
      </c>
    </row>
    <row r="78" spans="1:6" ht="15" customHeight="1" x14ac:dyDescent="0.25">
      <c r="A78" s="93" t="s">
        <v>623</v>
      </c>
      <c r="B78" s="94" t="s">
        <v>2923</v>
      </c>
      <c r="C78" s="95" t="s">
        <v>2924</v>
      </c>
      <c r="D78" s="94">
        <v>2009</v>
      </c>
      <c r="E78" s="95" t="s">
        <v>57</v>
      </c>
      <c r="F78" s="97" t="s">
        <v>35</v>
      </c>
    </row>
    <row r="79" spans="1:6" ht="15" customHeight="1" x14ac:dyDescent="0.25">
      <c r="A79" s="93" t="s">
        <v>623</v>
      </c>
      <c r="B79" s="94" t="s">
        <v>2925</v>
      </c>
      <c r="C79" s="95" t="s">
        <v>2926</v>
      </c>
      <c r="D79" s="94">
        <v>2009</v>
      </c>
      <c r="E79" s="95" t="s">
        <v>567</v>
      </c>
      <c r="F79" s="97" t="s">
        <v>35</v>
      </c>
    </row>
    <row r="80" spans="1:6" ht="15" customHeight="1" x14ac:dyDescent="0.25">
      <c r="A80" s="93" t="s">
        <v>623</v>
      </c>
      <c r="B80" s="94" t="s">
        <v>2927</v>
      </c>
      <c r="C80" s="95" t="s">
        <v>2928</v>
      </c>
      <c r="D80" s="94">
        <v>2009</v>
      </c>
      <c r="E80" s="95" t="s">
        <v>66</v>
      </c>
      <c r="F80" s="97" t="s">
        <v>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CE5C-0B93-419C-ABEC-B70BA2444E3D}">
  <dimension ref="A1:F35"/>
  <sheetViews>
    <sheetView tabSelected="1" workbookViewId="0">
      <selection activeCell="M9" sqref="M9"/>
    </sheetView>
  </sheetViews>
  <sheetFormatPr defaultRowHeight="15" customHeight="1" x14ac:dyDescent="0.25"/>
  <cols>
    <col min="1" max="1" width="6.85546875" customWidth="1"/>
    <col min="2" max="2" width="8.85546875" customWidth="1"/>
    <col min="3" max="3" width="24.7109375" customWidth="1"/>
    <col min="4" max="4" width="9" customWidth="1"/>
    <col min="5" max="5" width="24.7109375" customWidth="1"/>
    <col min="6" max="6" width="8.7109375" customWidth="1"/>
  </cols>
  <sheetData>
    <row r="1" spans="1:6" ht="15" customHeight="1" x14ac:dyDescent="0.25">
      <c r="A1" s="98" t="s">
        <v>0</v>
      </c>
      <c r="B1" s="99" t="s">
        <v>1</v>
      </c>
      <c r="C1" s="100" t="s">
        <v>2</v>
      </c>
      <c r="D1" s="99" t="s">
        <v>3</v>
      </c>
      <c r="E1" s="100" t="s">
        <v>4</v>
      </c>
      <c r="F1" s="104" t="s">
        <v>5</v>
      </c>
    </row>
    <row r="2" spans="1:6" ht="15" customHeight="1" x14ac:dyDescent="0.25">
      <c r="A2" s="101">
        <v>1</v>
      </c>
      <c r="B2" s="102" t="s">
        <v>2929</v>
      </c>
      <c r="C2" s="103" t="s">
        <v>2930</v>
      </c>
      <c r="D2" s="102">
        <v>2010</v>
      </c>
      <c r="E2" s="103" t="s">
        <v>38</v>
      </c>
      <c r="F2" s="105" t="s">
        <v>2931</v>
      </c>
    </row>
    <row r="3" spans="1:6" ht="15" customHeight="1" x14ac:dyDescent="0.25">
      <c r="A3" s="101">
        <v>2</v>
      </c>
      <c r="B3" s="102" t="s">
        <v>2932</v>
      </c>
      <c r="C3" s="103" t="s">
        <v>2933</v>
      </c>
      <c r="D3" s="102">
        <v>2010</v>
      </c>
      <c r="E3" s="103" t="s">
        <v>38</v>
      </c>
      <c r="F3" s="105" t="s">
        <v>2934</v>
      </c>
    </row>
    <row r="4" spans="1:6" ht="15" customHeight="1" x14ac:dyDescent="0.25">
      <c r="A4" s="101">
        <v>3</v>
      </c>
      <c r="B4" s="102" t="s">
        <v>2935</v>
      </c>
      <c r="C4" s="103" t="s">
        <v>2936</v>
      </c>
      <c r="D4" s="102">
        <v>2010</v>
      </c>
      <c r="E4" s="103" t="s">
        <v>24</v>
      </c>
      <c r="F4" s="105" t="s">
        <v>2937</v>
      </c>
    </row>
    <row r="5" spans="1:6" ht="15" customHeight="1" x14ac:dyDescent="0.25">
      <c r="A5" s="101">
        <v>4</v>
      </c>
      <c r="B5" s="102" t="s">
        <v>2938</v>
      </c>
      <c r="C5" s="103" t="s">
        <v>2939</v>
      </c>
      <c r="D5" s="102">
        <v>2010</v>
      </c>
      <c r="E5" s="103" t="s">
        <v>24</v>
      </c>
      <c r="F5" s="105" t="s">
        <v>2940</v>
      </c>
    </row>
    <row r="6" spans="1:6" ht="15" customHeight="1" x14ac:dyDescent="0.25">
      <c r="A6" s="101" t="s">
        <v>2941</v>
      </c>
      <c r="B6" s="102" t="s">
        <v>2942</v>
      </c>
      <c r="C6" s="103" t="s">
        <v>2943</v>
      </c>
      <c r="D6" s="102">
        <v>2010</v>
      </c>
      <c r="E6" s="103" t="s">
        <v>57</v>
      </c>
      <c r="F6" s="105" t="s">
        <v>35</v>
      </c>
    </row>
    <row r="7" spans="1:6" ht="15" customHeight="1" x14ac:dyDescent="0.25">
      <c r="A7" s="101" t="s">
        <v>2941</v>
      </c>
      <c r="B7" s="102" t="s">
        <v>2944</v>
      </c>
      <c r="C7" s="103" t="s">
        <v>2945</v>
      </c>
      <c r="D7" s="102">
        <v>2010</v>
      </c>
      <c r="E7" s="103" t="s">
        <v>10</v>
      </c>
      <c r="F7" s="105" t="s">
        <v>35</v>
      </c>
    </row>
    <row r="8" spans="1:6" ht="15" customHeight="1" x14ac:dyDescent="0.25">
      <c r="A8" s="101" t="s">
        <v>2941</v>
      </c>
      <c r="B8" s="102" t="s">
        <v>2946</v>
      </c>
      <c r="C8" s="103" t="s">
        <v>2947</v>
      </c>
      <c r="D8" s="102">
        <v>2011</v>
      </c>
      <c r="E8" s="103" t="s">
        <v>10</v>
      </c>
      <c r="F8" s="105" t="s">
        <v>35</v>
      </c>
    </row>
    <row r="9" spans="1:6" ht="15" customHeight="1" x14ac:dyDescent="0.25">
      <c r="A9" s="101" t="s">
        <v>2941</v>
      </c>
      <c r="B9" s="102" t="s">
        <v>2948</v>
      </c>
      <c r="C9" s="103" t="s">
        <v>2949</v>
      </c>
      <c r="D9" s="102">
        <v>2011</v>
      </c>
      <c r="E9" s="103" t="s">
        <v>10</v>
      </c>
      <c r="F9" s="105" t="s">
        <v>35</v>
      </c>
    </row>
    <row r="10" spans="1:6" ht="15" customHeight="1" x14ac:dyDescent="0.25">
      <c r="A10" s="101" t="s">
        <v>2941</v>
      </c>
      <c r="B10" s="102" t="s">
        <v>2950</v>
      </c>
      <c r="C10" s="103" t="s">
        <v>2951</v>
      </c>
      <c r="D10" s="102">
        <v>2010</v>
      </c>
      <c r="E10" s="103" t="s">
        <v>428</v>
      </c>
      <c r="F10" s="105" t="s">
        <v>35</v>
      </c>
    </row>
    <row r="11" spans="1:6" ht="15" customHeight="1" x14ac:dyDescent="0.25">
      <c r="A11" s="101" t="s">
        <v>2941</v>
      </c>
      <c r="B11" s="102" t="s">
        <v>2952</v>
      </c>
      <c r="C11" s="103" t="s">
        <v>2953</v>
      </c>
      <c r="D11" s="102">
        <v>2010</v>
      </c>
      <c r="E11" s="103" t="s">
        <v>69</v>
      </c>
      <c r="F11" s="105" t="s">
        <v>35</v>
      </c>
    </row>
    <row r="12" spans="1:6" ht="15" customHeight="1" x14ac:dyDescent="0.25">
      <c r="A12" s="101" t="s">
        <v>2941</v>
      </c>
      <c r="B12" s="102" t="s">
        <v>2954</v>
      </c>
      <c r="C12" s="103" t="s">
        <v>2955</v>
      </c>
      <c r="D12" s="102">
        <v>2011</v>
      </c>
      <c r="E12" s="103" t="s">
        <v>66</v>
      </c>
      <c r="F12" s="105" t="s">
        <v>35</v>
      </c>
    </row>
    <row r="13" spans="1:6" ht="15" customHeight="1" x14ac:dyDescent="0.25">
      <c r="A13" s="101" t="s">
        <v>2941</v>
      </c>
      <c r="B13" s="102" t="s">
        <v>2956</v>
      </c>
      <c r="C13" s="103" t="s">
        <v>2957</v>
      </c>
      <c r="D13" s="102">
        <v>2010</v>
      </c>
      <c r="E13" s="103" t="s">
        <v>66</v>
      </c>
      <c r="F13" s="105" t="s">
        <v>35</v>
      </c>
    </row>
    <row r="14" spans="1:6" ht="15" customHeight="1" x14ac:dyDescent="0.25">
      <c r="A14" s="101" t="s">
        <v>2941</v>
      </c>
      <c r="B14" s="102" t="s">
        <v>2958</v>
      </c>
      <c r="C14" s="103" t="s">
        <v>2959</v>
      </c>
      <c r="D14" s="102">
        <v>2010</v>
      </c>
      <c r="E14" s="103" t="s">
        <v>66</v>
      </c>
      <c r="F14" s="105" t="s">
        <v>35</v>
      </c>
    </row>
    <row r="15" spans="1:6" ht="15" customHeight="1" x14ac:dyDescent="0.25">
      <c r="A15" s="101" t="s">
        <v>2941</v>
      </c>
      <c r="B15" s="102" t="s">
        <v>2960</v>
      </c>
      <c r="C15" s="103" t="s">
        <v>2961</v>
      </c>
      <c r="D15" s="102">
        <v>2012</v>
      </c>
      <c r="E15" s="103" t="s">
        <v>7</v>
      </c>
      <c r="F15" s="105" t="s">
        <v>35</v>
      </c>
    </row>
    <row r="16" spans="1:6" ht="15" customHeight="1" x14ac:dyDescent="0.25">
      <c r="A16" s="101" t="s">
        <v>2941</v>
      </c>
      <c r="B16" s="102" t="s">
        <v>2962</v>
      </c>
      <c r="C16" s="103" t="s">
        <v>2963</v>
      </c>
      <c r="D16" s="102">
        <v>2010</v>
      </c>
      <c r="E16" s="103" t="s">
        <v>24</v>
      </c>
      <c r="F16" s="105" t="s">
        <v>35</v>
      </c>
    </row>
    <row r="17" spans="1:6" ht="15" customHeight="1" x14ac:dyDescent="0.25">
      <c r="A17" s="101" t="s">
        <v>2941</v>
      </c>
      <c r="B17" s="102" t="s">
        <v>2964</v>
      </c>
      <c r="C17" s="103" t="s">
        <v>2965</v>
      </c>
      <c r="D17" s="102">
        <v>2010</v>
      </c>
      <c r="E17" s="103" t="s">
        <v>24</v>
      </c>
      <c r="F17" s="105" t="s">
        <v>35</v>
      </c>
    </row>
    <row r="18" spans="1:6" ht="15" customHeight="1" x14ac:dyDescent="0.25">
      <c r="A18" s="101" t="s">
        <v>2941</v>
      </c>
      <c r="B18" s="102" t="s">
        <v>2966</v>
      </c>
      <c r="C18" s="103" t="s">
        <v>2967</v>
      </c>
      <c r="D18" s="102">
        <v>2010</v>
      </c>
      <c r="E18" s="103" t="s">
        <v>24</v>
      </c>
      <c r="F18" s="105" t="s">
        <v>35</v>
      </c>
    </row>
    <row r="19" spans="1:6" ht="15" customHeight="1" x14ac:dyDescent="0.25">
      <c r="A19" s="101" t="s">
        <v>2941</v>
      </c>
      <c r="B19" s="102" t="s">
        <v>2968</v>
      </c>
      <c r="C19" s="103" t="s">
        <v>2969</v>
      </c>
      <c r="D19" s="102">
        <v>2010</v>
      </c>
      <c r="E19" s="103" t="s">
        <v>34</v>
      </c>
      <c r="F19" s="105" t="s">
        <v>35</v>
      </c>
    </row>
    <row r="20" spans="1:6" ht="15" customHeight="1" x14ac:dyDescent="0.25">
      <c r="A20" s="101" t="s">
        <v>2941</v>
      </c>
      <c r="B20" s="102" t="s">
        <v>2970</v>
      </c>
      <c r="C20" s="103" t="s">
        <v>2971</v>
      </c>
      <c r="D20" s="102">
        <v>2010</v>
      </c>
      <c r="E20" s="103" t="s">
        <v>69</v>
      </c>
      <c r="F20" s="105" t="s">
        <v>35</v>
      </c>
    </row>
    <row r="21" spans="1:6" ht="15" customHeight="1" x14ac:dyDescent="0.25">
      <c r="A21" s="101" t="s">
        <v>2941</v>
      </c>
      <c r="B21" s="102" t="s">
        <v>2972</v>
      </c>
      <c r="C21" s="103" t="s">
        <v>2973</v>
      </c>
      <c r="D21" s="102">
        <v>2010</v>
      </c>
      <c r="E21" s="103" t="s">
        <v>348</v>
      </c>
      <c r="F21" s="105" t="s">
        <v>35</v>
      </c>
    </row>
    <row r="22" spans="1:6" ht="15" customHeight="1" x14ac:dyDescent="0.25">
      <c r="A22" s="101" t="s">
        <v>2941</v>
      </c>
      <c r="B22" s="102" t="s">
        <v>2974</v>
      </c>
      <c r="C22" s="103" t="s">
        <v>2975</v>
      </c>
      <c r="D22" s="102">
        <v>2010</v>
      </c>
      <c r="E22" s="103" t="s">
        <v>7</v>
      </c>
      <c r="F22" s="105" t="s">
        <v>35</v>
      </c>
    </row>
    <row r="23" spans="1:6" ht="15" customHeight="1" x14ac:dyDescent="0.25">
      <c r="A23" s="101" t="s">
        <v>2941</v>
      </c>
      <c r="B23" s="102" t="s">
        <v>2976</v>
      </c>
      <c r="C23" s="103" t="s">
        <v>2977</v>
      </c>
      <c r="D23" s="102">
        <v>2010</v>
      </c>
      <c r="E23" s="103" t="s">
        <v>38</v>
      </c>
      <c r="F23" s="105" t="s">
        <v>35</v>
      </c>
    </row>
    <row r="24" spans="1:6" ht="15" customHeight="1" x14ac:dyDescent="0.25">
      <c r="A24" s="101" t="s">
        <v>2941</v>
      </c>
      <c r="B24" s="102" t="s">
        <v>2978</v>
      </c>
      <c r="C24" s="103" t="s">
        <v>2979</v>
      </c>
      <c r="D24" s="102">
        <v>2010</v>
      </c>
      <c r="E24" s="103" t="s">
        <v>10</v>
      </c>
      <c r="F24" s="105" t="s">
        <v>35</v>
      </c>
    </row>
    <row r="25" spans="1:6" ht="15" customHeight="1" x14ac:dyDescent="0.25">
      <c r="A25" s="101" t="s">
        <v>2941</v>
      </c>
      <c r="B25" s="102" t="s">
        <v>2980</v>
      </c>
      <c r="C25" s="103" t="s">
        <v>2981</v>
      </c>
      <c r="D25" s="102">
        <v>2010</v>
      </c>
      <c r="E25" s="103" t="s">
        <v>57</v>
      </c>
      <c r="F25" s="105" t="s">
        <v>35</v>
      </c>
    </row>
    <row r="26" spans="1:6" ht="15" customHeight="1" x14ac:dyDescent="0.25">
      <c r="A26" s="101" t="s">
        <v>2941</v>
      </c>
      <c r="B26" s="102" t="s">
        <v>2982</v>
      </c>
      <c r="C26" s="103" t="s">
        <v>2983</v>
      </c>
      <c r="D26" s="102">
        <v>2011</v>
      </c>
      <c r="E26" s="103" t="s">
        <v>57</v>
      </c>
      <c r="F26" s="105" t="s">
        <v>35</v>
      </c>
    </row>
    <row r="27" spans="1:6" ht="15" customHeight="1" x14ac:dyDescent="0.25">
      <c r="A27" s="101" t="s">
        <v>2941</v>
      </c>
      <c r="B27" s="102" t="s">
        <v>2984</v>
      </c>
      <c r="C27" s="103" t="s">
        <v>2985</v>
      </c>
      <c r="D27" s="102">
        <v>2011</v>
      </c>
      <c r="E27" s="103" t="s">
        <v>57</v>
      </c>
      <c r="F27" s="105" t="s">
        <v>35</v>
      </c>
    </row>
    <row r="28" spans="1:6" ht="15" customHeight="1" x14ac:dyDescent="0.25">
      <c r="A28" s="101" t="s">
        <v>2941</v>
      </c>
      <c r="B28" s="102" t="s">
        <v>2986</v>
      </c>
      <c r="C28" s="103" t="s">
        <v>2987</v>
      </c>
      <c r="D28" s="102">
        <v>2011</v>
      </c>
      <c r="E28" s="103" t="s">
        <v>57</v>
      </c>
      <c r="F28" s="105" t="s">
        <v>35</v>
      </c>
    </row>
    <row r="29" spans="1:6" ht="15" customHeight="1" x14ac:dyDescent="0.25">
      <c r="A29" s="101" t="s">
        <v>2941</v>
      </c>
      <c r="B29" s="102" t="s">
        <v>2988</v>
      </c>
      <c r="C29" s="103" t="s">
        <v>2989</v>
      </c>
      <c r="D29" s="102">
        <v>2011</v>
      </c>
      <c r="E29" s="103" t="s">
        <v>69</v>
      </c>
      <c r="F29" s="105" t="s">
        <v>35</v>
      </c>
    </row>
    <row r="30" spans="1:6" ht="15" customHeight="1" x14ac:dyDescent="0.25">
      <c r="A30" s="101" t="s">
        <v>2941</v>
      </c>
      <c r="B30" s="102" t="s">
        <v>2990</v>
      </c>
      <c r="C30" s="103" t="s">
        <v>2991</v>
      </c>
      <c r="D30" s="102">
        <v>2011</v>
      </c>
      <c r="E30" s="103" t="s">
        <v>567</v>
      </c>
      <c r="F30" s="105" t="s">
        <v>35</v>
      </c>
    </row>
    <row r="31" spans="1:6" ht="15" customHeight="1" x14ac:dyDescent="0.25">
      <c r="A31" s="101" t="s">
        <v>2941</v>
      </c>
      <c r="B31" s="102" t="s">
        <v>2992</v>
      </c>
      <c r="C31" s="103" t="s">
        <v>2993</v>
      </c>
      <c r="D31" s="102">
        <v>2012</v>
      </c>
      <c r="E31" s="103" t="s">
        <v>567</v>
      </c>
      <c r="F31" s="105" t="s">
        <v>35</v>
      </c>
    </row>
    <row r="32" spans="1:6" ht="15" customHeight="1" x14ac:dyDescent="0.25">
      <c r="A32" s="101" t="s">
        <v>2941</v>
      </c>
      <c r="B32" s="102" t="s">
        <v>2994</v>
      </c>
      <c r="C32" s="103" t="s">
        <v>2995</v>
      </c>
      <c r="D32" s="102">
        <v>2011</v>
      </c>
      <c r="E32" s="103" t="s">
        <v>66</v>
      </c>
      <c r="F32" s="105" t="s">
        <v>35</v>
      </c>
    </row>
    <row r="33" spans="1:6" ht="15" customHeight="1" x14ac:dyDescent="0.25">
      <c r="A33" s="101" t="s">
        <v>2941</v>
      </c>
      <c r="B33" s="102" t="s">
        <v>2996</v>
      </c>
      <c r="C33" s="103" t="s">
        <v>2997</v>
      </c>
      <c r="D33" s="102">
        <v>2010</v>
      </c>
      <c r="E33" s="103" t="s">
        <v>38</v>
      </c>
      <c r="F33" s="105" t="s">
        <v>35</v>
      </c>
    </row>
    <row r="34" spans="1:6" ht="15" customHeight="1" x14ac:dyDescent="0.25">
      <c r="A34" s="101" t="s">
        <v>2941</v>
      </c>
      <c r="B34" s="102" t="s">
        <v>2998</v>
      </c>
      <c r="C34" s="103" t="s">
        <v>2999</v>
      </c>
      <c r="D34" s="102">
        <v>2011</v>
      </c>
      <c r="E34" s="103" t="s">
        <v>10</v>
      </c>
      <c r="F34" s="105" t="s">
        <v>35</v>
      </c>
    </row>
    <row r="35" spans="1:6" ht="15" customHeight="1" x14ac:dyDescent="0.25">
      <c r="A35" s="101" t="s">
        <v>2941</v>
      </c>
      <c r="B35" s="102" t="s">
        <v>3000</v>
      </c>
      <c r="C35" s="103" t="s">
        <v>3001</v>
      </c>
      <c r="D35" s="102">
        <v>2012</v>
      </c>
      <c r="E35" s="103" t="s">
        <v>10</v>
      </c>
      <c r="F35" s="10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12</vt:i4>
      </vt:variant>
    </vt:vector>
  </HeadingPairs>
  <TitlesOfParts>
    <vt:vector size="12" baseType="lpstr">
      <vt:lpstr>ČLE</vt:lpstr>
      <vt:lpstr>JUE</vt:lpstr>
      <vt:lpstr>SME</vt:lpstr>
      <vt:lpstr>MME</vt:lpstr>
      <vt:lpstr>SDE</vt:lpstr>
      <vt:lpstr>MDE</vt:lpstr>
      <vt:lpstr>ČLI</vt:lpstr>
      <vt:lpstr>JUI</vt:lpstr>
      <vt:lpstr>SMI</vt:lpstr>
      <vt:lpstr>MMI</vt:lpstr>
      <vt:lpstr>SDI</vt:lpstr>
      <vt:lpstr>MDI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Jože Klemenčič</dc:creator>
  <cp:lastModifiedBy>Jože Klemenčič</cp:lastModifiedBy>
  <dcterms:created xsi:type="dcterms:W3CDTF">2021-12-13T11:21:37Z</dcterms:created>
  <dcterms:modified xsi:type="dcterms:W3CDTF">2021-12-13T12:59:05Z</dcterms:modified>
</cp:coreProperties>
</file>