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RICS Process Mapping" sheetId="2" state="visible" r:id="rId4"/>
    <sheet name="Coverage Summary" sheetId="3" state="visible" r:id="rId5"/>
    <sheet name="PMWEB Modules" sheetId="4" state="visible" r:id="rId6"/>
    <sheet name="Article Index" sheetId="5" state="visible" r:id="rId7"/>
    <sheet name="RICS References" sheetId="6" state="visible" r:id="rId8"/>
  </sheets>
  <definedNames>
    <definedName function="false" hidden="true" localSheetId="1" name="_xlnm._FilterDatabase" vbProcedure="false">'RICS Process Mapping'!$A$1:$N$75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<sst xmlns="http://schemas.openxmlformats.org/spreadsheetml/2006/main" count="1245" uniqueCount="817">
  <si>
    <t xml:space="preserve">PMWEB 2026 and the RICS Contract Administration Services</t>
  </si>
  <si>
    <t xml:space="preserve">Process-by-process mapping of PMWEB contract, procurement, cost and records processes to RICS guidance</t>
  </si>
  <si>
    <t xml:space="preserve">Purpose</t>
  </si>
  <si>
    <t xml:space="preserve">Shows, for each contract administration process described in RICS guidance, how PMWEB 2026 supports it: the module or record used, the workflow and Delegation of Authority control, the evidence and audit trail it produces, and the standard outputs. Each row references the article in the CMCS series "PMWEB for RICS Contract Administration" where the process is shown in detail.</t>
  </si>
  <si>
    <t xml:space="preserve">Audience</t>
  </si>
  <si>
    <t xml:space="preserve">Commercial directors, contract administrators, quantity surveyors, cost managers and PMOs of capital project owners and consultants.</t>
  </si>
  <si>
    <t xml:space="preserve">How to read it</t>
  </si>
  <si>
    <t xml:space="preserve">Use the "RICS Process Mapping" sheet for the detail, filtered by RICS stage, service block, PMWEB delivery type or article. "Coverage Summary" counts the processes by stage and delivery type. "PMWEB Modules" lists how many RICS processes each module supports. "Article Index" lists the ten articles and the processes each one covers. "RICS References" lists the RICS documents referred to.</t>
  </si>
  <si>
    <t xml:space="preserve">PMWEB delivery types</t>
  </si>
  <si>
    <t xml:space="preserve">Out of the box: a native PMWEB 2026 module and its standard forms and reports.
Configured: Custom Form: a register, checklist or log built with the PMWEB Custom Form Builder (no code).
Configured: Adaptive Form: a multi-section record with calculations and links built as a PMWEB Adaptive Form (no code).
Configured: workflow / DoA: business processes and authority rules set in the PMWEB workflow designer.
Integration: data exchanged with the ERP through PMWEB APIs.
Reporting: SSRS / Power BI: standard or configured reports and dashboards on PMWEB data.</t>
  </si>
  <si>
    <t xml:space="preserve">Service blocks</t>
  </si>
  <si>
    <t xml:space="preserve">Column C follows the nine blocks of the RICS Contract Administration Services schedule (Standard Form of Consultant’s Appointment, 2022): 1 General, 2 Commencement, 3 Statutory compliance, 4 Programme, 5 Construction phase, 6 Variations / certifications, 7 Practical completion, 8 Additional services, 9 Bespoke.</t>
  </si>
  <si>
    <t xml:space="preserve">Important</t>
  </si>
  <si>
    <t xml:space="preserve">This workbook shows alignment with RICS guidance, not certification. RICS documents are UK-based and are applied in the GCC subject to the governing law and the form of contract in use (FIDIC or bespoke forms). RICS requirements are summarised in our own words; refer to the RICS documents for their full text. GN 69/2011 was archived by RICS in May 2022 and is cited for its practical content only.</t>
  </si>
  <si>
    <t xml:space="preserve">Prepared by</t>
  </si>
  <si>
    <t xml:space="preserve">CMCS FZCO, PMWEB Authorized Implementation Partner for the GCC and MENA. Contact: info@CMCS-MENA.com · www.cmcs.co</t>
  </si>
  <si>
    <t xml:space="preserve">ID</t>
  </si>
  <si>
    <t xml:space="preserve">RICS stage</t>
  </si>
  <si>
    <t xml:space="preserve">RICS service block</t>
  </si>
  <si>
    <t xml:space="preserve">Process / activity</t>
  </si>
  <si>
    <t xml:space="preserve">What RICS guidance expects (summary)</t>
  </si>
  <si>
    <t xml:space="preserve">PMWEB 2026 module / record</t>
  </si>
  <si>
    <t xml:space="preserve">How PMWEB supports it</t>
  </si>
  <si>
    <t xml:space="preserve">Workflow &amp; DoA control</t>
  </si>
  <si>
    <t xml:space="preserve">Evidence &amp; audit trail</t>
  </si>
  <si>
    <t xml:space="preserve">Standard outputs (SSRS / Power BI)</t>
  </si>
  <si>
    <t xml:space="preserve">PMWEB delivery type</t>
  </si>
  <si>
    <t xml:space="preserve">RICS reference</t>
  </si>
  <si>
    <t xml:space="preserve">Article no.</t>
  </si>
  <si>
    <t xml:space="preserve">Shown in CMCS article</t>
  </si>
  <si>
    <t xml:space="preserve">R-001</t>
  </si>
  <si>
    <t xml:space="preserve">1. Appointment &amp; commencement</t>
  </si>
  <si>
    <t xml:space="preserve">2 Commencement</t>
  </si>
  <si>
    <t xml:space="preserve">Collect background information and client constraints</t>
  </si>
  <si>
    <t xml:space="preserve">Obtain the client’s background information and constraints before the contract starts.</t>
  </si>
  <si>
    <t xml:space="preserve">Projects, Document Manager, Issues</t>
  </si>
  <si>
    <t xml:space="preserve">Project record holds client data and constraints; supporting documents filed in a governed folder structure; open constraints logged as Issues.</t>
  </si>
  <si>
    <t xml:space="preserve">Issues routed to the responsible role for closure.</t>
  </si>
  <si>
    <t xml:space="preserve">Dated records with author; documents version-controlled.</t>
  </si>
  <si>
    <t xml:space="preserve">Project details, Issues log</t>
  </si>
  <si>
    <t xml:space="preserve">Out of the box</t>
  </si>
  <si>
    <t xml:space="preserve">Contract Administration Services (RICS Standard Form of Consultant’s Appointment, 2022)</t>
  </si>
  <si>
    <t xml:space="preserve">2</t>
  </si>
  <si>
    <t xml:space="preserve">Article 2: Commencement Done Right: Contract Set-Up, the CA’s Authority, Insurances and Securities in PMWEB</t>
  </si>
  <si>
    <t xml:space="preserve">R-002</t>
  </si>
  <si>
    <t xml:space="preserve">Agree the contract administrator’s authority to instruct</t>
  </si>
  <si>
    <t xml:space="preserve">Agree and record the level of authority the CA has to instruct works.</t>
  </si>
  <si>
    <t xml:space="preserve">Workflow configuration (DoA matrix); pre-commencement checklist</t>
  </si>
  <si>
    <t xml:space="preserve">CA spending authority per instruction held on the commencement record and used as a workflow condition.</t>
  </si>
  <si>
    <t xml:space="preserve">Instructions above the CA’s limit automatically add the employer’s approval step.</t>
  </si>
  <si>
    <t xml:space="preserve">Authority level recorded and approved; every later instruction shows who approved it under which limit.</t>
  </si>
  <si>
    <t xml:space="preserve">Workflow history, DoA compliance dashboard</t>
  </si>
  <si>
    <t xml:space="preserve">Configured: workflow / DoA</t>
  </si>
  <si>
    <t xml:space="preserve">Contract Administration Services (RICS Standard Form of Consultant’s Appointment, 2022); Contract administration GN 69/2011 (archived; practical reference)</t>
  </si>
  <si>
    <t xml:space="preserve">2, 9</t>
  </si>
  <si>
    <t xml:space="preserve">Article 2: Commencement Done Right: Contract Set-Up, the CA’s Authority, Insurances and Securities in PMWEB
Article 9: Authority Written Once, Enforced Everywhere: PMWEB Workflow and Delegation of Authority Compliance</t>
  </si>
  <si>
    <t xml:space="preserve">R-003</t>
  </si>
  <si>
    <t xml:space="preserve">Clarify team roles and responsibilities</t>
  </si>
  <si>
    <t xml:space="preserve">Clarify the roles of the client, consultants and contractor.</t>
  </si>
  <si>
    <t xml:space="preserve">Companies &amp; Contacts registers; roles and security</t>
  </si>
  <si>
    <t xml:space="preserve">Parties held once in the Companies register; workflows route to roles, not named people, so changes of staff do not break the process.</t>
  </si>
  <si>
    <t xml:space="preserve">Role reassignment moves every open workflow step to the new holder.</t>
  </si>
  <si>
    <t xml:space="preserve">Role history and action log retained on every record.</t>
  </si>
  <si>
    <t xml:space="preserve">Companies log, contacts list</t>
  </si>
  <si>
    <t xml:space="preserve">R-004</t>
  </si>
  <si>
    <t xml:space="preserve">Pre-commencement checklist</t>
  </si>
  <si>
    <t xml:space="preserve">Confirm the documents and information required before the works start are in place.</t>
  </si>
  <si>
    <t xml:space="preserve">Pre-commencement checklist (Adaptive Form)</t>
  </si>
  <si>
    <t xml:space="preserve">Header plus checklist grid: each item with evidence reference, date obtained, PMWEB location and status; mandatory lines block approval while open.</t>
  </si>
  <si>
    <t xml:space="preserve">CA prepares, employer’s representative reviews; approval releases the contract for administration.</t>
  </si>
  <si>
    <t xml:space="preserve">Checklist becomes a reusable template for every new contract.</t>
  </si>
  <si>
    <t xml:space="preserve">Checklist form and register</t>
  </si>
  <si>
    <t xml:space="preserve">Configured: Adaptive Form</t>
  </si>
  <si>
    <t xml:space="preserve">Contract administration GN 69/2011 (archived; practical reference); Final account procedures (2015, reissued 2024)</t>
  </si>
  <si>
    <t xml:space="preserve">R-005</t>
  </si>
  <si>
    <t xml:space="preserve">Professional indemnity and project insurances</t>
  </si>
  <si>
    <t xml:space="preserve">Confirm PI insurance and advise on project insurances.</t>
  </si>
  <si>
    <t xml:space="preserve">Insurances and securities register (Adaptive Form)</t>
  </si>
  <si>
    <t xml:space="preserve">One record per policy with insurer, cover, expiry and renewal evidence; linked to the commitment.</t>
  </si>
  <si>
    <t xml:space="preserve">Renewal review routed before expiry.</t>
  </si>
  <si>
    <t xml:space="preserve">Expiry alerts and renewal history on the record.</t>
  </si>
  <si>
    <t xml:space="preserve">Securities register; Power BI alert for items expiring within 45 days</t>
  </si>
  <si>
    <t xml:space="preserve">Contract Administration Services (RICS Standard Form of Consultant’s Appointment, 2022); Construction security and performance documents</t>
  </si>
  <si>
    <t xml:space="preserve">2, 10</t>
  </si>
  <si>
    <t xml:space="preserve">Article 2: Commencement Done Right: Contract Set-Up, the CA’s Authority, Insurances and Securities in PMWEB
Article 10: From Record to Decision: ERP Integration, SSRS Reporting and Power BI for RICS Contract Administration</t>
  </si>
  <si>
    <t xml:space="preserve">R-006</t>
  </si>
  <si>
    <t xml:space="preserve">Performance security, advance payment guarantee, parent company guarantee</t>
  </si>
  <si>
    <t xml:space="preserve">Obtain and track the securities required by the contract.</t>
  </si>
  <si>
    <t xml:space="preserve">One record per instrument: type, issuer, amount, validity, release conditions; advance payment guarantee reduces as advance is recovered.</t>
  </si>
  <si>
    <t xml:space="preserve">Release or extension requests routed under the DoA.</t>
  </si>
  <si>
    <t xml:space="preserve">Instrument history and linked correspondence.</t>
  </si>
  <si>
    <t xml:space="preserve">Securities register; expiring-securities dashboard</t>
  </si>
  <si>
    <t xml:space="preserve">Construction security and performance documents</t>
  </si>
  <si>
    <t xml:space="preserve">2, 5</t>
  </si>
  <si>
    <t xml:space="preserve">Article 2: Commencement Done Right: Contract Set-Up, the CA’s Authority, Insurances and Securities in PMWEB
Article 5: Certify on Time, Certify Fairly: Interim Valuations and Payment Certificates in PMWEB</t>
  </si>
  <si>
    <t xml:space="preserve">R-007</t>
  </si>
  <si>
    <t xml:space="preserve">Letters of acceptance, notice to commence, letters of intent</t>
  </si>
  <si>
    <t xml:space="preserve">Issue the formal commencement documents and control the use of letters of intent.</t>
  </si>
  <si>
    <t xml:space="preserve">Word letter templates merged from the Commitment</t>
  </si>
  <si>
    <t xml:space="preserve">Letters generated from the contract record so names, values and dates match the commitment.</t>
  </si>
  <si>
    <t xml:space="preserve">Letters issued only after workflow approval.</t>
  </si>
  <si>
    <t xml:space="preserve">Issued letter stored on the commitment with date and author.</t>
  </si>
  <si>
    <t xml:space="preserve">Generated letters</t>
  </si>
  <si>
    <t xml:space="preserve">Contract administration GN 69/2011 (archived; practical reference)</t>
  </si>
  <si>
    <t xml:space="preserve">R-008</t>
  </si>
  <si>
    <t xml:space="preserve">3 Statutory compliance</t>
  </si>
  <si>
    <t xml:space="preserve">Permits, consents and statutory obligations</t>
  </si>
  <si>
    <t xml:space="preserve">Establish planning, building regulation and other statutory obligations.</t>
  </si>
  <si>
    <t xml:space="preserve">Permits and consents register (Custom Form); Document Manager</t>
  </si>
  <si>
    <t xml:space="preserve">Register of each permit with authority, reference, validity and the document that proves it.</t>
  </si>
  <si>
    <t xml:space="preserve">Renewals and conditions routed to the responsible role.</t>
  </si>
  <si>
    <t xml:space="preserve">Permit documents linked to the register line.</t>
  </si>
  <si>
    <t xml:space="preserve">Permits register</t>
  </si>
  <si>
    <t xml:space="preserve">Configured: Custom Form</t>
  </si>
  <si>
    <t xml:space="preserve">R-009</t>
  </si>
  <si>
    <t xml:space="preserve">2. Procurement &amp; contract award</t>
  </si>
  <si>
    <t xml:space="preserve">Establish the procurement route</t>
  </si>
  <si>
    <t xml:space="preserve">Advise on the procurement route, form of contract and risk allocation.</t>
  </si>
  <si>
    <t xml:space="preserve">Procurement module; Commitments (contract type, form of contract)</t>
  </si>
  <si>
    <t xml:space="preserve">Procurement route and form of contract recorded on the bid package and carried into the commitment.</t>
  </si>
  <si>
    <t xml:space="preserve">Procurement strategy approval routed under the DoA.</t>
  </si>
  <si>
    <t xml:space="preserve">Decision and rationale stored with the package.</t>
  </si>
  <si>
    <t xml:space="preserve">Procurement logs</t>
  </si>
  <si>
    <t xml:space="preserve">Developing a construction procurement strategy and selecting an appropriate route</t>
  </si>
  <si>
    <t xml:space="preserve">R-010</t>
  </si>
  <si>
    <t xml:space="preserve">Tender documents and invited bidders</t>
  </si>
  <si>
    <t xml:space="preserve">Issue consistent tender documents to the selected bidders.</t>
  </si>
  <si>
    <t xml:space="preserve">Procurement: bid packages</t>
  </si>
  <si>
    <t xml:space="preserve">Bid package holds tender documents, BOQ and invited bidders; documents released together.</t>
  </si>
  <si>
    <t xml:space="preserve">Release of tender routed for approval.</t>
  </si>
  <si>
    <t xml:space="preserve">Record of what was issued, to whom and when.</t>
  </si>
  <si>
    <t xml:space="preserve">Bid package reports</t>
  </si>
  <si>
    <t xml:space="preserve">R-011</t>
  </si>
  <si>
    <t xml:space="preserve">Tender clarifications and addenda</t>
  </si>
  <si>
    <t xml:space="preserve">Manage bidder queries and addenda fairly and on record.</t>
  </si>
  <si>
    <t xml:space="preserve">Procurement: pre-bid records</t>
  </si>
  <si>
    <t xml:space="preserve">Clarifications and addenda held as records and shared with all bidders.</t>
  </si>
  <si>
    <t xml:space="preserve">Responses reviewed before issue.</t>
  </si>
  <si>
    <t xml:space="preserve">Full query and response history per bidder.</t>
  </si>
  <si>
    <t xml:space="preserve">Clarifications log</t>
  </si>
  <si>
    <t xml:space="preserve">R-012</t>
  </si>
  <si>
    <t xml:space="preserve">Receipt and comparison of bids</t>
  </si>
  <si>
    <t xml:space="preserve">Compare bids on a like-for-like basis.</t>
  </si>
  <si>
    <t xml:space="preserve">Procurement: online bidding, bid levelling</t>
  </si>
  <si>
    <t xml:space="preserve">Priced submissions received online and compared line by line; bids can be structured on ICMS 3 codes.</t>
  </si>
  <si>
    <t xml:space="preserve">Evaluation report approved before award.</t>
  </si>
  <si>
    <t xml:space="preserve">Submitted prices locked and time-stamped.</t>
  </si>
  <si>
    <t xml:space="preserve">Bid levelling and evaluation reports</t>
  </si>
  <si>
    <t xml:space="preserve">Developing a construction procurement strategy and selecting an appropriate route; ICMS: International Cost Management Standard, 3rd edition</t>
  </si>
  <si>
    <t xml:space="preserve">2, 8</t>
  </si>
  <si>
    <t xml:space="preserve">Article 2: Commencement Done Right: Contract Set-Up, the CA’s Authority, Insurances and Securities in PMWEB
Article 8: One Cost Language: Reporting the Adjusted Contract Sum and Capital Cost to ICMS 3 with PMWEB</t>
  </si>
  <si>
    <t xml:space="preserve">R-013</t>
  </si>
  <si>
    <t xml:space="preserve">Contract award</t>
  </si>
  <si>
    <t xml:space="preserve">Award the contract within approved authority.</t>
  </si>
  <si>
    <t xml:space="preserve">Procurement award; Commitments</t>
  </si>
  <si>
    <t xml:space="preserve">On award the package becomes a Commitment with its schedule of values, each line coded to the cost breakdown structure.</t>
  </si>
  <si>
    <t xml:space="preserve">Award approval follows the employer’s DoA by contract value.</t>
  </si>
  <si>
    <t xml:space="preserve">Award decision, approvers and dates on record.</t>
  </si>
  <si>
    <t xml:space="preserve">Contracts log, Contract Details, Commitment log</t>
  </si>
  <si>
    <t xml:space="preserve">R-014</t>
  </si>
  <si>
    <t xml:space="preserve">Contract record and schedule of values</t>
  </si>
  <si>
    <t xml:space="preserve">Hold the contract sum and its breakdown as the basis for valuation and change.</t>
  </si>
  <si>
    <t xml:space="preserve">Commitments</t>
  </si>
  <si>
    <t xml:space="preserve">Contractor, contract type, form of contract, dates, retention and payment terms on one record; line items form the schedule of values.</t>
  </si>
  <si>
    <t xml:space="preserve">Changes to the commitment only through change orders.</t>
  </si>
  <si>
    <t xml:space="preserve">Original, approved changes and revised sum always visible.</t>
  </si>
  <si>
    <t xml:space="preserve">Subcontract and Purchase Order forms, Commitment log by vendor or cost code</t>
  </si>
  <si>
    <t xml:space="preserve">Contract Administration Services (RICS Standard Form of Consultant’s Appointment, 2022); Final account procedures (2015, reissued 2024)</t>
  </si>
  <si>
    <t xml:space="preserve">R-015</t>
  </si>
  <si>
    <t xml:space="preserve">3. Programme &amp; time</t>
  </si>
  <si>
    <t xml:space="preserve">4 Programme</t>
  </si>
  <si>
    <t xml:space="preserve">Initial programme</t>
  </si>
  <si>
    <t xml:space="preserve">Prepare an initial programme for the project.</t>
  </si>
  <si>
    <t xml:space="preserve">Scheduling</t>
  </si>
  <si>
    <t xml:space="preserve">Programme built in PMWEB Scheduling or imported from Primavera P6 or Microsoft Project.</t>
  </si>
  <si>
    <t xml:space="preserve">Baseline approval routed by workflow.</t>
  </si>
  <si>
    <t xml:space="preserve">Baselines stored and compared.</t>
  </si>
  <si>
    <t xml:space="preserve">Schedule reports</t>
  </si>
  <si>
    <t xml:space="preserve">6</t>
  </si>
  <si>
    <t xml:space="preserve">Article 6: Time Is the Contract: Programme, Extensions of Time and Practical Completion in PMWEB</t>
  </si>
  <si>
    <t xml:space="preserve">R-016</t>
  </si>
  <si>
    <t xml:space="preserve">Obtain and review the contractor’s programme</t>
  </si>
  <si>
    <t xml:space="preserve">Obtain the contractor’s programme and review it for completeness and sequencing.</t>
  </si>
  <si>
    <t xml:space="preserve">Scheduling; programme review checklist (Custom Form)</t>
  </si>
  <si>
    <t xml:space="preserve">Contractor programme imported; review checklist records each check and the outcome.</t>
  </si>
  <si>
    <t xml:space="preserve">Acceptance or return routed to the contractor with comments.</t>
  </si>
  <si>
    <t xml:space="preserve">Each submitted revision retained with its review.</t>
  </si>
  <si>
    <t xml:space="preserve">Programme review checklist</t>
  </si>
  <si>
    <t xml:space="preserve">R-017</t>
  </si>
  <si>
    <t xml:space="preserve">Monitor progress and advise on delay risk</t>
  </si>
  <si>
    <t xml:space="preserve">Monitor progress against programme and advise on delay risk and expected completion.</t>
  </si>
  <si>
    <t xml:space="preserve">Scheduling updates; Power BI time dashboard</t>
  </si>
  <si>
    <t xml:space="preserve">Progress updates compared to baseline; forecast completion and slippage visible to the employer.</t>
  </si>
  <si>
    <t xml:space="preserve">Progress update approval by workflow.</t>
  </si>
  <si>
    <t xml:space="preserve">Every update dated and attributed.</t>
  </si>
  <si>
    <t xml:space="preserve">Schedule variance reports; Power BI dashboard</t>
  </si>
  <si>
    <t xml:space="preserve">Reporting: SSRS / Power BI</t>
  </si>
  <si>
    <t xml:space="preserve">6, 10</t>
  </si>
  <si>
    <t xml:space="preserve">Article 6: Time Is the Contract: Programme, Extensions of Time and Practical Completion in PMWEB
Article 10: From Record to Decision: ERP Integration, SSRS Reporting and Power BI for RICS Contract Administration</t>
  </si>
  <si>
    <t xml:space="preserve">R-018</t>
  </si>
  <si>
    <t xml:space="preserve">Extension of time applications</t>
  </si>
  <si>
    <t xml:space="preserve">Assess extensions of time against the contract, with notice, evidence and a reasoned determination.</t>
  </si>
  <si>
    <t xml:space="preserve">EOT application (Adaptive Form); Scheduling (fragnets); notices register</t>
  </si>
  <si>
    <t xml:space="preserve">One record per application: relevant event, linked notice, evidence checklist, delay analysis method, fragnet, CA assessment and determination; assessment sections restricted to the CA.</t>
  </si>
  <si>
    <t xml:space="preserve">Determination routed for approval; contractor notified.</t>
  </si>
  <si>
    <t xml:space="preserve">Notice compliance, analysis and decision kept together.</t>
  </si>
  <si>
    <t xml:space="preserve">EOT register; EOT days pending determination (Power BI)</t>
  </si>
  <si>
    <t xml:space="preserve">Extensions of time</t>
  </si>
  <si>
    <t xml:space="preserve">R-019</t>
  </si>
  <si>
    <t xml:space="preserve">8 Additional services</t>
  </si>
  <si>
    <t xml:space="preserve">Acceleration</t>
  </si>
  <si>
    <t xml:space="preserve">Advise on the cost and contractual effect of an acceleration instruction.</t>
  </si>
  <si>
    <t xml:space="preserve">Acceleration record (Adaptive Form)</t>
  </si>
  <si>
    <t xml:space="preserve">Target dates, contractor quotation, schedule fragnet and CA advice held on one record linked to the change chain.</t>
  </si>
  <si>
    <t xml:space="preserve">Instruction only after employer approval.</t>
  </si>
  <si>
    <t xml:space="preserve">Advice and decision retained with the quotation.</t>
  </si>
  <si>
    <t xml:space="preserve">Acceleration register</t>
  </si>
  <si>
    <t xml:space="preserve">4</t>
  </si>
  <si>
    <t xml:space="preserve">Article 4: One Change, One Chain: RICS Change Control and Variations in PMWEB</t>
  </si>
  <si>
    <t xml:space="preserve">R-020</t>
  </si>
  <si>
    <t xml:space="preserve">7 Practical completion</t>
  </si>
  <si>
    <t xml:space="preserve">Delay damages</t>
  </si>
  <si>
    <t xml:space="preserve">Track entitlement to damages for delay alongside extensions granted.</t>
  </si>
  <si>
    <t xml:space="preserve">Scheduling; EOT records; progress invoices</t>
  </si>
  <si>
    <t xml:space="preserve">Completion date adjusted by granted EOTs; delay damages handled under the contract and shown separately on the certificate where applicable.</t>
  </si>
  <si>
    <t xml:space="preserve">Deduction decisions routed under the DoA.</t>
  </si>
  <si>
    <t xml:space="preserve">Basis of each deduction on record.</t>
  </si>
  <si>
    <t xml:space="preserve">Completion and delay reporting</t>
  </si>
  <si>
    <t xml:space="preserve">Damages for delay to completion</t>
  </si>
  <si>
    <t xml:space="preserve">5, 6</t>
  </si>
  <si>
    <t xml:space="preserve">Article 5: Certify on Time, Certify Fairly: Interim Valuations and Payment Certificates in PMWEB
Article 6: Time Is the Contract: Programme, Extensions of Time and Practical Completion in PMWEB</t>
  </si>
  <si>
    <t xml:space="preserve">R-021</t>
  </si>
  <si>
    <t xml:space="preserve">4. Construction-phase records</t>
  </si>
  <si>
    <t xml:space="preserve">5 Construction phase</t>
  </si>
  <si>
    <t xml:space="preserve">Daily records</t>
  </si>
  <si>
    <t xml:space="preserve">Keep dated daily records of labour, plant, weather, progress and events.</t>
  </si>
  <si>
    <t xml:space="preserve">Daily Reports</t>
  </si>
  <si>
    <t xml:space="preserve">Each daily report is a dated, approved record of manpower, equipment, weather, work in progress, visitors and incidents.</t>
  </si>
  <si>
    <t xml:space="preserve">Submitted by the contractor, reviewed by the CA.</t>
  </si>
  <si>
    <t xml:space="preserve">Approved daily records used later as evidence for EOT and loss and expense.</t>
  </si>
  <si>
    <t xml:space="preserve">Daily report form and log</t>
  </si>
  <si>
    <t xml:space="preserve">3</t>
  </si>
  <si>
    <t xml:space="preserve">Article 3: If It Isn’t Recorded, It Didn’t Happen: Records, Inspections, Meetings, Instructions and Notices in PMWEB</t>
  </si>
  <si>
    <t xml:space="preserve">R-022</t>
  </si>
  <si>
    <t xml:space="preserve">Site visits and inspections</t>
  </si>
  <si>
    <t xml:space="preserve">Record site inspections with date, attendees, observations and actions.</t>
  </si>
  <si>
    <t xml:space="preserve">Inspections (checklist-based)</t>
  </si>
  <si>
    <t xml:space="preserve">Inspections run on configured checklists with photographs and pass/fail results.</t>
  </si>
  <si>
    <t xml:space="preserve">Failed items returned for correction and re-inspection.</t>
  </si>
  <si>
    <t xml:space="preserve">Inspection history on one record.</t>
  </si>
  <si>
    <t xml:space="preserve">Inspection form and log</t>
  </si>
  <si>
    <t xml:space="preserve">R-023</t>
  </si>
  <si>
    <t xml:space="preserve">1 General</t>
  </si>
  <si>
    <t xml:space="preserve">Meetings and minutes</t>
  </si>
  <si>
    <t xml:space="preserve">Chair and record project meetings and the actions arising.</t>
  </si>
  <si>
    <t xml:space="preserve">Meeting Minutes; Action Items</t>
  </si>
  <si>
    <t xml:space="preserve">Attendees, agenda, decisions and actions on one record; each action has an owner, due date and can link to a schedule activity.</t>
  </si>
  <si>
    <t xml:space="preserve">Overdue actions visible before the next meeting.</t>
  </si>
  <si>
    <t xml:space="preserve">Minutes and actions linked to the records they affect.</t>
  </si>
  <si>
    <t xml:space="preserve">Minutes form; due actions report</t>
  </si>
  <si>
    <t xml:space="preserve">R-024</t>
  </si>
  <si>
    <t xml:space="preserve">Contractor queries (RFIs)</t>
  </si>
  <si>
    <t xml:space="preserve">Answer contractor queries promptly and involve the CA where the answer may affect cost, time or the contract.</t>
  </si>
  <si>
    <t xml:space="preserve">RFIs</t>
  </si>
  <si>
    <t xml:space="preserve">Each RFI carries flags for cost, time and contractual impact; when set, the CA is added to the review automatically.</t>
  </si>
  <si>
    <t xml:space="preserve">Response deadlines and conditional CA step.</t>
  </si>
  <si>
    <t xml:space="preserve">Question, answer, reviewers and dates on record.</t>
  </si>
  <si>
    <t xml:space="preserve">RFI Details, RFI Summary Log, RFI workflow dates</t>
  </si>
  <si>
    <t xml:space="preserve">R-025</t>
  </si>
  <si>
    <t xml:space="preserve">Site directions and contract instructions</t>
  </si>
  <si>
    <t xml:space="preserve">Issue instructions in writing, and convert site directions into formal contract instructions.</t>
  </si>
  <si>
    <t xml:space="preserve">Site direction and contract instruction (Adaptive Form)</t>
  </si>
  <si>
    <t xml:space="preserve">Site direction recorded on site and converted into a numbered contract instruction linked to the change chain.</t>
  </si>
  <si>
    <t xml:space="preserve">Instruction above the CA’s authority adds the employer’s approval.</t>
  </si>
  <si>
    <t xml:space="preserve">Verbal or site directions confirmed in writing with dates.</t>
  </si>
  <si>
    <t xml:space="preserve">Contract instruction register</t>
  </si>
  <si>
    <t xml:space="preserve">R-026</t>
  </si>
  <si>
    <t xml:space="preserve">Notices and time bars</t>
  </si>
  <si>
    <t xml:space="preserve">Track contractual notices and their time limits.</t>
  </si>
  <si>
    <t xml:space="preserve">Notices and time-bar register (Custom Form)</t>
  </si>
  <si>
    <t xml:space="preserve">One line per notice: clause, event, date of awareness, date notified, deadline and status.</t>
  </si>
  <si>
    <t xml:space="preserve">Approaching deadlines escalated to the responsible role.</t>
  </si>
  <si>
    <t xml:space="preserve">Notice compliance evidence for EOT and claims.</t>
  </si>
  <si>
    <t xml:space="preserve">Notices register; control-centre dashboard</t>
  </si>
  <si>
    <t xml:space="preserve">3, 7</t>
  </si>
  <si>
    <t xml:space="preserve">Article 3: If It Isn’t Recorded, It Didn’t Happen: Records, Inspections, Meetings, Instructions and Notices in PMWEB
Article 7: No Surprises at the End: Loss and Expense, Disputes and the Rolling Final Account in PMWEB</t>
  </si>
  <si>
    <t xml:space="preserve">R-027</t>
  </si>
  <si>
    <t xml:space="preserve">Correspondence</t>
  </si>
  <si>
    <t xml:space="preserve">Keep letters and e-mails with the contract record.</t>
  </si>
  <si>
    <t xml:space="preserve">Letters and e-mails filed to the relevant contract and records.</t>
  </si>
  <si>
    <t xml:space="preserve">Formal letters routed for approval before issue.</t>
  </si>
  <si>
    <t xml:space="preserve">Complete, searchable correspondence history.</t>
  </si>
  <si>
    <t xml:space="preserve">Correspondence report</t>
  </si>
  <si>
    <t xml:space="preserve">R-028</t>
  </si>
  <si>
    <t xml:space="preserve">Submittals (drawings, materials, samples)</t>
  </si>
  <si>
    <t xml:space="preserve">Review contractor submissions against the contract.</t>
  </si>
  <si>
    <t xml:space="preserve">Submittals and submittal sets</t>
  </si>
  <si>
    <t xml:space="preserve">Submittals with review codes, revisions and reviewer comments.</t>
  </si>
  <si>
    <t xml:space="preserve">Review sequence by discipline.</t>
  </si>
  <si>
    <t xml:space="preserve">Revision and decision history.</t>
  </si>
  <si>
    <t xml:space="preserve">Submittal form, Submittal Items log</t>
  </si>
  <si>
    <t xml:space="preserve">R-029</t>
  </si>
  <si>
    <t xml:space="preserve">Health and safety</t>
  </si>
  <si>
    <t xml:space="preserve">Comply with health and safety obligations and monitor the contractor.</t>
  </si>
  <si>
    <t xml:space="preserve">Safety</t>
  </si>
  <si>
    <t xml:space="preserve">Safety observations, incidents and inspections recorded as structured records.</t>
  </si>
  <si>
    <t xml:space="preserve">Corrective actions routed and closed.</t>
  </si>
  <si>
    <t xml:space="preserve">Incident and close-out evidence.</t>
  </si>
  <si>
    <t xml:space="preserve">Safety form and log</t>
  </si>
  <si>
    <t xml:space="preserve">R-030</t>
  </si>
  <si>
    <t xml:space="preserve">5. Change control &amp; variations</t>
  </si>
  <si>
    <t xml:space="preserve">Set up change control procedures</t>
  </si>
  <si>
    <t xml:space="preserve">Establish a change control procedure so the employer decides with full information before instructing change.</t>
  </si>
  <si>
    <t xml:space="preserve">Change Events; Potential Change Orders; Budget Requests; Commitment Change Orders</t>
  </si>
  <si>
    <t xml:space="preserve">Four connected records: identify (Change Event), price (PCO), fund (Budget Request), commit (Change Order).</t>
  </si>
  <si>
    <t xml:space="preserve">Each step has its own workflow; a change order cannot be approved before its funding step is complete.</t>
  </si>
  <si>
    <t xml:space="preserve">The chain links back to the instruction, RFI and drawings that caused it.</t>
  </si>
  <si>
    <t xml:space="preserve">Change Events log, PCO log, Budget Request log, Change Order log</t>
  </si>
  <si>
    <t xml:space="preserve">Change control and management; Contract Administration Services (RICS Standard Form of Consultant’s Appointment, 2022)</t>
  </si>
  <si>
    <t xml:space="preserve">R-031</t>
  </si>
  <si>
    <t xml:space="preserve">6 Variations</t>
  </si>
  <si>
    <t xml:space="preserve">Identify and record change events</t>
  </si>
  <si>
    <t xml:space="preserve">Record each potential change once, with its budget and cost impact.</t>
  </si>
  <si>
    <t xml:space="preserve">Change Events</t>
  </si>
  <si>
    <t xml:space="preserve">One event carries the owner-side budget impact and the cost impact on every affected contract.</t>
  </si>
  <si>
    <t xml:space="preserve">Event review and approval to proceed to pricing.</t>
  </si>
  <si>
    <t xml:space="preserve">Single source for the consequence of a decision.</t>
  </si>
  <si>
    <t xml:space="preserve">Change Event form and log</t>
  </si>
  <si>
    <t xml:space="preserve">Change control and management</t>
  </si>
  <si>
    <t xml:space="preserve">R-032</t>
  </si>
  <si>
    <t xml:space="preserve">Price change before instruction</t>
  </si>
  <si>
    <t xml:space="preserve">Obtain and assess the price of a change before it is instructed.</t>
  </si>
  <si>
    <t xml:space="preserve">Potential Change Orders (PCO)</t>
  </si>
  <si>
    <t xml:space="preserve">Proposed and assessed value side by side; each line records its basis of valuation (bill rate, star rate, daywork, quotation).</t>
  </si>
  <si>
    <t xml:space="preserve">Assessment approved under the DoA.</t>
  </si>
  <si>
    <t xml:space="preserve">Basis of valuation retained for the final account.</t>
  </si>
  <si>
    <t xml:space="preserve">PCO form and log</t>
  </si>
  <si>
    <t xml:space="preserve">Valuing change</t>
  </si>
  <si>
    <t xml:space="preserve">R-033</t>
  </si>
  <si>
    <t xml:space="preserve">Fund change from contingency</t>
  </si>
  <si>
    <t xml:space="preserve">Keep the employer informed of the effect of change on budget and contingency.</t>
  </si>
  <si>
    <t xml:space="preserve">Budget Requests</t>
  </si>
  <si>
    <t xml:space="preserve">Moves money from contingency or risk allowance to the cost code affected.</t>
  </si>
  <si>
    <t xml:space="preserve">Budget transfers approved by authority level.</t>
  </si>
  <si>
    <t xml:space="preserve">Released contingency traceable to each change.</t>
  </si>
  <si>
    <t xml:space="preserve">Budget Request form and log</t>
  </si>
  <si>
    <t xml:space="preserve">R-034</t>
  </si>
  <si>
    <t xml:space="preserve">Formal variation (change order)</t>
  </si>
  <si>
    <t xml:space="preserve">Value and formalise variations under the contract rules.</t>
  </si>
  <si>
    <t xml:space="preserve">Commitment Change Orders</t>
  </si>
  <si>
    <t xml:space="preserve">Updates the revised contract sum and becomes billable in the next valuation.</t>
  </si>
  <si>
    <t xml:space="preserve">Approval by the authority that covers its value.</t>
  </si>
  <si>
    <t xml:space="preserve">Change order points to instruction, PCO and supporting documents.</t>
  </si>
  <si>
    <t xml:space="preserve">Commitment Change Order form, Change Orders Not Executed</t>
  </si>
  <si>
    <t xml:space="preserve">Valuing change; Final account procedures (2015, reissued 2024)</t>
  </si>
  <si>
    <t xml:space="preserve">R-035</t>
  </si>
  <si>
    <t xml:space="preserve">Omissions and savings</t>
  </si>
  <si>
    <t xml:space="preserve">Show omissions separately and keep them out of contingency.</t>
  </si>
  <si>
    <t xml:space="preserve">Change Orders; Budget Requests</t>
  </si>
  <si>
    <t xml:space="preserve">Omissions recorded as negative change; released budget returns only through an approved budget request.</t>
  </si>
  <si>
    <t xml:space="preserve">Budget request approval required.</t>
  </si>
  <si>
    <t xml:space="preserve">Additions and omissions reported separately.</t>
  </si>
  <si>
    <t xml:space="preserve">Change Control Register</t>
  </si>
  <si>
    <t xml:space="preserve">R-036</t>
  </si>
  <si>
    <t xml:space="preserve">Provisional sums</t>
  </si>
  <si>
    <t xml:space="preserve">Spend provisional sums only by instruction and omit unused amounts formally.</t>
  </si>
  <si>
    <t xml:space="preserve">Commitment lines; Change Orders</t>
  </si>
  <si>
    <t xml:space="preserve">Provisional sum lines tracked against instructions; balance omitted by change order.</t>
  </si>
  <si>
    <t xml:space="preserve">Expenditure only by approved instruction.</t>
  </si>
  <si>
    <t xml:space="preserve">Monthly visibility of spend against each sum.</t>
  </si>
  <si>
    <t xml:space="preserve">Provisional sums report</t>
  </si>
  <si>
    <t xml:space="preserve">Final account procedures (2015, reissued 2024); Valuing change</t>
  </si>
  <si>
    <t xml:space="preserve">R-037</t>
  </si>
  <si>
    <t xml:space="preserve">Dayworks</t>
  </si>
  <si>
    <t xml:space="preserve">Accept dayworks only on signed, timely sheets.</t>
  </si>
  <si>
    <t xml:space="preserve">Daywork sheet (Custom Form)</t>
  </si>
  <si>
    <t xml:space="preserve">Labour, plant and materials with CA signature, linked to the PCO line it supports.</t>
  </si>
  <si>
    <t xml:space="preserve">CA verification step.</t>
  </si>
  <si>
    <t xml:space="preserve">Signed sheets attached before valuation.</t>
  </si>
  <si>
    <t xml:space="preserve">Daywork register</t>
  </si>
  <si>
    <t xml:space="preserve">R-038</t>
  </si>
  <si>
    <t xml:space="preserve">Running estimate of the final adjusted contract sum</t>
  </si>
  <si>
    <t xml:space="preserve">Keep a running record of the anticipated final account, including anticipated variations.</t>
  </si>
  <si>
    <t xml:space="preserve">Change Control Register; Cost Worksheet</t>
  </si>
  <si>
    <t xml:space="preserve">Approved, pending and anticipated change by category with net value and EOT days, from original to anticipated sum.</t>
  </si>
  <si>
    <t xml:space="preserve">Pending items carry their workflow status.</t>
  </si>
  <si>
    <t xml:space="preserve">Live register replaces the monthly spreadsheet.</t>
  </si>
  <si>
    <t xml:space="preserve">Final account procedures (2015, reissued 2024); Contract administration GN 69/2011 (archived; practical reference)</t>
  </si>
  <si>
    <t xml:space="preserve">4, 7</t>
  </si>
  <si>
    <t xml:space="preserve">Article 4: One Change, One Chain: RICS Change Control and Variations in PMWEB
Article 7: No Surprises at the End: Loss and Expense, Disputes and the Rolling Final Account in PMWEB</t>
  </si>
  <si>
    <t xml:space="preserve">R-039</t>
  </si>
  <si>
    <t xml:space="preserve">Contractor-proposed changes and value engineering</t>
  </si>
  <si>
    <t xml:space="preserve">Assess contractor proposals before they become instructions.</t>
  </si>
  <si>
    <t xml:space="preserve">Contractor change proposal (Adaptive Form)</t>
  </si>
  <si>
    <t xml:space="preserve">Proposal with the CA’s technical and commercial assessment, kept off the commercial record until accepted.</t>
  </si>
  <si>
    <t xml:space="preserve">Acceptance routed to the employer.</t>
  </si>
  <si>
    <t xml:space="preserve">Rejected proposals remain on file.</t>
  </si>
  <si>
    <t xml:space="preserve">Proposals register</t>
  </si>
  <si>
    <t xml:space="preserve">R-040</t>
  </si>
  <si>
    <t xml:space="preserve">6. Interim valuations &amp; payment</t>
  </si>
  <si>
    <t xml:space="preserve">6 Certifications</t>
  </si>
  <si>
    <t xml:space="preserve">Interim valuation</t>
  </si>
  <si>
    <t xml:space="preserve">Value work fairly and impartially under the contract.</t>
  </si>
  <si>
    <t xml:space="preserve">Progress Invoices (against the Commitment)</t>
  </si>
  <si>
    <t xml:space="preserve">Each line valued by measured quantity, schedule percent complete or assessment, with the method recorded.</t>
  </si>
  <si>
    <t xml:space="preserve">QS values; CA certifies; conditional step for specialist consultants.</t>
  </si>
  <si>
    <t xml:space="preserve">Measurement and photographs attached to each line.</t>
  </si>
  <si>
    <t xml:space="preserve">Progress Invoice form</t>
  </si>
  <si>
    <t xml:space="preserve">Interim valuations and payment</t>
  </si>
  <si>
    <t xml:space="preserve">5</t>
  </si>
  <si>
    <t xml:space="preserve">Article 5: Certify on Time, Certify Fairly: Interim Valuations and Payment Certificates in PMWEB</t>
  </si>
  <si>
    <t xml:space="preserve">R-041</t>
  </si>
  <si>
    <t xml:space="preserve">Variations in the valuation</t>
  </si>
  <si>
    <t xml:space="preserve">Include approved variations in interim valuations.</t>
  </si>
  <si>
    <t xml:space="preserve">Progress Invoices; Change Orders</t>
  </si>
  <si>
    <t xml:space="preserve">Approved change orders appear automatically as billable lines.</t>
  </si>
  <si>
    <t xml:space="preserve">Only approved change orders are billable.</t>
  </si>
  <si>
    <t xml:space="preserve">Link from certificate line to change order.</t>
  </si>
  <si>
    <t xml:space="preserve">4, 5</t>
  </si>
  <si>
    <t xml:space="preserve">Article 4: One Change, One Chain: RICS Change Control and Variations in PMWEB
Article 5: Certify on Time, Certify Fairly: Interim Valuations and Payment Certificates in PMWEB</t>
  </si>
  <si>
    <t xml:space="preserve">R-042</t>
  </si>
  <si>
    <t xml:space="preserve">Materials on and off site</t>
  </si>
  <si>
    <t xml:space="preserve">Pay for materials only with evidence of title, storage and insurance.</t>
  </si>
  <si>
    <t xml:space="preserve">Materials evidence (Custom Form)</t>
  </si>
  <si>
    <t xml:space="preserve">Evidence form linked to the valuation line: delivery, storage, insurance and title.</t>
  </si>
  <si>
    <t xml:space="preserve">Evidence check before certification.</t>
  </si>
  <si>
    <t xml:space="preserve">Certificate shows why materials were paid.</t>
  </si>
  <si>
    <t xml:space="preserve">Materials register</t>
  </si>
  <si>
    <t xml:space="preserve">R-043</t>
  </si>
  <si>
    <t xml:space="preserve">Retention</t>
  </si>
  <si>
    <t xml:space="preserve">Deduct and release retention under the contract.</t>
  </si>
  <si>
    <t xml:space="preserve">Progress Invoices (retention)</t>
  </si>
  <si>
    <t xml:space="preserve">Retention calculated per invoice and released at completion and end of the defects period.</t>
  </si>
  <si>
    <t xml:space="preserve">Release approved by workflow.</t>
  </si>
  <si>
    <t xml:space="preserve">Retention balance always visible.</t>
  </si>
  <si>
    <t xml:space="preserve">Retention reports</t>
  </si>
  <si>
    <t xml:space="preserve">R-044</t>
  </si>
  <si>
    <t xml:space="preserve">Advance payment and recovery</t>
  </si>
  <si>
    <t xml:space="preserve">Recover advance payments as the contract requires.</t>
  </si>
  <si>
    <t xml:space="preserve">Progress Invoices; securities register</t>
  </si>
  <si>
    <t xml:space="preserve">Advance recovered line by line; linked guarantee reduces accordingly.</t>
  </si>
  <si>
    <t xml:space="preserve">Recovery rules applied in each valuation.</t>
  </si>
  <si>
    <t xml:space="preserve">Recovery history against the guarantee.</t>
  </si>
  <si>
    <t xml:space="preserve">Advance recovery report</t>
  </si>
  <si>
    <t xml:space="preserve">R-045</t>
  </si>
  <si>
    <t xml:space="preserve">Certificate for payment</t>
  </si>
  <si>
    <t xml:space="preserve">Issue certificates on time, showing how the amount was calculated.</t>
  </si>
  <si>
    <t xml:space="preserve">Progress Invoices; SSRS certificate</t>
  </si>
  <si>
    <t xml:space="preserve">Application and Certificate for Payment produced from the record, worded to the form of contract.</t>
  </si>
  <si>
    <t xml:space="preserve">Certification deadline held on the record; overdue steps flagged.</t>
  </si>
  <si>
    <t xml:space="preserve">Calculation and approvals behind every certified amount.</t>
  </si>
  <si>
    <t xml:space="preserve">Application and Certificate for Payment, Progress Invoice Form</t>
  </si>
  <si>
    <t xml:space="preserve">Interim valuations and payment; Contract Administration Services (RICS Standard Form of Consultant’s Appointment, 2022)</t>
  </si>
  <si>
    <t xml:space="preserve">5, 10</t>
  </si>
  <si>
    <t xml:space="preserve">Article 5: Certify on Time, Certify Fairly: Interim Valuations and Payment Certificates in PMWEB
Article 10: From Record to Decision: ERP Integration, SSRS Reporting and Power BI for RICS Contract Administration</t>
  </si>
  <si>
    <t xml:space="preserve">R-046</t>
  </si>
  <si>
    <t xml:space="preserve">Certifying on time and continuity</t>
  </si>
  <si>
    <t xml:space="preserve">Certify within contractual periods, including when approvers are absent.</t>
  </si>
  <si>
    <t xml:space="preserve">Workflow (durations, delegation)</t>
  </si>
  <si>
    <t xml:space="preserve">Each step has an allowed duration; delegation to a named alternate with an end date.</t>
  </si>
  <si>
    <t xml:space="preserve">Delegation recorded and time-limited.</t>
  </si>
  <si>
    <t xml:space="preserve">Who acted and when, including delegates.</t>
  </si>
  <si>
    <t xml:space="preserve">Workflow dashboard</t>
  </si>
  <si>
    <t xml:space="preserve">5, 9</t>
  </si>
  <si>
    <t xml:space="preserve">Article 5: Certify on Time, Certify Fairly: Interim Valuations and Payment Certificates in PMWEB
Article 9: Authority Written Once, Enforced Everywhere: PMWEB Workflow and Delegation of Authority Compliance</t>
  </si>
  <si>
    <t xml:space="preserve">R-047</t>
  </si>
  <si>
    <t xml:space="preserve">Other project costs</t>
  </si>
  <si>
    <t xml:space="preserve">Account for costs not paid through the main contract.</t>
  </si>
  <si>
    <t xml:space="preserve">Miscellaneous Invoices</t>
  </si>
  <si>
    <t xml:space="preserve">Authority fees, utility charges and other costs captured against the cost breakdown structure.</t>
  </si>
  <si>
    <t xml:space="preserve">Own approval workflow.</t>
  </si>
  <si>
    <t xml:space="preserve">Attachments and coding on each invoice.</t>
  </si>
  <si>
    <t xml:space="preserve">Miscellaneous invoice logs</t>
  </si>
  <si>
    <t xml:space="preserve">Cost reporting</t>
  </si>
  <si>
    <t xml:space="preserve">R-048</t>
  </si>
  <si>
    <t xml:space="preserve">Payment status</t>
  </si>
  <si>
    <t xml:space="preserve">Confirm that certified amounts were paid within the contractual period.</t>
  </si>
  <si>
    <t xml:space="preserve">Payments; ERP integration</t>
  </si>
  <si>
    <t xml:space="preserve">Payment status and date returned from the ERP to the contract record.</t>
  </si>
  <si>
    <t xml:space="preserve">Late payment visible to the CA.</t>
  </si>
  <si>
    <t xml:space="preserve">Certified versus paid on one record.</t>
  </si>
  <si>
    <t xml:space="preserve">Commitment Invoices log, payment logs</t>
  </si>
  <si>
    <t xml:space="preserve">Integration</t>
  </si>
  <si>
    <t xml:space="preserve">R-049</t>
  </si>
  <si>
    <t xml:space="preserve">7. Completion &amp; defects</t>
  </si>
  <si>
    <t xml:space="preserve">Practical / substantial completion</t>
  </si>
  <si>
    <t xml:space="preserve">Certify completion against defined criteria and prerequisites.</t>
  </si>
  <si>
    <t xml:space="preserve">Completion certificates (Adaptive Form); Punch Lists</t>
  </si>
  <si>
    <t xml:space="preserve">Certificate type, prerequisite checklist, decision and formal certificate on one record.</t>
  </si>
  <si>
    <t xml:space="preserve">Certification routed for approval.</t>
  </si>
  <si>
    <t xml:space="preserve">Evidence of prerequisites retained.</t>
  </si>
  <si>
    <t xml:space="preserve">Completion certificate</t>
  </si>
  <si>
    <t xml:space="preserve">Defining completion of construction works</t>
  </si>
  <si>
    <t xml:space="preserve">R-050</t>
  </si>
  <si>
    <t xml:space="preserve">Sectional completion and partial possession</t>
  </si>
  <si>
    <t xml:space="preserve">Handle completion of sections or partial handover.</t>
  </si>
  <si>
    <t xml:space="preserve">Completion certificates (Adaptive Form)</t>
  </si>
  <si>
    <t xml:space="preserve">Same form with certificate type for section or part.</t>
  </si>
  <si>
    <t xml:space="preserve">Approval per certificate.</t>
  </si>
  <si>
    <t xml:space="preserve">Dates drive retention and damages.</t>
  </si>
  <si>
    <t xml:space="preserve">Certificates register</t>
  </si>
  <si>
    <t xml:space="preserve">R-051</t>
  </si>
  <si>
    <t xml:space="preserve">Snagging and outstanding works</t>
  </si>
  <si>
    <t xml:space="preserve">Record outstanding works and snags at completion.</t>
  </si>
  <si>
    <t xml:space="preserve">Punch Lists</t>
  </si>
  <si>
    <t xml:space="preserve">Classified items (outstanding works, snagging) with location, responsible party and photographs.</t>
  </si>
  <si>
    <t xml:space="preserve">Close-out verified by the CA.</t>
  </si>
  <si>
    <t xml:space="preserve">Photo evidence of each closure.</t>
  </si>
  <si>
    <t xml:space="preserve">Punch list reports</t>
  </si>
  <si>
    <t xml:space="preserve">R-052</t>
  </si>
  <si>
    <t xml:space="preserve">Defects during the rectification period</t>
  </si>
  <si>
    <t xml:space="preserve">Notify and track defects until rectified.</t>
  </si>
  <si>
    <t xml:space="preserve">Punch Lists (defect classification)</t>
  </si>
  <si>
    <t xml:space="preserve">Defects notified to the contractor with the period for rectification.</t>
  </si>
  <si>
    <t xml:space="preserve">Rectification verified before close.</t>
  </si>
  <si>
    <t xml:space="preserve">Complete defects history for the final certificate.</t>
  </si>
  <si>
    <t xml:space="preserve">Defects reports</t>
  </si>
  <si>
    <t xml:space="preserve">Defects and rectifications</t>
  </si>
  <si>
    <t xml:space="preserve">R-053</t>
  </si>
  <si>
    <t xml:space="preserve">Release of retention</t>
  </si>
  <si>
    <t xml:space="preserve">Release retention at completion and at the end of the rectification period.</t>
  </si>
  <si>
    <t xml:space="preserve">Progress Invoices (retention release)</t>
  </si>
  <si>
    <t xml:space="preserve">Release lines generated at the agreed stages.</t>
  </si>
  <si>
    <t xml:space="preserve">Link to the completion or defects certificate.</t>
  </si>
  <si>
    <t xml:space="preserve">Retention release report</t>
  </si>
  <si>
    <t xml:space="preserve">R-054</t>
  </si>
  <si>
    <t xml:space="preserve">8. Loss &amp; expense, disputes &amp; final account</t>
  </si>
  <si>
    <t xml:space="preserve">Loss and expense claims</t>
  </si>
  <si>
    <t xml:space="preserve">Ascertain loss and expense separately from extensions of time.</t>
  </si>
  <si>
    <t xml:space="preserve">Loss and expense claim (Adaptive Form)</t>
  </si>
  <si>
    <t xml:space="preserve">Claim heads, evidence from daily records and notices, CA assessment and decision.</t>
  </si>
  <si>
    <t xml:space="preserve">Evidence linked from contemporaneous records.</t>
  </si>
  <si>
    <t xml:space="preserve">Claims register</t>
  </si>
  <si>
    <t xml:space="preserve">Ascertaining loss and expense</t>
  </si>
  <si>
    <t xml:space="preserve">7</t>
  </si>
  <si>
    <t xml:space="preserve">Article 7: No Surprises at the End: Loss and Expense, Disputes and the Rolling Final Account in PMWEB</t>
  </si>
  <si>
    <t xml:space="preserve">R-055</t>
  </si>
  <si>
    <t xml:space="preserve">Dispute register</t>
  </si>
  <si>
    <t xml:space="preserve">Record disputes and their route to resolution.</t>
  </si>
  <si>
    <t xml:space="preserve">Dispute register (Adaptive Form)</t>
  </si>
  <si>
    <t xml:space="preserve">Parties, contract reference, subject, value, route (negotiation, adjudication, arbitration) and status.</t>
  </si>
  <si>
    <t xml:space="preserve">Escalation by workflow.</t>
  </si>
  <si>
    <t xml:space="preserve">Full record for any tribunal.</t>
  </si>
  <si>
    <t xml:space="preserve">Conflict avoidance and dispute resolution in construction</t>
  </si>
  <si>
    <t xml:space="preserve">R-056</t>
  </si>
  <si>
    <t xml:space="preserve">Rolling final account</t>
  </si>
  <si>
    <t xml:space="preserve">Build the final account progressively during the works.</t>
  </si>
  <si>
    <t xml:space="preserve">Cost Worksheet; Change Control Register</t>
  </si>
  <si>
    <t xml:space="preserve">Contract sum, variations, provisional sums and claims brought together per contract and cost code.</t>
  </si>
  <si>
    <t xml:space="preserve">Each component already approved.</t>
  </si>
  <si>
    <t xml:space="preserve">Final account built from approved records.</t>
  </si>
  <si>
    <t xml:space="preserve">Cost Worksheet reports</t>
  </si>
  <si>
    <t xml:space="preserve">Final account procedures (2015, reissued 2024)</t>
  </si>
  <si>
    <t xml:space="preserve">R-057</t>
  </si>
  <si>
    <t xml:space="preserve">Statement of final account</t>
  </si>
  <si>
    <t xml:space="preserve">Produce the statement of final account in a clear structure.</t>
  </si>
  <si>
    <t xml:space="preserve">Statement of final account (Custom Form)</t>
  </si>
  <si>
    <t xml:space="preserve">Rolls up PMWEB records into the RICS final account structure.</t>
  </si>
  <si>
    <t xml:space="preserve">Agreement routed to employer and contractor.</t>
  </si>
  <si>
    <t xml:space="preserve">Every figure traceable to its record.</t>
  </si>
  <si>
    <t xml:space="preserve">7, 10</t>
  </si>
  <si>
    <t xml:space="preserve">Article 7: No Surprises at the End: Loss and Expense, Disputes and the Rolling Final Account in PMWEB
Article 10: From Record to Decision: ERP Integration, SSRS Reporting and Power BI for RICS Contract Administration</t>
  </si>
  <si>
    <t xml:space="preserve">R-058</t>
  </si>
  <si>
    <t xml:space="preserve">Final account timescales</t>
  </si>
  <si>
    <t xml:space="preserve">Meet contractual time limits for final account submissions.</t>
  </si>
  <si>
    <t xml:space="preserve">Notices and time-bar register</t>
  </si>
  <si>
    <t xml:space="preserve">Final account deadlines held as register lines.</t>
  </si>
  <si>
    <t xml:space="preserve">Escalation before the deadline.</t>
  </si>
  <si>
    <t xml:space="preserve">Compliance with each time limit.</t>
  </si>
  <si>
    <t xml:space="preserve">Notices register</t>
  </si>
  <si>
    <t xml:space="preserve">R-059</t>
  </si>
  <si>
    <t xml:space="preserve">9. Cost management &amp; ICMS 3 reporting</t>
  </si>
  <si>
    <t xml:space="preserve">Cost reports to the client</t>
  </si>
  <si>
    <t xml:space="preserve">Prepare regular cost reports.</t>
  </si>
  <si>
    <t xml:space="preserve">Cost Worksheet; budgets; commitments; SSRS</t>
  </si>
  <si>
    <t xml:space="preserve">Budget, commitments, changes, invoices and forecasts on one cost breakdown structure.</t>
  </si>
  <si>
    <t xml:space="preserve">Report approval by workflow if required.</t>
  </si>
  <si>
    <t xml:space="preserve">Report generated from live records, not rebuilt monthly.</t>
  </si>
  <si>
    <t xml:space="preserve">Cost reports</t>
  </si>
  <si>
    <t xml:space="preserve">Cost reporting; Contract Administration Services (RICS Standard Form of Consultant’s Appointment, 2022)</t>
  </si>
  <si>
    <t xml:space="preserve">8</t>
  </si>
  <si>
    <t xml:space="preserve">Article 8: One Cost Language: Reporting the Adjusted Contract Sum and Capital Cost to ICMS 3 with PMWEB</t>
  </si>
  <si>
    <t xml:space="preserve">R-060</t>
  </si>
  <si>
    <t xml:space="preserve">Cost breakdown structure coded to ICMS 3</t>
  </si>
  <si>
    <t xml:space="preserve">Report capital cost in a consistent, comparable structure.</t>
  </si>
  <si>
    <t xml:space="preserve">Cost codes / CBS mapped to ICMS 3</t>
  </si>
  <si>
    <t xml:space="preserve">Every budget, commitment and invoice line carries a cost code mapped to ICMS 3.</t>
  </si>
  <si>
    <t xml:space="preserve">Code changes controlled by administrators.</t>
  </si>
  <si>
    <t xml:space="preserve">Like-for-like coding across projects.</t>
  </si>
  <si>
    <t xml:space="preserve">ICMS 3 cost report</t>
  </si>
  <si>
    <t xml:space="preserve">ICMS: International Cost Management Standard, 3rd edition</t>
  </si>
  <si>
    <t xml:space="preserve">R-061</t>
  </si>
  <si>
    <t xml:space="preserve">Adjusted contract sum and capital cost reporting</t>
  </si>
  <si>
    <t xml:space="preserve">Report the adjusted contract sum and total capital cost.</t>
  </si>
  <si>
    <t xml:space="preserve">Commitments; Change Orders; Cost Worksheet</t>
  </si>
  <si>
    <t xml:space="preserve">Original sum, approved and pending change and forecast final cost per contract.</t>
  </si>
  <si>
    <t xml:space="preserve">Approved values only in the adjusted sum.</t>
  </si>
  <si>
    <t xml:space="preserve">Traceable to each change order.</t>
  </si>
  <si>
    <t xml:space="preserve">Adjusted contract sum report</t>
  </si>
  <si>
    <t xml:space="preserve">ICMS: International Cost Management Standard, 3rd edition; Cost reporting</t>
  </si>
  <si>
    <t xml:space="preserve">R-062</t>
  </si>
  <si>
    <t xml:space="preserve">Benchmarking across projects</t>
  </si>
  <si>
    <t xml:space="preserve">Compare costs across projects on a common basis.</t>
  </si>
  <si>
    <t xml:space="preserve">Portfolio reporting; Power BI</t>
  </si>
  <si>
    <t xml:space="preserve">Projects coded to ICMS 3 attributes compared without re-coding.</t>
  </si>
  <si>
    <t xml:space="preserve">—</t>
  </si>
  <si>
    <t xml:space="preserve">Consistent data set across the portfolio.</t>
  </si>
  <si>
    <t xml:space="preserve">Portfolio and benchmarking dashboards</t>
  </si>
  <si>
    <t xml:space="preserve">Cost analysis and benchmarking</t>
  </si>
  <si>
    <t xml:space="preserve">R-063</t>
  </si>
  <si>
    <t xml:space="preserve">Contingency and risk allowances</t>
  </si>
  <si>
    <t xml:space="preserve">Manage contingency and risk allowances transparently.</t>
  </si>
  <si>
    <t xml:space="preserve">Budget lines; Budget Requests; Risk register</t>
  </si>
  <si>
    <t xml:space="preserve">Contingency held as budget lines; drawdowns via budget requests linked to risks or changes.</t>
  </si>
  <si>
    <t xml:space="preserve">Drawdown approval by authority level.</t>
  </si>
  <si>
    <t xml:space="preserve">Remaining contingency always visible.</t>
  </si>
  <si>
    <t xml:space="preserve">Contingency drawdown report</t>
  </si>
  <si>
    <t xml:space="preserve">4, 8</t>
  </si>
  <si>
    <t xml:space="preserve">Article 4: One Change, One Chain: RICS Change Control and Variations in PMWEB
Article 8: One Cost Language: Reporting the Adjusted Contract Sum and Capital Cost to ICMS 3 with PMWEB</t>
  </si>
  <si>
    <t xml:space="preserve">R-064</t>
  </si>
  <si>
    <t xml:space="preserve">10. Governance, DoA &amp; audit</t>
  </si>
  <si>
    <t xml:space="preserve">Obtain the client’s decisions</t>
  </si>
  <si>
    <t xml:space="preserve">Obtain and record client decisions.</t>
  </si>
  <si>
    <t xml:space="preserve">Workflow on every record</t>
  </si>
  <si>
    <t xml:space="preserve">Each record type carries a business process: roles, durations, actions and conditions.</t>
  </si>
  <si>
    <t xml:space="preserve">Steps route to roles; conditions add or skip steps.</t>
  </si>
  <si>
    <t xml:space="preserve">Who decided, when and with what comment, captured automatically.</t>
  </si>
  <si>
    <t xml:space="preserve">Workflow history</t>
  </si>
  <si>
    <t xml:space="preserve">9</t>
  </si>
  <si>
    <t xml:space="preserve">Article 9: Authority Written Once, Enforced Everywhere: PMWEB Workflow and Delegation of Authority Compliance</t>
  </si>
  <si>
    <t xml:space="preserve">R-065</t>
  </si>
  <si>
    <t xml:space="preserve">Delegation of Authority enforcement</t>
  </si>
  <si>
    <t xml:space="preserve">Act within delegated authority.</t>
  </si>
  <si>
    <t xml:space="preserve">Business Process designer; DoA conditions by value</t>
  </si>
  <si>
    <t xml:space="preserve">Approval route set by value and record type; the person whose authority covers the value must approve.</t>
  </si>
  <si>
    <t xml:space="preserve">Value-based conditions on every financial record.</t>
  </si>
  <si>
    <t xml:space="preserve">Audit shows approval within authority for any record.</t>
  </si>
  <si>
    <t xml:space="preserve">DoA compliance dashboard (Power BI)</t>
  </si>
  <si>
    <t xml:space="preserve">R-066</t>
  </si>
  <si>
    <t xml:space="preserve">Allowed durations and overdue actions</t>
  </si>
  <si>
    <t xml:space="preserve">Act promptly within contractual and internal timescales.</t>
  </si>
  <si>
    <t xml:space="preserve">Workflow durations; workflow dashboard</t>
  </si>
  <si>
    <t xml:space="preserve">Allowed days per step; overdue steps visible across all projects.</t>
  </si>
  <si>
    <t xml:space="preserve">Escalation of overdue steps.</t>
  </si>
  <si>
    <t xml:space="preserve">Durations measured from actual dates.</t>
  </si>
  <si>
    <t xml:space="preserve">Workflow task and performance dashboard</t>
  </si>
  <si>
    <t xml:space="preserve">R-067</t>
  </si>
  <si>
    <t xml:space="preserve">Audit trail</t>
  </si>
  <si>
    <t xml:space="preserve">Keep an accurate and accessible record of decisions.</t>
  </si>
  <si>
    <t xml:space="preserve">All PMWEB records</t>
  </si>
  <si>
    <t xml:space="preserve">Every action, comment and change is recorded with user and time.</t>
  </si>
  <si>
    <t xml:space="preserve">Record belongs to the owner and outlives any consultant appointment.</t>
  </si>
  <si>
    <t xml:space="preserve">1, 9</t>
  </si>
  <si>
    <t xml:space="preserve">Article 1: From RICS Guidance to a Digital Contract Administration Practice with PMWEB 2026
Article 9: Authority Written Once, Enforced Everywhere: PMWEB Workflow and Delegation of Authority Compliance</t>
  </si>
  <si>
    <t xml:space="preserve">R-068</t>
  </si>
  <si>
    <t xml:space="preserve">9 Bespoke</t>
  </si>
  <si>
    <t xml:space="preserve">Bespoke services and client-specific processes</t>
  </si>
  <si>
    <t xml:space="preserve">Deliver services specific to the appointment.</t>
  </si>
  <si>
    <t xml:space="preserve">Custom Form Builder; Adaptive Forms</t>
  </si>
  <si>
    <t xml:space="preserve">Client-specific registers, checklists and forms built as first-class PMWEB records.</t>
  </si>
  <si>
    <t xml:space="preserve">Any record can carry a workflow.</t>
  </si>
  <si>
    <t xml:space="preserve">Same security, attachments, links and audit trail.</t>
  </si>
  <si>
    <t xml:space="preserve">Form and register outputs</t>
  </si>
  <si>
    <t xml:space="preserve">All</t>
  </si>
  <si>
    <t xml:space="preserve">Article 1: From RICS Guidance to a Digital Contract Administration Practice with PMWEB 2026
Article 2: Commencement Done Right: Contract Set-Up, the CA’s Authority, Insurances and Securities in PMWEB
Article 3: If It Isn’t Recorded, It Didn’t Happen: Records, Inspections, Meetings, Instructions and Notices in PMWEB
Article 4: One Change, One Chain: RICS Change Control and Variations in PMWEB
Article 5: Certify on Time, Certify Fairly: Interim Valuations and Payment Certificates in PMWEB
Article 6: Time Is the Contract: Programme, Extensions of Time and Practical Completion in PMWEB
Article 7: No Surprises at the End: Loss and Expense, Disputes and the Rolling Final Account in PMWEB
Article 8: One Cost Language: Reporting the Adjusted Contract Sum and Capital Cost to ICMS 3 with PMWEB
Article 9: Authority Written Once, Enforced Everywhere: PMWEB Workflow and Delegation of Authority Compliance
Article 10: From Record to Decision: ERP Integration, SSRS Reporting and Power BI for RICS Contract Administration</t>
  </si>
  <si>
    <t xml:space="preserve">R-069</t>
  </si>
  <si>
    <t xml:space="preserve">11. Integration &amp; management reporting</t>
  </si>
  <si>
    <t xml:space="preserve">Progress, quality and cost reports to the client</t>
  </si>
  <si>
    <t xml:space="preserve">Prepare regular progress, quality and cost reports.</t>
  </si>
  <si>
    <t xml:space="preserve">SSRS library (150+ reports); Power BI</t>
  </si>
  <si>
    <t xml:space="preserve">Formal outputs from SSRS; decision dashboards in Power BI refreshed from live data.</t>
  </si>
  <si>
    <t xml:space="preserve">Reports drawn from approved records.</t>
  </si>
  <si>
    <t xml:space="preserve">SSRS reports; Power BI dashboards</t>
  </si>
  <si>
    <t xml:space="preserve">10</t>
  </si>
  <si>
    <t xml:space="preserve">Article 10: From Record to Decision: ERP Integration, SSRS Reporting and Power BI for RICS Contract Administration</t>
  </si>
  <si>
    <t xml:space="preserve">R-070</t>
  </si>
  <si>
    <t xml:space="preserve">Contractor master data</t>
  </si>
  <si>
    <t xml:space="preserve">Keep contractor and vendor data consistent with finance.</t>
  </si>
  <si>
    <t xml:space="preserve">Companies register; ERP integration</t>
  </si>
  <si>
    <t xml:space="preserve">Contractor record synchronised with the ERP vendor master, including bank and tax details.</t>
  </si>
  <si>
    <t xml:space="preserve">Single vendor record across systems.</t>
  </si>
  <si>
    <t xml:space="preserve">Integration status report</t>
  </si>
  <si>
    <t xml:space="preserve">R-071</t>
  </si>
  <si>
    <t xml:space="preserve">Certified amounts to finance</t>
  </si>
  <si>
    <t xml:space="preserve">Pass certified amounts to finance once, accurately.</t>
  </si>
  <si>
    <t xml:space="preserve">Progress Invoices; ERP integration</t>
  </si>
  <si>
    <t xml:space="preserve">Approved certificates posted to the ERP; payment details returned.</t>
  </si>
  <si>
    <t xml:space="preserve">Posting only after final approval.</t>
  </si>
  <si>
    <t xml:space="preserve">Integration log per transaction.</t>
  </si>
  <si>
    <t xml:space="preserve">R-072</t>
  </si>
  <si>
    <t xml:space="preserve">Management dashboards for the employer</t>
  </si>
  <si>
    <t xml:space="preserve">Give the employer timely management information.</t>
  </si>
  <si>
    <t xml:space="preserve">Power BI inside PMWEB</t>
  </si>
  <si>
    <t xml:space="preserve">KPIs such as EOT days pending, certificates due, securities expiring and change exposure.</t>
  </si>
  <si>
    <t xml:space="preserve">Calculated from live records.</t>
  </si>
  <si>
    <t xml:space="preserve">Power BI dashboards</t>
  </si>
  <si>
    <t xml:space="preserve">R-073</t>
  </si>
  <si>
    <t xml:space="preserve">12. Document control, archive &amp; handover</t>
  </si>
  <si>
    <t xml:space="preserve">Drawings, office files and photographs</t>
  </si>
  <si>
    <t xml:space="preserve">Keep project documents organised and controlled.</t>
  </si>
  <si>
    <t xml:space="preserve">Document Manager; Drawings; Transmittals</t>
  </si>
  <si>
    <t xml:space="preserve">Folder structure mirroring the handover format; version control and role-based access.</t>
  </si>
  <si>
    <t xml:space="preserve">Transmittal acknowledgements.</t>
  </si>
  <si>
    <t xml:space="preserve">Every revision retained.</t>
  </si>
  <si>
    <t xml:space="preserve">Drawing lists, Transmittals log</t>
  </si>
  <si>
    <t xml:space="preserve">R-074</t>
  </si>
  <si>
    <t xml:space="preserve">Handover and archive</t>
  </si>
  <si>
    <t xml:space="preserve">Hand over complete records at completion.</t>
  </si>
  <si>
    <t xml:space="preserve">Archive module; Document Manager</t>
  </si>
  <si>
    <t xml:space="preserve">Archive exports the folder structure and records at close-out.</t>
  </si>
  <si>
    <t xml:space="preserve">Close-out checklist approval.</t>
  </si>
  <si>
    <t xml:space="preserve">Owner keeps the full record in its own database.</t>
  </si>
  <si>
    <t xml:space="preserve">Archive export</t>
  </si>
  <si>
    <t xml:space="preserve">Coverage of RICS processes by stage and PMWEB delivery type</t>
  </si>
  <si>
    <t xml:space="preserve">Counts are formulas on the "RICS Process Mapping" sheet and update when rows are added or changed.</t>
  </si>
  <si>
    <t xml:space="preserve">Total processes</t>
  </si>
  <si>
    <t xml:space="preserve">Total</t>
  </si>
  <si>
    <t xml:space="preserve">Share of all processes</t>
  </si>
  <si>
    <t xml:space="preserve">Every process is delivered by configuring PMWEB 2026: native modules, Custom Forms, Adaptive Forms, workflows, reports or standard ERP integration. None requires custom software development.</t>
  </si>
  <si>
    <t xml:space="preserve">PMWEB 2026 modules and the RICS processes they support</t>
  </si>
  <si>
    <t xml:space="preserve">PMWEB module / tool</t>
  </si>
  <si>
    <t xml:space="preserve">What it holds</t>
  </si>
  <si>
    <t xml:space="preserve">RICS processes supported (count)</t>
  </si>
  <si>
    <t xml:space="preserve">Contract record, schedule of values, revised contract sum</t>
  </si>
  <si>
    <t xml:space="preserve">Procurement</t>
  </si>
  <si>
    <t xml:space="preserve">Bid packages, pre-bid clarifications, online bidding, bid levelling, award</t>
  </si>
  <si>
    <t xml:space="preserve">One record per event with budget and cost impact</t>
  </si>
  <si>
    <t xml:space="preserve">Potential Change Orders</t>
  </si>
  <si>
    <t xml:space="preserve">Pricing and assessment of change before instruction</t>
  </si>
  <si>
    <t xml:space="preserve">Contingency and budget transfers</t>
  </si>
  <si>
    <t xml:space="preserve">Change Orders</t>
  </si>
  <si>
    <t xml:space="preserve">Formal variation and revised sum</t>
  </si>
  <si>
    <t xml:space="preserve">Progress Invoices</t>
  </si>
  <si>
    <t xml:space="preserve">Interim valuations, retention, advance recovery, certificates</t>
  </si>
  <si>
    <t xml:space="preserve">Costs outside the main contracts</t>
  </si>
  <si>
    <t xml:space="preserve">Payments</t>
  </si>
  <si>
    <t xml:space="preserve">Payment status, often received from the ERP</t>
  </si>
  <si>
    <t xml:space="preserve">Cost Worksheet</t>
  </si>
  <si>
    <t xml:space="preserve">Budget, commitments, changes and forecast by cost code</t>
  </si>
  <si>
    <t xml:space="preserve">Programme, baselines, P6 and MS Project import</t>
  </si>
  <si>
    <t xml:space="preserve">Daily site records</t>
  </si>
  <si>
    <t xml:space="preserve">Inspections</t>
  </si>
  <si>
    <t xml:space="preserve">Checklist-based site inspections</t>
  </si>
  <si>
    <t xml:space="preserve">Meeting Minutes</t>
  </si>
  <si>
    <t xml:space="preserve">Minutes with decisions and actions</t>
  </si>
  <si>
    <t xml:space="preserve">Action Items</t>
  </si>
  <si>
    <t xml:space="preserve">Actions with owners and due dates</t>
  </si>
  <si>
    <t xml:space="preserve">Contractor queries with impact flags</t>
  </si>
  <si>
    <t xml:space="preserve">Submittals</t>
  </si>
  <si>
    <t xml:space="preserve">Contractor submissions and review codes</t>
  </si>
  <si>
    <t xml:space="preserve">Letters and e-mails filed to records</t>
  </si>
  <si>
    <t xml:space="preserve">Safety observations and incidents</t>
  </si>
  <si>
    <t xml:space="preserve">Snagging, outstanding works and defects</t>
  </si>
  <si>
    <t xml:space="preserve">Document Manager</t>
  </si>
  <si>
    <t xml:space="preserve">Controlled documents, folder structure, versions</t>
  </si>
  <si>
    <t xml:space="preserve">Archive</t>
  </si>
  <si>
    <t xml:space="preserve">Close-out export of records and documents</t>
  </si>
  <si>
    <t xml:space="preserve">Companies</t>
  </si>
  <si>
    <t xml:space="preserve">Contractors, consultants and contacts</t>
  </si>
  <si>
    <t xml:space="preserve">Issues</t>
  </si>
  <si>
    <t xml:space="preserve">Constraints and open issues</t>
  </si>
  <si>
    <t xml:space="preserve">Workflow</t>
  </si>
  <si>
    <t xml:space="preserve">Business processes, DoA conditions, durations, delegation</t>
  </si>
  <si>
    <t xml:space="preserve">Custom Form</t>
  </si>
  <si>
    <t xml:space="preserve">Registers, checklists and logs built without code</t>
  </si>
  <si>
    <t xml:space="preserve">Adaptive Form</t>
  </si>
  <si>
    <t xml:space="preserve">Multi-section records with calculations and links</t>
  </si>
  <si>
    <t xml:space="preserve">Power BI</t>
  </si>
  <si>
    <t xml:space="preserve">Dashboards inside PMWEB</t>
  </si>
  <si>
    <t xml:space="preserve">SSRS</t>
  </si>
  <si>
    <t xml:space="preserve">150+ standard reports and forms</t>
  </si>
  <si>
    <t xml:space="preserve">ERP integration</t>
  </si>
  <si>
    <t xml:space="preserve">Vendor master, certificates and payments exchanged with the ERP</t>
  </si>
  <si>
    <t xml:space="preserve">Count = rows on the mapping sheet whose module or support description mentions the module name.</t>
  </si>
  <si>
    <t xml:space="preserve">CMCS article series: PMWEB for RICS Contract Administration</t>
  </si>
  <si>
    <t xml:space="preserve">Ten articles by Bassam Samman, CEO, CMCS. Full series: cmcs.co, Insights, "PMWEB for RICS Contract Administration".</t>
  </si>
  <si>
    <t xml:space="preserve">Article</t>
  </si>
  <si>
    <t xml:space="preserve">Title</t>
  </si>
  <si>
    <t xml:space="preserve">Processes shown (count)</t>
  </si>
  <si>
    <t xml:space="preserve">RICS processes shown in this article</t>
  </si>
  <si>
    <t xml:space="preserve">From RICS Guidance to a Digital Contract Administration Practice with PMWEB 2026</t>
  </si>
  <si>
    <t xml:space="preserve">R-067 Audit trail
R-068 Bespoke services and client-specific processes</t>
  </si>
  <si>
    <t xml:space="preserve">Commencement Done Right: Contract Set-Up, the CA’s Authority, Insurances and Securities in PMWEB</t>
  </si>
  <si>
    <t xml:space="preserve">R-001 Collect background information and client constraints
R-002 Agree the contract administrator’s authority to instruct
R-003 Clarify team roles and responsibilities
R-004 Pre-commencement checklist
R-005 Professional indemnity and project insurances
R-006 Performance security, advance payment guarantee, parent company guarantee
R-007 Letters of acceptance, notice to commence, letters of intent
R-008 Permits, consents and statutory obligations
R-009 Establish the procurement route
R-010 Tender documents and invited bidders
R-011 Tender clarifications and addenda
R-012 Receipt and comparison of bids
R-013 Contract award
R-014 Contract record and schedule of values
R-068 Bespoke services and client-specific processes
R-070 Contractor master data</t>
  </si>
  <si>
    <t xml:space="preserve">If It Isn’t Recorded, It Didn’t Happen: Records, Inspections, Meetings, Instructions and Notices in PMWEB</t>
  </si>
  <si>
    <t xml:space="preserve">R-021 Daily records
R-022 Site visits and inspections
R-023 Meetings and minutes
R-024 Contractor queries (RFIs)
R-025 Site directions and contract instructions
R-026 Notices and time bars
R-027 Correspondence
R-028 Submittals (drawings, materials, samples)
R-029 Health and safety
R-068 Bespoke services and client-specific processes
R-073 Drawings, office files and photographs
R-074 Handover and archive</t>
  </si>
  <si>
    <t xml:space="preserve">One Change, One Chain: RICS Change Control and Variations in PMWEB</t>
  </si>
  <si>
    <t xml:space="preserve">R-019 Acceleration
R-030 Set up change control procedures
R-031 Identify and record change events
R-032 Price change before instruction
R-033 Fund change from contingency
R-034 Formal variation (change order)
R-035 Omissions and savings
R-036 Provisional sums
R-037 Dayworks
R-038 Running estimate of the final adjusted contract sum
R-039 Contractor-proposed changes and value engineering
R-041 Variations in the valuation
R-063 Contingency and risk allowances
R-068 Bespoke services and client-specific processes</t>
  </si>
  <si>
    <t xml:space="preserve">Certify on Time, Certify Fairly: Interim Valuations and Payment Certificates in PMWEB</t>
  </si>
  <si>
    <t xml:space="preserve">R-006 Performance security, advance payment guarantee, parent company guarantee
R-020 Delay damages
R-040 Interim valuation
R-041 Variations in the valuation
R-042 Materials on and off site
R-043 Retention
R-044 Advance payment and recovery
R-045 Certificate for payment
R-046 Certifying on time and continuity
R-047 Other project costs
R-048 Payment status
R-068 Bespoke services and client-specific processes
R-071 Certified amounts to finance</t>
  </si>
  <si>
    <t xml:space="preserve">Time Is the Contract: Programme, Extensions of Time and Practical Completion in PMWEB</t>
  </si>
  <si>
    <t xml:space="preserve">R-015 Initial programme
R-016 Obtain and review the contractor’s programme
R-017 Monitor progress and advise on delay risk
R-018 Extension of time applications
R-020 Delay damages
R-043 Retention
R-049 Practical / substantial completion
R-050 Sectional completion and partial possession
R-051 Snagging and outstanding works
R-052 Defects during the rectification period
R-053 Release of retention
R-068 Bespoke services and client-specific processes</t>
  </si>
  <si>
    <t xml:space="preserve">No Surprises at the End: Loss and Expense, Disputes and the Rolling Final Account in PMWEB</t>
  </si>
  <si>
    <t xml:space="preserve">R-026 Notices and time bars
R-038 Running estimate of the final adjusted contract sum
R-054 Loss and expense claims
R-055 Dispute register
R-056 Rolling final account
R-057 Statement of final account
R-058 Final account timescales
R-068 Bespoke services and client-specific processes</t>
  </si>
  <si>
    <t xml:space="preserve">One Cost Language: Reporting the Adjusted Contract Sum and Capital Cost to ICMS 3 with PMWEB</t>
  </si>
  <si>
    <t xml:space="preserve">R-012 Receipt and comparison of bids
R-059 Cost reports to the client
R-060 Cost breakdown structure coded to ICMS 3
R-061 Adjusted contract sum and capital cost reporting
R-062 Benchmarking across projects
R-063 Contingency and risk allowances
R-068 Bespoke services and client-specific processes</t>
  </si>
  <si>
    <t xml:space="preserve">Authority Written Once, Enforced Everywhere: PMWEB Workflow and Delegation of Authority Compliance</t>
  </si>
  <si>
    <t xml:space="preserve">R-002 Agree the contract administrator’s authority to instruct
R-013 Contract award
R-046 Certifying on time and continuity
R-064 Obtain the client’s decisions
R-065 Delegation of Authority enforcement
R-066 Allowed durations and overdue actions
R-067 Audit trail
R-068 Bespoke services and client-specific processes</t>
  </si>
  <si>
    <t xml:space="preserve">From Record to Decision: ERP Integration, SSRS Reporting and Power BI for RICS Contract Administration</t>
  </si>
  <si>
    <t xml:space="preserve">R-005 Professional indemnity and project insurances
R-017 Monitor progress and advise on delay risk
R-018 Extension of time applications
R-045 Certificate for payment
R-048 Payment status
R-057 Statement of final account
R-068 Bespoke services and client-specific processes
R-069 Progress, quality and cost reports to the client
R-070 Contractor master data
R-071 Certified amounts to finance
R-072 Management dashboards for the employer</t>
  </si>
  <si>
    <t xml:space="preserve">RICS documents referred to</t>
  </si>
  <si>
    <t xml:space="preserve">As listed in the CMCS article series. RICS documents are UK-based; apply them in the GCC subject to the governing law and the form of contract.</t>
  </si>
  <si>
    <t xml:space="preserve">RICS document</t>
  </si>
  <si>
    <t xml:space="preserve">Edition and type</t>
  </si>
  <si>
    <t xml:space="preserve">Status</t>
  </si>
  <si>
    <t xml:space="preserve">Processes referencing it (count)</t>
  </si>
  <si>
    <t xml:space="preserve">May 2022</t>
  </si>
  <si>
    <t xml:space="preserve">Current</t>
  </si>
  <si>
    <t xml:space="preserve">1st edition, practice information (reissued 2024; first published 2015)</t>
  </si>
  <si>
    <t xml:space="preserve">1st edition (RICS Black Book)</t>
  </si>
  <si>
    <t xml:space="preserve">1st edition, practice information (RICS Black Book)</t>
  </si>
  <si>
    <t xml:space="preserve">2nd edition (RICS Black Book)</t>
  </si>
  <si>
    <t xml:space="preserve">2nd edition, practice information (RICS Black Book)</t>
  </si>
  <si>
    <t xml:space="preserve">3rd edition (2021; RICS June 2022)</t>
  </si>
  <si>
    <t xml:space="preserve">Practice information (RICS Black Book)</t>
  </si>
  <si>
    <t xml:space="preserve">1st edition guidance note</t>
  </si>
  <si>
    <t xml:space="preserve">Archived May 2022; cited for practical content only</t>
  </si>
</sst>
</file>

<file path=xl/styles.xml><?xml version="1.0" encoding="utf-8"?>
<styleSheet xmlns="http://schemas.openxmlformats.org/spreadsheetml/2006/main">
  <numFmts count="3">
    <numFmt numFmtId="164" formatCode="General"/>
    <numFmt numFmtId="165" formatCode="General"/>
    <numFmt numFmtId="166" formatCode="0%"/>
  </numFmts>
  <fonts count="17">
    <font>
      <sz val="11"/>
      <color theme="1"/>
      <name val="Calibri"/>
      <family val="2"/>
      <charset val="1"/>
    </font>
    <font>
      <sz val="10"/>
      <name val="Arial"/>
      <family val="0"/>
    </font>
    <font>
      <sz val="10"/>
      <name val="Arial"/>
      <family val="0"/>
    </font>
    <font>
      <sz val="10"/>
      <name val="Arial"/>
      <family val="0"/>
    </font>
    <font>
      <b val="true"/>
      <sz val="18"/>
      <color rgb="FF14161A"/>
      <name val="Arial"/>
      <family val="0"/>
      <charset val="1"/>
    </font>
    <font>
      <sz val="11"/>
      <color rgb="FF595959"/>
      <name val="Arial"/>
      <family val="0"/>
      <charset val="1"/>
    </font>
    <font>
      <b val="true"/>
      <sz val="10"/>
      <color rgb="FFD71635"/>
      <name val="Arial"/>
      <family val="0"/>
      <charset val="1"/>
    </font>
    <font>
      <sz val="10"/>
      <name val="Arial"/>
      <family val="0"/>
      <charset val="1"/>
    </font>
    <font>
      <b val="true"/>
      <sz val="10"/>
      <color rgb="FFFFFFFF"/>
      <name val="Arial"/>
      <family val="0"/>
      <charset val="1"/>
    </font>
    <font>
      <sz val="9.5"/>
      <name val="Arial"/>
      <family val="0"/>
      <charset val="1"/>
    </font>
    <font>
      <b val="true"/>
      <sz val="9.5"/>
      <name val="Arial"/>
      <family val="0"/>
      <charset val="1"/>
    </font>
    <font>
      <b val="true"/>
      <sz val="14"/>
      <color rgb="FF14161A"/>
      <name val="Arial"/>
      <family val="0"/>
      <charset val="1"/>
    </font>
    <font>
      <sz val="9.5"/>
      <color rgb="FF595959"/>
      <name val="Arial"/>
      <family val="0"/>
      <charset val="1"/>
    </font>
    <font>
      <b val="true"/>
      <sz val="10"/>
      <name val="Arial"/>
      <family val="0"/>
      <charset val="1"/>
    </font>
    <font>
      <i val="true"/>
      <sz val="9.5"/>
      <name val="Arial"/>
      <family val="0"/>
      <charset val="1"/>
    </font>
    <font>
      <i val="true"/>
      <sz val="9"/>
      <color rgb="FF595959"/>
      <name val="Arial"/>
      <family val="0"/>
      <charset val="1"/>
    </font>
    <font>
      <sz val="9"/>
      <name val="Arial"/>
      <family val="0"/>
      <charset val="1"/>
    </font>
  </fonts>
  <fills count="3">
    <fill>
      <patternFill patternType="none"/>
    </fill>
    <fill>
      <patternFill patternType="gray125"/>
    </fill>
    <fill>
      <patternFill patternType="solid">
        <fgColor rgb="FF14161A"/>
        <bgColor rgb="FF000000"/>
      </patternFill>
    </fill>
  </fills>
  <borders count="2">
    <border diagonalUp="false" diagonalDown="false">
      <left/>
      <right/>
      <top/>
      <bottom/>
      <diagonal/>
    </border>
    <border diagonalUp="false" diagonalDown="false">
      <left style="thin">
        <color rgb="FFD9DCE1"/>
      </left>
      <right style="thin">
        <color rgb="FFD9DCE1"/>
      </right>
      <top style="thin">
        <color rgb="FFD9DCE1"/>
      </top>
      <bottom style="thin">
        <color rgb="FFD9DC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true" applyProtection="false">
      <alignment horizontal="center" vertical="bottom" textRotation="0" wrapText="false" indent="0" shrinkToFit="false"/>
      <protection locked="true" hidden="false"/>
    </xf>
    <xf numFmtId="165" fontId="10" fillId="0" borderId="1"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13" fillId="0" borderId="1" xfId="0" applyFont="true" applyBorder="true" applyAlignment="true" applyProtection="false">
      <alignment horizontal="center"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6" fontId="14" fillId="0" borderId="0" xfId="0" applyFont="true" applyBorder="false" applyAlignment="true" applyProtection="false">
      <alignment horizontal="center"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center" vertical="top" textRotation="0" wrapText="false" indent="0" shrinkToFit="false"/>
      <protection locked="true" hidden="false"/>
    </xf>
    <xf numFmtId="165" fontId="9" fillId="0" borderId="1" xfId="0" applyFont="true" applyBorder="true" applyAlignment="true" applyProtection="false">
      <alignment horizontal="center" vertical="top" textRotation="0" wrapText="fals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5">
    <dxf>
      <fill>
        <patternFill patternType="solid">
          <fgColor rgb="FF14161A"/>
          <bgColor rgb="FF000000"/>
        </patternFill>
      </fill>
    </dxf>
    <dxf>
      <fill>
        <patternFill patternType="solid">
          <bgColor rgb="FF000000"/>
        </patternFill>
      </fill>
    </dxf>
    <dxf>
      <fill>
        <patternFill patternType="solid">
          <fgColor rgb="FFFFFFFF"/>
          <bgColor rgb="FF000000"/>
        </patternFill>
      </fill>
    </dxf>
    <dxf>
      <fill>
        <patternFill patternType="solid">
          <fgColor rgb="FFE3F1E6"/>
          <bgColor rgb="FF000000"/>
        </patternFill>
      </fill>
    </dxf>
    <dxf>
      <fill>
        <patternFill patternType="solid">
          <fgColor rgb="FFE5F3F6"/>
          <bgColor rgb="FF000000"/>
        </patternFill>
      </fill>
    </dxf>
    <dxf>
      <fill>
        <patternFill patternType="solid">
          <fgColor rgb="FFE6ECF7"/>
          <bgColor rgb="FF000000"/>
        </patternFill>
      </fill>
    </dxf>
    <dxf>
      <fill>
        <patternFill patternType="solid">
          <fgColor rgb="FFEDE7F6"/>
          <bgColor rgb="FF000000"/>
        </patternFill>
      </fill>
    </dxf>
    <dxf>
      <fill>
        <patternFill patternType="solid">
          <fgColor rgb="FFFDE6EA"/>
          <bgColor rgb="FF000000"/>
        </patternFill>
      </fill>
    </dxf>
    <dxf>
      <fill>
        <patternFill patternType="solid">
          <fgColor rgb="FFFFF4D6"/>
          <bgColor rgb="FF000000"/>
        </patternFill>
      </fill>
    </dxf>
    <dxf>
      <fill>
        <patternFill>
          <bgColor rgb="FFE3F1E6"/>
        </patternFill>
      </fill>
    </dxf>
    <dxf>
      <fill>
        <patternFill>
          <bgColor rgb="FFFFF4D6"/>
        </patternFill>
      </fill>
    </dxf>
    <dxf>
      <fill>
        <patternFill>
          <bgColor rgb="FFFDE6EA"/>
        </patternFill>
      </fill>
    </dxf>
    <dxf>
      <fill>
        <patternFill>
          <bgColor rgb="FFE6ECF7"/>
        </patternFill>
      </fill>
    </dxf>
    <dxf>
      <fill>
        <patternFill>
          <bgColor rgb="FFEDE7F6"/>
        </patternFill>
      </fill>
    </dxf>
    <dxf>
      <fill>
        <patternFill>
          <bgColor rgb="FFE5F3F6"/>
        </patternFill>
      </fill>
    </dxf>
  </dxfs>
  <colors>
    <indexedColors>
      <rgbColor rgb="FF000000"/>
      <rgbColor rgb="FFFFFFFF"/>
      <rgbColor rgb="FFD71635"/>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4D6"/>
      <rgbColor rgb="FFE5F3F6"/>
      <rgbColor rgb="FF660066"/>
      <rgbColor rgb="FFFF8080"/>
      <rgbColor rgb="FF0066CC"/>
      <rgbColor rgb="FFD9DCE1"/>
      <rgbColor rgb="FF000080"/>
      <rgbColor rgb="FFFF00FF"/>
      <rgbColor rgb="FFFFFF00"/>
      <rgbColor rgb="FF00FFFF"/>
      <rgbColor rgb="FF800080"/>
      <rgbColor rgb="FF800000"/>
      <rgbColor rgb="FF008080"/>
      <rgbColor rgb="FF0000FF"/>
      <rgbColor rgb="FF00CCFF"/>
      <rgbColor rgb="FFE3F1E6"/>
      <rgbColor rgb="FFE6ECF7"/>
      <rgbColor rgb="FFFDE6EA"/>
      <rgbColor rgb="FF99CCFF"/>
      <rgbColor rgb="FFFF99CC"/>
      <rgbColor rgb="FFCC99FF"/>
      <rgbColor rgb="FFEDE7F6"/>
      <rgbColor rgb="FF3366FF"/>
      <rgbColor rgb="FF33CCCC"/>
      <rgbColor rgb="FF99CC00"/>
      <rgbColor rgb="FFFFCC00"/>
      <rgbColor rgb="FFFF9900"/>
      <rgbColor rgb="FFFF6600"/>
      <rgbColor rgb="FF595959"/>
      <rgbColor rgb="FF969696"/>
      <rgbColor rgb="FF003366"/>
      <rgbColor rgb="FF339966"/>
      <rgbColor rgb="FF14161A"/>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1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10"/>
  </cols>
  <sheetData>
    <row r="2" customFormat="false" ht="22.05" hidden="false" customHeight="false" outlineLevel="0" collapsed="false">
      <c r="B2" s="1" t="s">
        <v>0</v>
      </c>
    </row>
    <row r="3" customFormat="false" ht="15" hidden="false" customHeight="false" outlineLevel="0" collapsed="false">
      <c r="B3" s="2" t="s">
        <v>1</v>
      </c>
    </row>
    <row r="5" customFormat="false" ht="60" hidden="false" customHeight="true" outlineLevel="0" collapsed="false">
      <c r="B5" s="3" t="s">
        <v>2</v>
      </c>
      <c r="C5" s="4" t="s">
        <v>3</v>
      </c>
    </row>
    <row r="6" customFormat="false" ht="30" hidden="false" customHeight="true" outlineLevel="0" collapsed="false">
      <c r="B6" s="3" t="s">
        <v>4</v>
      </c>
      <c r="C6" s="4" t="s">
        <v>5</v>
      </c>
    </row>
    <row r="7" customFormat="false" ht="60" hidden="false" customHeight="true" outlineLevel="0" collapsed="false">
      <c r="B7" s="3" t="s">
        <v>6</v>
      </c>
      <c r="C7" s="4" t="s">
        <v>7</v>
      </c>
    </row>
    <row r="8" customFormat="false" ht="150" hidden="false" customHeight="true" outlineLevel="0" collapsed="false">
      <c r="B8" s="3" t="s">
        <v>8</v>
      </c>
      <c r="C8" s="4" t="s">
        <v>9</v>
      </c>
    </row>
    <row r="9" customFormat="false" ht="45" hidden="false" customHeight="true" outlineLevel="0" collapsed="false">
      <c r="B9" s="3" t="s">
        <v>10</v>
      </c>
      <c r="C9" s="4" t="s">
        <v>11</v>
      </c>
    </row>
    <row r="10" customFormat="false" ht="60" hidden="false" customHeight="true" outlineLevel="0" collapsed="false">
      <c r="B10" s="3" t="s">
        <v>12</v>
      </c>
      <c r="C10" s="4" t="s">
        <v>13</v>
      </c>
    </row>
    <row r="11" customFormat="false" ht="30" hidden="false" customHeight="true" outlineLevel="0" collapsed="false">
      <c r="B11" s="3" t="s">
        <v>14</v>
      </c>
      <c r="C11" s="4"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7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4"/>
    <col collapsed="false" customWidth="true" hidden="false" outlineLevel="0" max="3" min="3" style="0" width="18"/>
    <col collapsed="false" customWidth="true" hidden="false" outlineLevel="0" max="4" min="4" style="0" width="30"/>
    <col collapsed="false" customWidth="true" hidden="false" outlineLevel="0" max="5" min="5" style="0" width="44"/>
    <col collapsed="false" customWidth="true" hidden="false" outlineLevel="0" max="6" min="6" style="0" width="32"/>
    <col collapsed="false" customWidth="true" hidden="false" outlineLevel="0" max="7" min="7" style="0" width="52"/>
    <col collapsed="false" customWidth="true" hidden="false" outlineLevel="0" max="9" min="8" style="0" width="36"/>
    <col collapsed="false" customWidth="true" hidden="false" outlineLevel="0" max="10" min="10" style="0" width="30"/>
    <col collapsed="false" customWidth="true" hidden="false" outlineLevel="0" max="11" min="11" style="0" width="22"/>
    <col collapsed="false" customWidth="true" hidden="false" outlineLevel="0" max="12" min="12" style="0" width="40"/>
    <col collapsed="false" customWidth="true" hidden="false" outlineLevel="0" max="13" min="13" style="0" width="10"/>
    <col collapsed="false" customWidth="true" hidden="false" outlineLevel="0" max="14" min="14" style="0" width="58"/>
  </cols>
  <sheetData>
    <row r="1" customFormat="false" ht="31.5" hidden="false" customHeight="true" outlineLevel="0" collapsed="false">
      <c r="A1" s="5" t="s">
        <v>16</v>
      </c>
      <c r="B1" s="5" t="s">
        <v>17</v>
      </c>
      <c r="C1" s="5" t="s">
        <v>18</v>
      </c>
      <c r="D1" s="5" t="s">
        <v>19</v>
      </c>
      <c r="E1" s="5" t="s">
        <v>20</v>
      </c>
      <c r="F1" s="5" t="s">
        <v>21</v>
      </c>
      <c r="G1" s="5" t="s">
        <v>22</v>
      </c>
      <c r="H1" s="5" t="s">
        <v>23</v>
      </c>
      <c r="I1" s="5" t="s">
        <v>24</v>
      </c>
      <c r="J1" s="5" t="s">
        <v>25</v>
      </c>
      <c r="K1" s="5" t="s">
        <v>26</v>
      </c>
      <c r="L1" s="5" t="s">
        <v>27</v>
      </c>
      <c r="M1" s="5" t="s">
        <v>28</v>
      </c>
      <c r="N1" s="5" t="s">
        <v>29</v>
      </c>
    </row>
    <row r="2" customFormat="false" ht="51" hidden="false" customHeight="true" outlineLevel="0" collapsed="false">
      <c r="A2" s="6" t="s">
        <v>30</v>
      </c>
      <c r="B2" s="6" t="s">
        <v>31</v>
      </c>
      <c r="C2" s="6" t="s">
        <v>32</v>
      </c>
      <c r="D2" s="7" t="s">
        <v>33</v>
      </c>
      <c r="E2" s="6" t="s">
        <v>34</v>
      </c>
      <c r="F2" s="6" t="s">
        <v>35</v>
      </c>
      <c r="G2" s="6" t="s">
        <v>36</v>
      </c>
      <c r="H2" s="6" t="s">
        <v>37</v>
      </c>
      <c r="I2" s="6" t="s">
        <v>38</v>
      </c>
      <c r="J2" s="6" t="s">
        <v>39</v>
      </c>
      <c r="K2" s="6" t="s">
        <v>40</v>
      </c>
      <c r="L2" s="6" t="s">
        <v>41</v>
      </c>
      <c r="M2" s="6" t="s">
        <v>42</v>
      </c>
      <c r="N2" s="6" t="s">
        <v>43</v>
      </c>
    </row>
    <row r="3" customFormat="false" ht="81" hidden="false" customHeight="true" outlineLevel="0" collapsed="false">
      <c r="A3" s="6" t="s">
        <v>44</v>
      </c>
      <c r="B3" s="6" t="s">
        <v>31</v>
      </c>
      <c r="C3" s="6" t="s">
        <v>32</v>
      </c>
      <c r="D3" s="7" t="s">
        <v>45</v>
      </c>
      <c r="E3" s="6" t="s">
        <v>46</v>
      </c>
      <c r="F3" s="6" t="s">
        <v>47</v>
      </c>
      <c r="G3" s="6" t="s">
        <v>48</v>
      </c>
      <c r="H3" s="6" t="s">
        <v>49</v>
      </c>
      <c r="I3" s="6" t="s">
        <v>50</v>
      </c>
      <c r="J3" s="6" t="s">
        <v>51</v>
      </c>
      <c r="K3" s="6" t="s">
        <v>52</v>
      </c>
      <c r="L3" s="6" t="s">
        <v>53</v>
      </c>
      <c r="M3" s="6" t="s">
        <v>54</v>
      </c>
      <c r="N3" s="6" t="s">
        <v>55</v>
      </c>
    </row>
    <row r="4" customFormat="false" ht="51" hidden="false" customHeight="true" outlineLevel="0" collapsed="false">
      <c r="A4" s="6" t="s">
        <v>56</v>
      </c>
      <c r="B4" s="6" t="s">
        <v>31</v>
      </c>
      <c r="C4" s="6" t="s">
        <v>32</v>
      </c>
      <c r="D4" s="7" t="s">
        <v>57</v>
      </c>
      <c r="E4" s="6" t="s">
        <v>58</v>
      </c>
      <c r="F4" s="6" t="s">
        <v>59</v>
      </c>
      <c r="G4" s="6" t="s">
        <v>60</v>
      </c>
      <c r="H4" s="6" t="s">
        <v>61</v>
      </c>
      <c r="I4" s="6" t="s">
        <v>62</v>
      </c>
      <c r="J4" s="6" t="s">
        <v>63</v>
      </c>
      <c r="K4" s="6" t="s">
        <v>40</v>
      </c>
      <c r="L4" s="6" t="s">
        <v>41</v>
      </c>
      <c r="M4" s="6" t="s">
        <v>42</v>
      </c>
      <c r="N4" s="6" t="s">
        <v>43</v>
      </c>
    </row>
    <row r="5" customFormat="false" ht="51" hidden="false" customHeight="true" outlineLevel="0" collapsed="false">
      <c r="A5" s="6" t="s">
        <v>64</v>
      </c>
      <c r="B5" s="6" t="s">
        <v>31</v>
      </c>
      <c r="C5" s="6" t="s">
        <v>32</v>
      </c>
      <c r="D5" s="7" t="s">
        <v>65</v>
      </c>
      <c r="E5" s="6" t="s">
        <v>66</v>
      </c>
      <c r="F5" s="6" t="s">
        <v>67</v>
      </c>
      <c r="G5" s="6" t="s">
        <v>68</v>
      </c>
      <c r="H5" s="6" t="s">
        <v>69</v>
      </c>
      <c r="I5" s="6" t="s">
        <v>70</v>
      </c>
      <c r="J5" s="6" t="s">
        <v>71</v>
      </c>
      <c r="K5" s="6" t="s">
        <v>72</v>
      </c>
      <c r="L5" s="6" t="s">
        <v>73</v>
      </c>
      <c r="M5" s="6" t="s">
        <v>42</v>
      </c>
      <c r="N5" s="6" t="s">
        <v>43</v>
      </c>
    </row>
    <row r="6" customFormat="false" ht="81" hidden="false" customHeight="true" outlineLevel="0" collapsed="false">
      <c r="A6" s="6" t="s">
        <v>74</v>
      </c>
      <c r="B6" s="6" t="s">
        <v>31</v>
      </c>
      <c r="C6" s="6" t="s">
        <v>32</v>
      </c>
      <c r="D6" s="7" t="s">
        <v>75</v>
      </c>
      <c r="E6" s="6" t="s">
        <v>76</v>
      </c>
      <c r="F6" s="6" t="s">
        <v>77</v>
      </c>
      <c r="G6" s="6" t="s">
        <v>78</v>
      </c>
      <c r="H6" s="6" t="s">
        <v>79</v>
      </c>
      <c r="I6" s="6" t="s">
        <v>80</v>
      </c>
      <c r="J6" s="6" t="s">
        <v>81</v>
      </c>
      <c r="K6" s="6" t="s">
        <v>72</v>
      </c>
      <c r="L6" s="6" t="s">
        <v>82</v>
      </c>
      <c r="M6" s="6" t="s">
        <v>83</v>
      </c>
      <c r="N6" s="6" t="s">
        <v>84</v>
      </c>
    </row>
    <row r="7" customFormat="false" ht="81" hidden="false" customHeight="true" outlineLevel="0" collapsed="false">
      <c r="A7" s="6" t="s">
        <v>85</v>
      </c>
      <c r="B7" s="6" t="s">
        <v>31</v>
      </c>
      <c r="C7" s="6" t="s">
        <v>32</v>
      </c>
      <c r="D7" s="7" t="s">
        <v>86</v>
      </c>
      <c r="E7" s="6" t="s">
        <v>87</v>
      </c>
      <c r="F7" s="6" t="s">
        <v>77</v>
      </c>
      <c r="G7" s="6" t="s">
        <v>88</v>
      </c>
      <c r="H7" s="6" t="s">
        <v>89</v>
      </c>
      <c r="I7" s="6" t="s">
        <v>90</v>
      </c>
      <c r="J7" s="6" t="s">
        <v>91</v>
      </c>
      <c r="K7" s="6" t="s">
        <v>72</v>
      </c>
      <c r="L7" s="6" t="s">
        <v>92</v>
      </c>
      <c r="M7" s="6" t="s">
        <v>93</v>
      </c>
      <c r="N7" s="6" t="s">
        <v>94</v>
      </c>
    </row>
    <row r="8" customFormat="false" ht="51" hidden="false" customHeight="true" outlineLevel="0" collapsed="false">
      <c r="A8" s="6" t="s">
        <v>95</v>
      </c>
      <c r="B8" s="6" t="s">
        <v>31</v>
      </c>
      <c r="C8" s="6" t="s">
        <v>32</v>
      </c>
      <c r="D8" s="7" t="s">
        <v>96</v>
      </c>
      <c r="E8" s="6" t="s">
        <v>97</v>
      </c>
      <c r="F8" s="6" t="s">
        <v>98</v>
      </c>
      <c r="G8" s="6" t="s">
        <v>99</v>
      </c>
      <c r="H8" s="6" t="s">
        <v>100</v>
      </c>
      <c r="I8" s="6" t="s">
        <v>101</v>
      </c>
      <c r="J8" s="6" t="s">
        <v>102</v>
      </c>
      <c r="K8" s="6" t="s">
        <v>40</v>
      </c>
      <c r="L8" s="6" t="s">
        <v>103</v>
      </c>
      <c r="M8" s="6" t="s">
        <v>42</v>
      </c>
      <c r="N8" s="6" t="s">
        <v>43</v>
      </c>
    </row>
    <row r="9" customFormat="false" ht="51" hidden="false" customHeight="true" outlineLevel="0" collapsed="false">
      <c r="A9" s="6" t="s">
        <v>104</v>
      </c>
      <c r="B9" s="6" t="s">
        <v>31</v>
      </c>
      <c r="C9" s="6" t="s">
        <v>105</v>
      </c>
      <c r="D9" s="7" t="s">
        <v>106</v>
      </c>
      <c r="E9" s="6" t="s">
        <v>107</v>
      </c>
      <c r="F9" s="6" t="s">
        <v>108</v>
      </c>
      <c r="G9" s="6" t="s">
        <v>109</v>
      </c>
      <c r="H9" s="6" t="s">
        <v>110</v>
      </c>
      <c r="I9" s="6" t="s">
        <v>111</v>
      </c>
      <c r="J9" s="6" t="s">
        <v>112</v>
      </c>
      <c r="K9" s="6" t="s">
        <v>113</v>
      </c>
      <c r="L9" s="6" t="s">
        <v>41</v>
      </c>
      <c r="M9" s="6" t="s">
        <v>42</v>
      </c>
      <c r="N9" s="6" t="s">
        <v>43</v>
      </c>
    </row>
    <row r="10" customFormat="false" ht="51" hidden="false" customHeight="true" outlineLevel="0" collapsed="false">
      <c r="A10" s="6" t="s">
        <v>114</v>
      </c>
      <c r="B10" s="6" t="s">
        <v>115</v>
      </c>
      <c r="C10" s="6" t="s">
        <v>32</v>
      </c>
      <c r="D10" s="7" t="s">
        <v>116</v>
      </c>
      <c r="E10" s="6" t="s">
        <v>117</v>
      </c>
      <c r="F10" s="6" t="s">
        <v>118</v>
      </c>
      <c r="G10" s="6" t="s">
        <v>119</v>
      </c>
      <c r="H10" s="6" t="s">
        <v>120</v>
      </c>
      <c r="I10" s="6" t="s">
        <v>121</v>
      </c>
      <c r="J10" s="6" t="s">
        <v>122</v>
      </c>
      <c r="K10" s="6" t="s">
        <v>40</v>
      </c>
      <c r="L10" s="6" t="s">
        <v>123</v>
      </c>
      <c r="M10" s="6" t="s">
        <v>42</v>
      </c>
      <c r="N10" s="6" t="s">
        <v>43</v>
      </c>
    </row>
    <row r="11" customFormat="false" ht="51" hidden="false" customHeight="true" outlineLevel="0" collapsed="false">
      <c r="A11" s="6" t="s">
        <v>124</v>
      </c>
      <c r="B11" s="6" t="s">
        <v>115</v>
      </c>
      <c r="C11" s="6" t="s">
        <v>32</v>
      </c>
      <c r="D11" s="7" t="s">
        <v>125</v>
      </c>
      <c r="E11" s="6" t="s">
        <v>126</v>
      </c>
      <c r="F11" s="6" t="s">
        <v>127</v>
      </c>
      <c r="G11" s="6" t="s">
        <v>128</v>
      </c>
      <c r="H11" s="6" t="s">
        <v>129</v>
      </c>
      <c r="I11" s="6" t="s">
        <v>130</v>
      </c>
      <c r="J11" s="6" t="s">
        <v>131</v>
      </c>
      <c r="K11" s="6" t="s">
        <v>40</v>
      </c>
      <c r="L11" s="6" t="s">
        <v>123</v>
      </c>
      <c r="M11" s="6" t="s">
        <v>42</v>
      </c>
      <c r="N11" s="6" t="s">
        <v>43</v>
      </c>
    </row>
    <row r="12" customFormat="false" ht="51" hidden="false" customHeight="true" outlineLevel="0" collapsed="false">
      <c r="A12" s="6" t="s">
        <v>132</v>
      </c>
      <c r="B12" s="6" t="s">
        <v>115</v>
      </c>
      <c r="C12" s="6" t="s">
        <v>32</v>
      </c>
      <c r="D12" s="7" t="s">
        <v>133</v>
      </c>
      <c r="E12" s="6" t="s">
        <v>134</v>
      </c>
      <c r="F12" s="6" t="s">
        <v>135</v>
      </c>
      <c r="G12" s="6" t="s">
        <v>136</v>
      </c>
      <c r="H12" s="6" t="s">
        <v>137</v>
      </c>
      <c r="I12" s="6" t="s">
        <v>138</v>
      </c>
      <c r="J12" s="6" t="s">
        <v>139</v>
      </c>
      <c r="K12" s="6" t="s">
        <v>40</v>
      </c>
      <c r="L12" s="6" t="s">
        <v>123</v>
      </c>
      <c r="M12" s="6" t="s">
        <v>42</v>
      </c>
      <c r="N12" s="6" t="s">
        <v>43</v>
      </c>
    </row>
    <row r="13" customFormat="false" ht="81" hidden="false" customHeight="true" outlineLevel="0" collapsed="false">
      <c r="A13" s="6" t="s">
        <v>140</v>
      </c>
      <c r="B13" s="6" t="s">
        <v>115</v>
      </c>
      <c r="C13" s="6" t="s">
        <v>32</v>
      </c>
      <c r="D13" s="7" t="s">
        <v>141</v>
      </c>
      <c r="E13" s="6" t="s">
        <v>142</v>
      </c>
      <c r="F13" s="6" t="s">
        <v>143</v>
      </c>
      <c r="G13" s="6" t="s">
        <v>144</v>
      </c>
      <c r="H13" s="6" t="s">
        <v>145</v>
      </c>
      <c r="I13" s="6" t="s">
        <v>146</v>
      </c>
      <c r="J13" s="6" t="s">
        <v>147</v>
      </c>
      <c r="K13" s="6" t="s">
        <v>40</v>
      </c>
      <c r="L13" s="6" t="s">
        <v>148</v>
      </c>
      <c r="M13" s="6" t="s">
        <v>149</v>
      </c>
      <c r="N13" s="6" t="s">
        <v>150</v>
      </c>
    </row>
    <row r="14" customFormat="false" ht="81" hidden="false" customHeight="true" outlineLevel="0" collapsed="false">
      <c r="A14" s="6" t="s">
        <v>151</v>
      </c>
      <c r="B14" s="6" t="s">
        <v>115</v>
      </c>
      <c r="C14" s="6" t="s">
        <v>32</v>
      </c>
      <c r="D14" s="7" t="s">
        <v>152</v>
      </c>
      <c r="E14" s="6" t="s">
        <v>153</v>
      </c>
      <c r="F14" s="6" t="s">
        <v>154</v>
      </c>
      <c r="G14" s="6" t="s">
        <v>155</v>
      </c>
      <c r="H14" s="6" t="s">
        <v>156</v>
      </c>
      <c r="I14" s="6" t="s">
        <v>157</v>
      </c>
      <c r="J14" s="6" t="s">
        <v>158</v>
      </c>
      <c r="K14" s="6" t="s">
        <v>40</v>
      </c>
      <c r="L14" s="6" t="s">
        <v>41</v>
      </c>
      <c r="M14" s="6" t="s">
        <v>54</v>
      </c>
      <c r="N14" s="6" t="s">
        <v>55</v>
      </c>
    </row>
    <row r="15" customFormat="false" ht="51" hidden="false" customHeight="true" outlineLevel="0" collapsed="false">
      <c r="A15" s="6" t="s">
        <v>159</v>
      </c>
      <c r="B15" s="6" t="s">
        <v>115</v>
      </c>
      <c r="C15" s="6" t="s">
        <v>32</v>
      </c>
      <c r="D15" s="7" t="s">
        <v>160</v>
      </c>
      <c r="E15" s="6" t="s">
        <v>161</v>
      </c>
      <c r="F15" s="6" t="s">
        <v>162</v>
      </c>
      <c r="G15" s="6" t="s">
        <v>163</v>
      </c>
      <c r="H15" s="6" t="s">
        <v>164</v>
      </c>
      <c r="I15" s="6" t="s">
        <v>165</v>
      </c>
      <c r="J15" s="6" t="s">
        <v>166</v>
      </c>
      <c r="K15" s="6" t="s">
        <v>40</v>
      </c>
      <c r="L15" s="6" t="s">
        <v>167</v>
      </c>
      <c r="M15" s="6" t="s">
        <v>42</v>
      </c>
      <c r="N15" s="6" t="s">
        <v>43</v>
      </c>
    </row>
    <row r="16" customFormat="false" ht="51" hidden="false" customHeight="true" outlineLevel="0" collapsed="false">
      <c r="A16" s="6" t="s">
        <v>168</v>
      </c>
      <c r="B16" s="6" t="s">
        <v>169</v>
      </c>
      <c r="C16" s="6" t="s">
        <v>170</v>
      </c>
      <c r="D16" s="7" t="s">
        <v>171</v>
      </c>
      <c r="E16" s="6" t="s">
        <v>172</v>
      </c>
      <c r="F16" s="6" t="s">
        <v>173</v>
      </c>
      <c r="G16" s="6" t="s">
        <v>174</v>
      </c>
      <c r="H16" s="6" t="s">
        <v>175</v>
      </c>
      <c r="I16" s="6" t="s">
        <v>176</v>
      </c>
      <c r="J16" s="6" t="s">
        <v>177</v>
      </c>
      <c r="K16" s="6" t="s">
        <v>40</v>
      </c>
      <c r="L16" s="6" t="s">
        <v>41</v>
      </c>
      <c r="M16" s="6" t="s">
        <v>178</v>
      </c>
      <c r="N16" s="6" t="s">
        <v>179</v>
      </c>
    </row>
    <row r="17" customFormat="false" ht="51" hidden="false" customHeight="true" outlineLevel="0" collapsed="false">
      <c r="A17" s="6" t="s">
        <v>180</v>
      </c>
      <c r="B17" s="6" t="s">
        <v>169</v>
      </c>
      <c r="C17" s="6" t="s">
        <v>170</v>
      </c>
      <c r="D17" s="7" t="s">
        <v>181</v>
      </c>
      <c r="E17" s="6" t="s">
        <v>182</v>
      </c>
      <c r="F17" s="6" t="s">
        <v>183</v>
      </c>
      <c r="G17" s="6" t="s">
        <v>184</v>
      </c>
      <c r="H17" s="6" t="s">
        <v>185</v>
      </c>
      <c r="I17" s="6" t="s">
        <v>186</v>
      </c>
      <c r="J17" s="6" t="s">
        <v>187</v>
      </c>
      <c r="K17" s="6" t="s">
        <v>113</v>
      </c>
      <c r="L17" s="6" t="s">
        <v>41</v>
      </c>
      <c r="M17" s="6" t="s">
        <v>178</v>
      </c>
      <c r="N17" s="6" t="s">
        <v>179</v>
      </c>
    </row>
    <row r="18" customFormat="false" ht="81" hidden="false" customHeight="true" outlineLevel="0" collapsed="false">
      <c r="A18" s="6" t="s">
        <v>188</v>
      </c>
      <c r="B18" s="6" t="s">
        <v>169</v>
      </c>
      <c r="C18" s="6" t="s">
        <v>170</v>
      </c>
      <c r="D18" s="7" t="s">
        <v>189</v>
      </c>
      <c r="E18" s="6" t="s">
        <v>190</v>
      </c>
      <c r="F18" s="6" t="s">
        <v>191</v>
      </c>
      <c r="G18" s="6" t="s">
        <v>192</v>
      </c>
      <c r="H18" s="6" t="s">
        <v>193</v>
      </c>
      <c r="I18" s="6" t="s">
        <v>194</v>
      </c>
      <c r="J18" s="6" t="s">
        <v>195</v>
      </c>
      <c r="K18" s="6" t="s">
        <v>196</v>
      </c>
      <c r="L18" s="6" t="s">
        <v>41</v>
      </c>
      <c r="M18" s="6" t="s">
        <v>197</v>
      </c>
      <c r="N18" s="6" t="s">
        <v>198</v>
      </c>
    </row>
    <row r="19" customFormat="false" ht="81" hidden="false" customHeight="true" outlineLevel="0" collapsed="false">
      <c r="A19" s="6" t="s">
        <v>199</v>
      </c>
      <c r="B19" s="6" t="s">
        <v>169</v>
      </c>
      <c r="C19" s="6" t="s">
        <v>170</v>
      </c>
      <c r="D19" s="7" t="s">
        <v>200</v>
      </c>
      <c r="E19" s="6" t="s">
        <v>201</v>
      </c>
      <c r="F19" s="6" t="s">
        <v>202</v>
      </c>
      <c r="G19" s="6" t="s">
        <v>203</v>
      </c>
      <c r="H19" s="6" t="s">
        <v>204</v>
      </c>
      <c r="I19" s="6" t="s">
        <v>205</v>
      </c>
      <c r="J19" s="6" t="s">
        <v>206</v>
      </c>
      <c r="K19" s="6" t="s">
        <v>72</v>
      </c>
      <c r="L19" s="6" t="s">
        <v>207</v>
      </c>
      <c r="M19" s="6" t="s">
        <v>197</v>
      </c>
      <c r="N19" s="6" t="s">
        <v>198</v>
      </c>
    </row>
    <row r="20" customFormat="false" ht="51" hidden="false" customHeight="true" outlineLevel="0" collapsed="false">
      <c r="A20" s="6" t="s">
        <v>208</v>
      </c>
      <c r="B20" s="6" t="s">
        <v>169</v>
      </c>
      <c r="C20" s="6" t="s">
        <v>209</v>
      </c>
      <c r="D20" s="7" t="s">
        <v>210</v>
      </c>
      <c r="E20" s="6" t="s">
        <v>211</v>
      </c>
      <c r="F20" s="6" t="s">
        <v>212</v>
      </c>
      <c r="G20" s="6" t="s">
        <v>213</v>
      </c>
      <c r="H20" s="6" t="s">
        <v>214</v>
      </c>
      <c r="I20" s="6" t="s">
        <v>215</v>
      </c>
      <c r="J20" s="6" t="s">
        <v>216</v>
      </c>
      <c r="K20" s="6" t="s">
        <v>72</v>
      </c>
      <c r="L20" s="6" t="s">
        <v>210</v>
      </c>
      <c r="M20" s="6" t="s">
        <v>217</v>
      </c>
      <c r="N20" s="6" t="s">
        <v>218</v>
      </c>
    </row>
    <row r="21" customFormat="false" ht="81" hidden="false" customHeight="true" outlineLevel="0" collapsed="false">
      <c r="A21" s="6" t="s">
        <v>219</v>
      </c>
      <c r="B21" s="6" t="s">
        <v>169</v>
      </c>
      <c r="C21" s="6" t="s">
        <v>220</v>
      </c>
      <c r="D21" s="7" t="s">
        <v>221</v>
      </c>
      <c r="E21" s="6" t="s">
        <v>222</v>
      </c>
      <c r="F21" s="6" t="s">
        <v>223</v>
      </c>
      <c r="G21" s="6" t="s">
        <v>224</v>
      </c>
      <c r="H21" s="6" t="s">
        <v>225</v>
      </c>
      <c r="I21" s="6" t="s">
        <v>226</v>
      </c>
      <c r="J21" s="6" t="s">
        <v>227</v>
      </c>
      <c r="K21" s="6" t="s">
        <v>113</v>
      </c>
      <c r="L21" s="6" t="s">
        <v>228</v>
      </c>
      <c r="M21" s="6" t="s">
        <v>229</v>
      </c>
      <c r="N21" s="6" t="s">
        <v>230</v>
      </c>
    </row>
    <row r="22" customFormat="false" ht="51" hidden="false" customHeight="true" outlineLevel="0" collapsed="false">
      <c r="A22" s="6" t="s">
        <v>231</v>
      </c>
      <c r="B22" s="6" t="s">
        <v>232</v>
      </c>
      <c r="C22" s="6" t="s">
        <v>233</v>
      </c>
      <c r="D22" s="7" t="s">
        <v>234</v>
      </c>
      <c r="E22" s="6" t="s">
        <v>235</v>
      </c>
      <c r="F22" s="6" t="s">
        <v>236</v>
      </c>
      <c r="G22" s="6" t="s">
        <v>237</v>
      </c>
      <c r="H22" s="6" t="s">
        <v>238</v>
      </c>
      <c r="I22" s="6" t="s">
        <v>239</v>
      </c>
      <c r="J22" s="6" t="s">
        <v>240</v>
      </c>
      <c r="K22" s="6" t="s">
        <v>40</v>
      </c>
      <c r="L22" s="6" t="s">
        <v>103</v>
      </c>
      <c r="M22" s="6" t="s">
        <v>241</v>
      </c>
      <c r="N22" s="6" t="s">
        <v>242</v>
      </c>
    </row>
    <row r="23" customFormat="false" ht="51" hidden="false" customHeight="true" outlineLevel="0" collapsed="false">
      <c r="A23" s="6" t="s">
        <v>243</v>
      </c>
      <c r="B23" s="6" t="s">
        <v>232</v>
      </c>
      <c r="C23" s="6" t="s">
        <v>233</v>
      </c>
      <c r="D23" s="7" t="s">
        <v>244</v>
      </c>
      <c r="E23" s="6" t="s">
        <v>245</v>
      </c>
      <c r="F23" s="6" t="s">
        <v>246</v>
      </c>
      <c r="G23" s="6" t="s">
        <v>247</v>
      </c>
      <c r="H23" s="6" t="s">
        <v>248</v>
      </c>
      <c r="I23" s="6" t="s">
        <v>249</v>
      </c>
      <c r="J23" s="6" t="s">
        <v>250</v>
      </c>
      <c r="K23" s="6" t="s">
        <v>40</v>
      </c>
      <c r="L23" s="6" t="s">
        <v>53</v>
      </c>
      <c r="M23" s="6" t="s">
        <v>241</v>
      </c>
      <c r="N23" s="6" t="s">
        <v>242</v>
      </c>
    </row>
    <row r="24" customFormat="false" ht="51" hidden="false" customHeight="true" outlineLevel="0" collapsed="false">
      <c r="A24" s="6" t="s">
        <v>251</v>
      </c>
      <c r="B24" s="6" t="s">
        <v>232</v>
      </c>
      <c r="C24" s="6" t="s">
        <v>252</v>
      </c>
      <c r="D24" s="7" t="s">
        <v>253</v>
      </c>
      <c r="E24" s="6" t="s">
        <v>254</v>
      </c>
      <c r="F24" s="6" t="s">
        <v>255</v>
      </c>
      <c r="G24" s="6" t="s">
        <v>256</v>
      </c>
      <c r="H24" s="6" t="s">
        <v>257</v>
      </c>
      <c r="I24" s="6" t="s">
        <v>258</v>
      </c>
      <c r="J24" s="6" t="s">
        <v>259</v>
      </c>
      <c r="K24" s="6" t="s">
        <v>40</v>
      </c>
      <c r="L24" s="6" t="s">
        <v>41</v>
      </c>
      <c r="M24" s="6" t="s">
        <v>241</v>
      </c>
      <c r="N24" s="6" t="s">
        <v>242</v>
      </c>
    </row>
    <row r="25" customFormat="false" ht="51" hidden="false" customHeight="true" outlineLevel="0" collapsed="false">
      <c r="A25" s="6" t="s">
        <v>260</v>
      </c>
      <c r="B25" s="6" t="s">
        <v>232</v>
      </c>
      <c r="C25" s="6" t="s">
        <v>233</v>
      </c>
      <c r="D25" s="7" t="s">
        <v>261</v>
      </c>
      <c r="E25" s="6" t="s">
        <v>262</v>
      </c>
      <c r="F25" s="6" t="s">
        <v>263</v>
      </c>
      <c r="G25" s="6" t="s">
        <v>264</v>
      </c>
      <c r="H25" s="6" t="s">
        <v>265</v>
      </c>
      <c r="I25" s="6" t="s">
        <v>266</v>
      </c>
      <c r="J25" s="6" t="s">
        <v>267</v>
      </c>
      <c r="K25" s="6" t="s">
        <v>40</v>
      </c>
      <c r="L25" s="6" t="s">
        <v>103</v>
      </c>
      <c r="M25" s="6" t="s">
        <v>241</v>
      </c>
      <c r="N25" s="6" t="s">
        <v>242</v>
      </c>
    </row>
    <row r="26" customFormat="false" ht="51" hidden="false" customHeight="true" outlineLevel="0" collapsed="false">
      <c r="A26" s="6" t="s">
        <v>268</v>
      </c>
      <c r="B26" s="6" t="s">
        <v>232</v>
      </c>
      <c r="C26" s="6" t="s">
        <v>233</v>
      </c>
      <c r="D26" s="7" t="s">
        <v>269</v>
      </c>
      <c r="E26" s="6" t="s">
        <v>270</v>
      </c>
      <c r="F26" s="6" t="s">
        <v>271</v>
      </c>
      <c r="G26" s="6" t="s">
        <v>272</v>
      </c>
      <c r="H26" s="6" t="s">
        <v>273</v>
      </c>
      <c r="I26" s="6" t="s">
        <v>274</v>
      </c>
      <c r="J26" s="6" t="s">
        <v>275</v>
      </c>
      <c r="K26" s="6" t="s">
        <v>72</v>
      </c>
      <c r="L26" s="6" t="s">
        <v>103</v>
      </c>
      <c r="M26" s="6" t="s">
        <v>241</v>
      </c>
      <c r="N26" s="6" t="s">
        <v>242</v>
      </c>
    </row>
    <row r="27" customFormat="false" ht="81" hidden="false" customHeight="true" outlineLevel="0" collapsed="false">
      <c r="A27" s="6" t="s">
        <v>276</v>
      </c>
      <c r="B27" s="6" t="s">
        <v>232</v>
      </c>
      <c r="C27" s="6" t="s">
        <v>233</v>
      </c>
      <c r="D27" s="7" t="s">
        <v>277</v>
      </c>
      <c r="E27" s="6" t="s">
        <v>278</v>
      </c>
      <c r="F27" s="6" t="s">
        <v>279</v>
      </c>
      <c r="G27" s="6" t="s">
        <v>280</v>
      </c>
      <c r="H27" s="6" t="s">
        <v>281</v>
      </c>
      <c r="I27" s="6" t="s">
        <v>282</v>
      </c>
      <c r="J27" s="6" t="s">
        <v>283</v>
      </c>
      <c r="K27" s="6" t="s">
        <v>113</v>
      </c>
      <c r="L27" s="6" t="s">
        <v>73</v>
      </c>
      <c r="M27" s="6" t="s">
        <v>284</v>
      </c>
      <c r="N27" s="6" t="s">
        <v>285</v>
      </c>
    </row>
    <row r="28" customFormat="false" ht="51" hidden="false" customHeight="true" outlineLevel="0" collapsed="false">
      <c r="A28" s="6" t="s">
        <v>286</v>
      </c>
      <c r="B28" s="6" t="s">
        <v>232</v>
      </c>
      <c r="C28" s="6" t="s">
        <v>233</v>
      </c>
      <c r="D28" s="7" t="s">
        <v>287</v>
      </c>
      <c r="E28" s="6" t="s">
        <v>288</v>
      </c>
      <c r="F28" s="6" t="s">
        <v>287</v>
      </c>
      <c r="G28" s="6" t="s">
        <v>289</v>
      </c>
      <c r="H28" s="6" t="s">
        <v>290</v>
      </c>
      <c r="I28" s="6" t="s">
        <v>291</v>
      </c>
      <c r="J28" s="6" t="s">
        <v>292</v>
      </c>
      <c r="K28" s="6" t="s">
        <v>40</v>
      </c>
      <c r="L28" s="6" t="s">
        <v>103</v>
      </c>
      <c r="M28" s="6" t="s">
        <v>241</v>
      </c>
      <c r="N28" s="6" t="s">
        <v>242</v>
      </c>
    </row>
    <row r="29" customFormat="false" ht="51" hidden="false" customHeight="true" outlineLevel="0" collapsed="false">
      <c r="A29" s="6" t="s">
        <v>293</v>
      </c>
      <c r="B29" s="6" t="s">
        <v>232</v>
      </c>
      <c r="C29" s="6" t="s">
        <v>233</v>
      </c>
      <c r="D29" s="7" t="s">
        <v>294</v>
      </c>
      <c r="E29" s="6" t="s">
        <v>295</v>
      </c>
      <c r="F29" s="6" t="s">
        <v>296</v>
      </c>
      <c r="G29" s="6" t="s">
        <v>297</v>
      </c>
      <c r="H29" s="6" t="s">
        <v>298</v>
      </c>
      <c r="I29" s="6" t="s">
        <v>299</v>
      </c>
      <c r="J29" s="6" t="s">
        <v>300</v>
      </c>
      <c r="K29" s="6" t="s">
        <v>40</v>
      </c>
      <c r="L29" s="6" t="s">
        <v>103</v>
      </c>
      <c r="M29" s="6" t="s">
        <v>241</v>
      </c>
      <c r="N29" s="6" t="s">
        <v>242</v>
      </c>
    </row>
    <row r="30" customFormat="false" ht="51" hidden="false" customHeight="true" outlineLevel="0" collapsed="false">
      <c r="A30" s="6" t="s">
        <v>301</v>
      </c>
      <c r="B30" s="6" t="s">
        <v>232</v>
      </c>
      <c r="C30" s="6" t="s">
        <v>252</v>
      </c>
      <c r="D30" s="7" t="s">
        <v>302</v>
      </c>
      <c r="E30" s="6" t="s">
        <v>303</v>
      </c>
      <c r="F30" s="6" t="s">
        <v>304</v>
      </c>
      <c r="G30" s="6" t="s">
        <v>305</v>
      </c>
      <c r="H30" s="6" t="s">
        <v>306</v>
      </c>
      <c r="I30" s="6" t="s">
        <v>307</v>
      </c>
      <c r="J30" s="6" t="s">
        <v>308</v>
      </c>
      <c r="K30" s="6" t="s">
        <v>40</v>
      </c>
      <c r="L30" s="6" t="s">
        <v>41</v>
      </c>
      <c r="M30" s="6" t="s">
        <v>241</v>
      </c>
      <c r="N30" s="6" t="s">
        <v>242</v>
      </c>
    </row>
    <row r="31" customFormat="false" ht="51" hidden="false" customHeight="true" outlineLevel="0" collapsed="false">
      <c r="A31" s="6" t="s">
        <v>309</v>
      </c>
      <c r="B31" s="6" t="s">
        <v>310</v>
      </c>
      <c r="C31" s="6" t="s">
        <v>252</v>
      </c>
      <c r="D31" s="7" t="s">
        <v>311</v>
      </c>
      <c r="E31" s="6" t="s">
        <v>312</v>
      </c>
      <c r="F31" s="6" t="s">
        <v>313</v>
      </c>
      <c r="G31" s="6" t="s">
        <v>314</v>
      </c>
      <c r="H31" s="6" t="s">
        <v>315</v>
      </c>
      <c r="I31" s="6" t="s">
        <v>316</v>
      </c>
      <c r="J31" s="6" t="s">
        <v>317</v>
      </c>
      <c r="K31" s="6" t="s">
        <v>40</v>
      </c>
      <c r="L31" s="6" t="s">
        <v>318</v>
      </c>
      <c r="M31" s="6" t="s">
        <v>217</v>
      </c>
      <c r="N31" s="6" t="s">
        <v>218</v>
      </c>
    </row>
    <row r="32" customFormat="false" ht="51" hidden="false" customHeight="true" outlineLevel="0" collapsed="false">
      <c r="A32" s="6" t="s">
        <v>319</v>
      </c>
      <c r="B32" s="6" t="s">
        <v>310</v>
      </c>
      <c r="C32" s="6" t="s">
        <v>320</v>
      </c>
      <c r="D32" s="7" t="s">
        <v>321</v>
      </c>
      <c r="E32" s="6" t="s">
        <v>322</v>
      </c>
      <c r="F32" s="6" t="s">
        <v>323</v>
      </c>
      <c r="G32" s="6" t="s">
        <v>324</v>
      </c>
      <c r="H32" s="6" t="s">
        <v>325</v>
      </c>
      <c r="I32" s="6" t="s">
        <v>326</v>
      </c>
      <c r="J32" s="6" t="s">
        <v>327</v>
      </c>
      <c r="K32" s="6" t="s">
        <v>40</v>
      </c>
      <c r="L32" s="6" t="s">
        <v>328</v>
      </c>
      <c r="M32" s="6" t="s">
        <v>217</v>
      </c>
      <c r="N32" s="6" t="s">
        <v>218</v>
      </c>
    </row>
    <row r="33" customFormat="false" ht="51" hidden="false" customHeight="true" outlineLevel="0" collapsed="false">
      <c r="A33" s="6" t="s">
        <v>329</v>
      </c>
      <c r="B33" s="6" t="s">
        <v>310</v>
      </c>
      <c r="C33" s="6" t="s">
        <v>320</v>
      </c>
      <c r="D33" s="7" t="s">
        <v>330</v>
      </c>
      <c r="E33" s="6" t="s">
        <v>331</v>
      </c>
      <c r="F33" s="6" t="s">
        <v>332</v>
      </c>
      <c r="G33" s="6" t="s">
        <v>333</v>
      </c>
      <c r="H33" s="6" t="s">
        <v>334</v>
      </c>
      <c r="I33" s="6" t="s">
        <v>335</v>
      </c>
      <c r="J33" s="6" t="s">
        <v>336</v>
      </c>
      <c r="K33" s="6" t="s">
        <v>40</v>
      </c>
      <c r="L33" s="6" t="s">
        <v>337</v>
      </c>
      <c r="M33" s="6" t="s">
        <v>217</v>
      </c>
      <c r="N33" s="6" t="s">
        <v>218</v>
      </c>
    </row>
    <row r="34" customFormat="false" ht="51" hidden="false" customHeight="true" outlineLevel="0" collapsed="false">
      <c r="A34" s="6" t="s">
        <v>338</v>
      </c>
      <c r="B34" s="6" t="s">
        <v>310</v>
      </c>
      <c r="C34" s="6" t="s">
        <v>320</v>
      </c>
      <c r="D34" s="7" t="s">
        <v>339</v>
      </c>
      <c r="E34" s="6" t="s">
        <v>340</v>
      </c>
      <c r="F34" s="6" t="s">
        <v>341</v>
      </c>
      <c r="G34" s="6" t="s">
        <v>342</v>
      </c>
      <c r="H34" s="6" t="s">
        <v>343</v>
      </c>
      <c r="I34" s="6" t="s">
        <v>344</v>
      </c>
      <c r="J34" s="6" t="s">
        <v>345</v>
      </c>
      <c r="K34" s="6" t="s">
        <v>40</v>
      </c>
      <c r="L34" s="6" t="s">
        <v>328</v>
      </c>
      <c r="M34" s="6" t="s">
        <v>217</v>
      </c>
      <c r="N34" s="6" t="s">
        <v>218</v>
      </c>
    </row>
    <row r="35" customFormat="false" ht="51" hidden="false" customHeight="true" outlineLevel="0" collapsed="false">
      <c r="A35" s="6" t="s">
        <v>346</v>
      </c>
      <c r="B35" s="6" t="s">
        <v>310</v>
      </c>
      <c r="C35" s="6" t="s">
        <v>320</v>
      </c>
      <c r="D35" s="7" t="s">
        <v>347</v>
      </c>
      <c r="E35" s="6" t="s">
        <v>348</v>
      </c>
      <c r="F35" s="6" t="s">
        <v>349</v>
      </c>
      <c r="G35" s="6" t="s">
        <v>350</v>
      </c>
      <c r="H35" s="6" t="s">
        <v>351</v>
      </c>
      <c r="I35" s="6" t="s">
        <v>352</v>
      </c>
      <c r="J35" s="6" t="s">
        <v>353</v>
      </c>
      <c r="K35" s="6" t="s">
        <v>40</v>
      </c>
      <c r="L35" s="6" t="s">
        <v>354</v>
      </c>
      <c r="M35" s="6" t="s">
        <v>217</v>
      </c>
      <c r="N35" s="6" t="s">
        <v>218</v>
      </c>
    </row>
    <row r="36" customFormat="false" ht="51" hidden="false" customHeight="true" outlineLevel="0" collapsed="false">
      <c r="A36" s="6" t="s">
        <v>355</v>
      </c>
      <c r="B36" s="6" t="s">
        <v>310</v>
      </c>
      <c r="C36" s="6" t="s">
        <v>320</v>
      </c>
      <c r="D36" s="7" t="s">
        <v>356</v>
      </c>
      <c r="E36" s="6" t="s">
        <v>357</v>
      </c>
      <c r="F36" s="6" t="s">
        <v>358</v>
      </c>
      <c r="G36" s="6" t="s">
        <v>359</v>
      </c>
      <c r="H36" s="6" t="s">
        <v>360</v>
      </c>
      <c r="I36" s="6" t="s">
        <v>361</v>
      </c>
      <c r="J36" s="6" t="s">
        <v>362</v>
      </c>
      <c r="K36" s="6" t="s">
        <v>40</v>
      </c>
      <c r="L36" s="6" t="s">
        <v>328</v>
      </c>
      <c r="M36" s="6" t="s">
        <v>217</v>
      </c>
      <c r="N36" s="6" t="s">
        <v>218</v>
      </c>
    </row>
    <row r="37" customFormat="false" ht="51" hidden="false" customHeight="true" outlineLevel="0" collapsed="false">
      <c r="A37" s="6" t="s">
        <v>363</v>
      </c>
      <c r="B37" s="6" t="s">
        <v>310</v>
      </c>
      <c r="C37" s="6" t="s">
        <v>320</v>
      </c>
      <c r="D37" s="7" t="s">
        <v>364</v>
      </c>
      <c r="E37" s="6" t="s">
        <v>365</v>
      </c>
      <c r="F37" s="6" t="s">
        <v>366</v>
      </c>
      <c r="G37" s="6" t="s">
        <v>367</v>
      </c>
      <c r="H37" s="6" t="s">
        <v>368</v>
      </c>
      <c r="I37" s="6" t="s">
        <v>369</v>
      </c>
      <c r="J37" s="6" t="s">
        <v>370</v>
      </c>
      <c r="K37" s="6" t="s">
        <v>113</v>
      </c>
      <c r="L37" s="6" t="s">
        <v>371</v>
      </c>
      <c r="M37" s="6" t="s">
        <v>217</v>
      </c>
      <c r="N37" s="6" t="s">
        <v>218</v>
      </c>
    </row>
    <row r="38" customFormat="false" ht="51" hidden="false" customHeight="true" outlineLevel="0" collapsed="false">
      <c r="A38" s="6" t="s">
        <v>372</v>
      </c>
      <c r="B38" s="6" t="s">
        <v>310</v>
      </c>
      <c r="C38" s="6" t="s">
        <v>320</v>
      </c>
      <c r="D38" s="7" t="s">
        <v>373</v>
      </c>
      <c r="E38" s="6" t="s">
        <v>374</v>
      </c>
      <c r="F38" s="6" t="s">
        <v>375</v>
      </c>
      <c r="G38" s="6" t="s">
        <v>376</v>
      </c>
      <c r="H38" s="6" t="s">
        <v>377</v>
      </c>
      <c r="I38" s="6" t="s">
        <v>378</v>
      </c>
      <c r="J38" s="6" t="s">
        <v>379</v>
      </c>
      <c r="K38" s="6" t="s">
        <v>113</v>
      </c>
      <c r="L38" s="6" t="s">
        <v>337</v>
      </c>
      <c r="M38" s="6" t="s">
        <v>217</v>
      </c>
      <c r="N38" s="6" t="s">
        <v>218</v>
      </c>
    </row>
    <row r="39" customFormat="false" ht="81" hidden="false" customHeight="true" outlineLevel="0" collapsed="false">
      <c r="A39" s="6" t="s">
        <v>380</v>
      </c>
      <c r="B39" s="6" t="s">
        <v>310</v>
      </c>
      <c r="C39" s="6" t="s">
        <v>252</v>
      </c>
      <c r="D39" s="7" t="s">
        <v>381</v>
      </c>
      <c r="E39" s="6" t="s">
        <v>382</v>
      </c>
      <c r="F39" s="6" t="s">
        <v>383</v>
      </c>
      <c r="G39" s="6" t="s">
        <v>384</v>
      </c>
      <c r="H39" s="6" t="s">
        <v>385</v>
      </c>
      <c r="I39" s="6" t="s">
        <v>386</v>
      </c>
      <c r="J39" s="6" t="s">
        <v>362</v>
      </c>
      <c r="K39" s="6" t="s">
        <v>196</v>
      </c>
      <c r="L39" s="6" t="s">
        <v>387</v>
      </c>
      <c r="M39" s="6" t="s">
        <v>388</v>
      </c>
      <c r="N39" s="6" t="s">
        <v>389</v>
      </c>
    </row>
    <row r="40" customFormat="false" ht="51" hidden="false" customHeight="true" outlineLevel="0" collapsed="false">
      <c r="A40" s="6" t="s">
        <v>390</v>
      </c>
      <c r="B40" s="6" t="s">
        <v>310</v>
      </c>
      <c r="C40" s="6" t="s">
        <v>320</v>
      </c>
      <c r="D40" s="7" t="s">
        <v>391</v>
      </c>
      <c r="E40" s="6" t="s">
        <v>392</v>
      </c>
      <c r="F40" s="6" t="s">
        <v>393</v>
      </c>
      <c r="G40" s="6" t="s">
        <v>394</v>
      </c>
      <c r="H40" s="6" t="s">
        <v>395</v>
      </c>
      <c r="I40" s="6" t="s">
        <v>396</v>
      </c>
      <c r="J40" s="6" t="s">
        <v>397</v>
      </c>
      <c r="K40" s="6" t="s">
        <v>72</v>
      </c>
      <c r="L40" s="6" t="s">
        <v>328</v>
      </c>
      <c r="M40" s="6" t="s">
        <v>217</v>
      </c>
      <c r="N40" s="6" t="s">
        <v>218</v>
      </c>
    </row>
    <row r="41" customFormat="false" ht="51" hidden="false" customHeight="true" outlineLevel="0" collapsed="false">
      <c r="A41" s="6" t="s">
        <v>398</v>
      </c>
      <c r="B41" s="6" t="s">
        <v>399</v>
      </c>
      <c r="C41" s="6" t="s">
        <v>400</v>
      </c>
      <c r="D41" s="7" t="s">
        <v>401</v>
      </c>
      <c r="E41" s="6" t="s">
        <v>402</v>
      </c>
      <c r="F41" s="6" t="s">
        <v>403</v>
      </c>
      <c r="G41" s="6" t="s">
        <v>404</v>
      </c>
      <c r="H41" s="6" t="s">
        <v>405</v>
      </c>
      <c r="I41" s="6" t="s">
        <v>406</v>
      </c>
      <c r="J41" s="6" t="s">
        <v>407</v>
      </c>
      <c r="K41" s="6" t="s">
        <v>40</v>
      </c>
      <c r="L41" s="6" t="s">
        <v>408</v>
      </c>
      <c r="M41" s="6" t="s">
        <v>409</v>
      </c>
      <c r="N41" s="6" t="s">
        <v>410</v>
      </c>
    </row>
    <row r="42" customFormat="false" ht="81" hidden="false" customHeight="true" outlineLevel="0" collapsed="false">
      <c r="A42" s="6" t="s">
        <v>411</v>
      </c>
      <c r="B42" s="6" t="s">
        <v>399</v>
      </c>
      <c r="C42" s="6" t="s">
        <v>400</v>
      </c>
      <c r="D42" s="7" t="s">
        <v>412</v>
      </c>
      <c r="E42" s="6" t="s">
        <v>413</v>
      </c>
      <c r="F42" s="6" t="s">
        <v>414</v>
      </c>
      <c r="G42" s="6" t="s">
        <v>415</v>
      </c>
      <c r="H42" s="6" t="s">
        <v>416</v>
      </c>
      <c r="I42" s="6" t="s">
        <v>417</v>
      </c>
      <c r="J42" s="6" t="s">
        <v>407</v>
      </c>
      <c r="K42" s="6" t="s">
        <v>40</v>
      </c>
      <c r="L42" s="6" t="s">
        <v>408</v>
      </c>
      <c r="M42" s="6" t="s">
        <v>418</v>
      </c>
      <c r="N42" s="6" t="s">
        <v>419</v>
      </c>
    </row>
    <row r="43" customFormat="false" ht="51" hidden="false" customHeight="true" outlineLevel="0" collapsed="false">
      <c r="A43" s="6" t="s">
        <v>420</v>
      </c>
      <c r="B43" s="6" t="s">
        <v>399</v>
      </c>
      <c r="C43" s="6" t="s">
        <v>400</v>
      </c>
      <c r="D43" s="7" t="s">
        <v>421</v>
      </c>
      <c r="E43" s="6" t="s">
        <v>422</v>
      </c>
      <c r="F43" s="6" t="s">
        <v>423</v>
      </c>
      <c r="G43" s="6" t="s">
        <v>424</v>
      </c>
      <c r="H43" s="6" t="s">
        <v>425</v>
      </c>
      <c r="I43" s="6" t="s">
        <v>426</v>
      </c>
      <c r="J43" s="6" t="s">
        <v>427</v>
      </c>
      <c r="K43" s="6" t="s">
        <v>113</v>
      </c>
      <c r="L43" s="6" t="s">
        <v>408</v>
      </c>
      <c r="M43" s="6" t="s">
        <v>409</v>
      </c>
      <c r="N43" s="6" t="s">
        <v>410</v>
      </c>
    </row>
    <row r="44" customFormat="false" ht="81" hidden="false" customHeight="true" outlineLevel="0" collapsed="false">
      <c r="A44" s="6" t="s">
        <v>428</v>
      </c>
      <c r="B44" s="6" t="s">
        <v>399</v>
      </c>
      <c r="C44" s="6" t="s">
        <v>400</v>
      </c>
      <c r="D44" s="7" t="s">
        <v>429</v>
      </c>
      <c r="E44" s="6" t="s">
        <v>430</v>
      </c>
      <c r="F44" s="6" t="s">
        <v>431</v>
      </c>
      <c r="G44" s="6" t="s">
        <v>432</v>
      </c>
      <c r="H44" s="6" t="s">
        <v>433</v>
      </c>
      <c r="I44" s="6" t="s">
        <v>434</v>
      </c>
      <c r="J44" s="6" t="s">
        <v>435</v>
      </c>
      <c r="K44" s="6" t="s">
        <v>40</v>
      </c>
      <c r="L44" s="6" t="s">
        <v>429</v>
      </c>
      <c r="M44" s="6" t="s">
        <v>229</v>
      </c>
      <c r="N44" s="6" t="s">
        <v>230</v>
      </c>
    </row>
    <row r="45" customFormat="false" ht="51" hidden="false" customHeight="true" outlineLevel="0" collapsed="false">
      <c r="A45" s="6" t="s">
        <v>436</v>
      </c>
      <c r="B45" s="6" t="s">
        <v>399</v>
      </c>
      <c r="C45" s="6" t="s">
        <v>400</v>
      </c>
      <c r="D45" s="7" t="s">
        <v>437</v>
      </c>
      <c r="E45" s="6" t="s">
        <v>438</v>
      </c>
      <c r="F45" s="6" t="s">
        <v>439</v>
      </c>
      <c r="G45" s="6" t="s">
        <v>440</v>
      </c>
      <c r="H45" s="6" t="s">
        <v>441</v>
      </c>
      <c r="I45" s="6" t="s">
        <v>442</v>
      </c>
      <c r="J45" s="6" t="s">
        <v>443</v>
      </c>
      <c r="K45" s="6" t="s">
        <v>40</v>
      </c>
      <c r="L45" s="6" t="s">
        <v>408</v>
      </c>
      <c r="M45" s="6" t="s">
        <v>409</v>
      </c>
      <c r="N45" s="6" t="s">
        <v>410</v>
      </c>
    </row>
    <row r="46" customFormat="false" ht="81" hidden="false" customHeight="true" outlineLevel="0" collapsed="false">
      <c r="A46" s="6" t="s">
        <v>444</v>
      </c>
      <c r="B46" s="6" t="s">
        <v>399</v>
      </c>
      <c r="C46" s="6" t="s">
        <v>400</v>
      </c>
      <c r="D46" s="7" t="s">
        <v>445</v>
      </c>
      <c r="E46" s="6" t="s">
        <v>446</v>
      </c>
      <c r="F46" s="6" t="s">
        <v>447</v>
      </c>
      <c r="G46" s="6" t="s">
        <v>448</v>
      </c>
      <c r="H46" s="6" t="s">
        <v>449</v>
      </c>
      <c r="I46" s="6" t="s">
        <v>450</v>
      </c>
      <c r="J46" s="6" t="s">
        <v>451</v>
      </c>
      <c r="K46" s="6" t="s">
        <v>40</v>
      </c>
      <c r="L46" s="6" t="s">
        <v>452</v>
      </c>
      <c r="M46" s="6" t="s">
        <v>453</v>
      </c>
      <c r="N46" s="6" t="s">
        <v>454</v>
      </c>
    </row>
    <row r="47" customFormat="false" ht="81" hidden="false" customHeight="true" outlineLevel="0" collapsed="false">
      <c r="A47" s="6" t="s">
        <v>455</v>
      </c>
      <c r="B47" s="6" t="s">
        <v>399</v>
      </c>
      <c r="C47" s="6" t="s">
        <v>400</v>
      </c>
      <c r="D47" s="7" t="s">
        <v>456</v>
      </c>
      <c r="E47" s="6" t="s">
        <v>457</v>
      </c>
      <c r="F47" s="6" t="s">
        <v>458</v>
      </c>
      <c r="G47" s="6" t="s">
        <v>459</v>
      </c>
      <c r="H47" s="6" t="s">
        <v>460</v>
      </c>
      <c r="I47" s="6" t="s">
        <v>461</v>
      </c>
      <c r="J47" s="6" t="s">
        <v>462</v>
      </c>
      <c r="K47" s="6" t="s">
        <v>52</v>
      </c>
      <c r="L47" s="6" t="s">
        <v>408</v>
      </c>
      <c r="M47" s="6" t="s">
        <v>463</v>
      </c>
      <c r="N47" s="6" t="s">
        <v>464</v>
      </c>
    </row>
    <row r="48" customFormat="false" ht="51" hidden="false" customHeight="true" outlineLevel="0" collapsed="false">
      <c r="A48" s="6" t="s">
        <v>465</v>
      </c>
      <c r="B48" s="6" t="s">
        <v>399</v>
      </c>
      <c r="C48" s="6" t="s">
        <v>400</v>
      </c>
      <c r="D48" s="7" t="s">
        <v>466</v>
      </c>
      <c r="E48" s="6" t="s">
        <v>467</v>
      </c>
      <c r="F48" s="6" t="s">
        <v>468</v>
      </c>
      <c r="G48" s="6" t="s">
        <v>469</v>
      </c>
      <c r="H48" s="6" t="s">
        <v>470</v>
      </c>
      <c r="I48" s="6" t="s">
        <v>471</v>
      </c>
      <c r="J48" s="6" t="s">
        <v>472</v>
      </c>
      <c r="K48" s="6" t="s">
        <v>40</v>
      </c>
      <c r="L48" s="6" t="s">
        <v>473</v>
      </c>
      <c r="M48" s="6" t="s">
        <v>409</v>
      </c>
      <c r="N48" s="6" t="s">
        <v>410</v>
      </c>
    </row>
    <row r="49" customFormat="false" ht="81" hidden="false" customHeight="true" outlineLevel="0" collapsed="false">
      <c r="A49" s="6" t="s">
        <v>474</v>
      </c>
      <c r="B49" s="6" t="s">
        <v>399</v>
      </c>
      <c r="C49" s="6" t="s">
        <v>400</v>
      </c>
      <c r="D49" s="7" t="s">
        <v>475</v>
      </c>
      <c r="E49" s="6" t="s">
        <v>476</v>
      </c>
      <c r="F49" s="6" t="s">
        <v>477</v>
      </c>
      <c r="G49" s="6" t="s">
        <v>478</v>
      </c>
      <c r="H49" s="6" t="s">
        <v>479</v>
      </c>
      <c r="I49" s="6" t="s">
        <v>480</v>
      </c>
      <c r="J49" s="6" t="s">
        <v>481</v>
      </c>
      <c r="K49" s="6" t="s">
        <v>482</v>
      </c>
      <c r="L49" s="6" t="s">
        <v>408</v>
      </c>
      <c r="M49" s="6" t="s">
        <v>453</v>
      </c>
      <c r="N49" s="6" t="s">
        <v>454</v>
      </c>
    </row>
    <row r="50" customFormat="false" ht="51" hidden="false" customHeight="true" outlineLevel="0" collapsed="false">
      <c r="A50" s="6" t="s">
        <v>483</v>
      </c>
      <c r="B50" s="6" t="s">
        <v>484</v>
      </c>
      <c r="C50" s="6" t="s">
        <v>220</v>
      </c>
      <c r="D50" s="7" t="s">
        <v>485</v>
      </c>
      <c r="E50" s="6" t="s">
        <v>486</v>
      </c>
      <c r="F50" s="6" t="s">
        <v>487</v>
      </c>
      <c r="G50" s="6" t="s">
        <v>488</v>
      </c>
      <c r="H50" s="6" t="s">
        <v>489</v>
      </c>
      <c r="I50" s="6" t="s">
        <v>490</v>
      </c>
      <c r="J50" s="6" t="s">
        <v>491</v>
      </c>
      <c r="K50" s="6" t="s">
        <v>72</v>
      </c>
      <c r="L50" s="6" t="s">
        <v>492</v>
      </c>
      <c r="M50" s="6" t="s">
        <v>178</v>
      </c>
      <c r="N50" s="6" t="s">
        <v>179</v>
      </c>
    </row>
    <row r="51" customFormat="false" ht="51" hidden="false" customHeight="true" outlineLevel="0" collapsed="false">
      <c r="A51" s="6" t="s">
        <v>493</v>
      </c>
      <c r="B51" s="6" t="s">
        <v>484</v>
      </c>
      <c r="C51" s="6" t="s">
        <v>220</v>
      </c>
      <c r="D51" s="7" t="s">
        <v>494</v>
      </c>
      <c r="E51" s="6" t="s">
        <v>495</v>
      </c>
      <c r="F51" s="6" t="s">
        <v>496</v>
      </c>
      <c r="G51" s="6" t="s">
        <v>497</v>
      </c>
      <c r="H51" s="6" t="s">
        <v>498</v>
      </c>
      <c r="I51" s="6" t="s">
        <v>499</v>
      </c>
      <c r="J51" s="6" t="s">
        <v>500</v>
      </c>
      <c r="K51" s="6" t="s">
        <v>72</v>
      </c>
      <c r="L51" s="6" t="s">
        <v>492</v>
      </c>
      <c r="M51" s="6" t="s">
        <v>178</v>
      </c>
      <c r="N51" s="6" t="s">
        <v>179</v>
      </c>
    </row>
    <row r="52" customFormat="false" ht="51" hidden="false" customHeight="true" outlineLevel="0" collapsed="false">
      <c r="A52" s="6" t="s">
        <v>501</v>
      </c>
      <c r="B52" s="6" t="s">
        <v>484</v>
      </c>
      <c r="C52" s="6" t="s">
        <v>220</v>
      </c>
      <c r="D52" s="7" t="s">
        <v>502</v>
      </c>
      <c r="E52" s="6" t="s">
        <v>503</v>
      </c>
      <c r="F52" s="6" t="s">
        <v>504</v>
      </c>
      <c r="G52" s="6" t="s">
        <v>505</v>
      </c>
      <c r="H52" s="6" t="s">
        <v>506</v>
      </c>
      <c r="I52" s="6" t="s">
        <v>507</v>
      </c>
      <c r="J52" s="6" t="s">
        <v>508</v>
      </c>
      <c r="K52" s="6" t="s">
        <v>40</v>
      </c>
      <c r="L52" s="6" t="s">
        <v>492</v>
      </c>
      <c r="M52" s="6" t="s">
        <v>178</v>
      </c>
      <c r="N52" s="6" t="s">
        <v>179</v>
      </c>
    </row>
    <row r="53" customFormat="false" ht="51" hidden="false" customHeight="true" outlineLevel="0" collapsed="false">
      <c r="A53" s="6" t="s">
        <v>509</v>
      </c>
      <c r="B53" s="6" t="s">
        <v>484</v>
      </c>
      <c r="C53" s="6" t="s">
        <v>220</v>
      </c>
      <c r="D53" s="7" t="s">
        <v>510</v>
      </c>
      <c r="E53" s="6" t="s">
        <v>511</v>
      </c>
      <c r="F53" s="6" t="s">
        <v>512</v>
      </c>
      <c r="G53" s="6" t="s">
        <v>513</v>
      </c>
      <c r="H53" s="6" t="s">
        <v>514</v>
      </c>
      <c r="I53" s="6" t="s">
        <v>515</v>
      </c>
      <c r="J53" s="6" t="s">
        <v>516</v>
      </c>
      <c r="K53" s="6" t="s">
        <v>40</v>
      </c>
      <c r="L53" s="6" t="s">
        <v>517</v>
      </c>
      <c r="M53" s="6" t="s">
        <v>178</v>
      </c>
      <c r="N53" s="6" t="s">
        <v>179</v>
      </c>
    </row>
    <row r="54" customFormat="false" ht="51" hidden="false" customHeight="true" outlineLevel="0" collapsed="false">
      <c r="A54" s="6" t="s">
        <v>518</v>
      </c>
      <c r="B54" s="6" t="s">
        <v>484</v>
      </c>
      <c r="C54" s="6" t="s">
        <v>220</v>
      </c>
      <c r="D54" s="7" t="s">
        <v>519</v>
      </c>
      <c r="E54" s="6" t="s">
        <v>520</v>
      </c>
      <c r="F54" s="6" t="s">
        <v>521</v>
      </c>
      <c r="G54" s="6" t="s">
        <v>522</v>
      </c>
      <c r="H54" s="6" t="s">
        <v>433</v>
      </c>
      <c r="I54" s="6" t="s">
        <v>523</v>
      </c>
      <c r="J54" s="6" t="s">
        <v>524</v>
      </c>
      <c r="K54" s="6" t="s">
        <v>40</v>
      </c>
      <c r="L54" s="6" t="s">
        <v>429</v>
      </c>
      <c r="M54" s="6" t="s">
        <v>178</v>
      </c>
      <c r="N54" s="6" t="s">
        <v>179</v>
      </c>
    </row>
    <row r="55" customFormat="false" ht="51" hidden="false" customHeight="true" outlineLevel="0" collapsed="false">
      <c r="A55" s="6" t="s">
        <v>525</v>
      </c>
      <c r="B55" s="6" t="s">
        <v>526</v>
      </c>
      <c r="C55" s="6" t="s">
        <v>209</v>
      </c>
      <c r="D55" s="7" t="s">
        <v>527</v>
      </c>
      <c r="E55" s="6" t="s">
        <v>528</v>
      </c>
      <c r="F55" s="6" t="s">
        <v>529</v>
      </c>
      <c r="G55" s="6" t="s">
        <v>530</v>
      </c>
      <c r="H55" s="6" t="s">
        <v>334</v>
      </c>
      <c r="I55" s="6" t="s">
        <v>531</v>
      </c>
      <c r="J55" s="6" t="s">
        <v>532</v>
      </c>
      <c r="K55" s="6" t="s">
        <v>72</v>
      </c>
      <c r="L55" s="6" t="s">
        <v>533</v>
      </c>
      <c r="M55" s="6" t="s">
        <v>534</v>
      </c>
      <c r="N55" s="6" t="s">
        <v>535</v>
      </c>
    </row>
    <row r="56" customFormat="false" ht="51" hidden="false" customHeight="true" outlineLevel="0" collapsed="false">
      <c r="A56" s="6" t="s">
        <v>536</v>
      </c>
      <c r="B56" s="6" t="s">
        <v>526</v>
      </c>
      <c r="C56" s="6" t="s">
        <v>209</v>
      </c>
      <c r="D56" s="7" t="s">
        <v>537</v>
      </c>
      <c r="E56" s="6" t="s">
        <v>538</v>
      </c>
      <c r="F56" s="6" t="s">
        <v>539</v>
      </c>
      <c r="G56" s="6" t="s">
        <v>540</v>
      </c>
      <c r="H56" s="6" t="s">
        <v>541</v>
      </c>
      <c r="I56" s="6" t="s">
        <v>542</v>
      </c>
      <c r="J56" s="6" t="s">
        <v>537</v>
      </c>
      <c r="K56" s="6" t="s">
        <v>72</v>
      </c>
      <c r="L56" s="6" t="s">
        <v>543</v>
      </c>
      <c r="M56" s="6" t="s">
        <v>534</v>
      </c>
      <c r="N56" s="6" t="s">
        <v>535</v>
      </c>
    </row>
    <row r="57" customFormat="false" ht="51" hidden="false" customHeight="true" outlineLevel="0" collapsed="false">
      <c r="A57" s="6" t="s">
        <v>544</v>
      </c>
      <c r="B57" s="6" t="s">
        <v>526</v>
      </c>
      <c r="C57" s="6" t="s">
        <v>220</v>
      </c>
      <c r="D57" s="7" t="s">
        <v>545</v>
      </c>
      <c r="E57" s="6" t="s">
        <v>546</v>
      </c>
      <c r="F57" s="6" t="s">
        <v>547</v>
      </c>
      <c r="G57" s="6" t="s">
        <v>548</v>
      </c>
      <c r="H57" s="6" t="s">
        <v>549</v>
      </c>
      <c r="I57" s="6" t="s">
        <v>550</v>
      </c>
      <c r="J57" s="6" t="s">
        <v>551</v>
      </c>
      <c r="K57" s="6" t="s">
        <v>196</v>
      </c>
      <c r="L57" s="6" t="s">
        <v>552</v>
      </c>
      <c r="M57" s="6" t="s">
        <v>534</v>
      </c>
      <c r="N57" s="6" t="s">
        <v>535</v>
      </c>
    </row>
    <row r="58" customFormat="false" ht="81" hidden="false" customHeight="true" outlineLevel="0" collapsed="false">
      <c r="A58" s="6" t="s">
        <v>553</v>
      </c>
      <c r="B58" s="6" t="s">
        <v>526</v>
      </c>
      <c r="C58" s="6" t="s">
        <v>220</v>
      </c>
      <c r="D58" s="7" t="s">
        <v>554</v>
      </c>
      <c r="E58" s="6" t="s">
        <v>555</v>
      </c>
      <c r="F58" s="6" t="s">
        <v>556</v>
      </c>
      <c r="G58" s="6" t="s">
        <v>557</v>
      </c>
      <c r="H58" s="6" t="s">
        <v>558</v>
      </c>
      <c r="I58" s="6" t="s">
        <v>559</v>
      </c>
      <c r="J58" s="6" t="s">
        <v>554</v>
      </c>
      <c r="K58" s="6" t="s">
        <v>113</v>
      </c>
      <c r="L58" s="6" t="s">
        <v>552</v>
      </c>
      <c r="M58" s="6" t="s">
        <v>560</v>
      </c>
      <c r="N58" s="6" t="s">
        <v>561</v>
      </c>
    </row>
    <row r="59" customFormat="false" ht="51" hidden="false" customHeight="true" outlineLevel="0" collapsed="false">
      <c r="A59" s="6" t="s">
        <v>562</v>
      </c>
      <c r="B59" s="6" t="s">
        <v>526</v>
      </c>
      <c r="C59" s="6" t="s">
        <v>220</v>
      </c>
      <c r="D59" s="7" t="s">
        <v>563</v>
      </c>
      <c r="E59" s="6" t="s">
        <v>564</v>
      </c>
      <c r="F59" s="6" t="s">
        <v>565</v>
      </c>
      <c r="G59" s="6" t="s">
        <v>566</v>
      </c>
      <c r="H59" s="6" t="s">
        <v>567</v>
      </c>
      <c r="I59" s="6" t="s">
        <v>568</v>
      </c>
      <c r="J59" s="6" t="s">
        <v>569</v>
      </c>
      <c r="K59" s="6" t="s">
        <v>113</v>
      </c>
      <c r="L59" s="6" t="s">
        <v>552</v>
      </c>
      <c r="M59" s="6" t="s">
        <v>534</v>
      </c>
      <c r="N59" s="6" t="s">
        <v>535</v>
      </c>
    </row>
    <row r="60" customFormat="false" ht="51" hidden="false" customHeight="true" outlineLevel="0" collapsed="false">
      <c r="A60" s="6" t="s">
        <v>570</v>
      </c>
      <c r="B60" s="6" t="s">
        <v>571</v>
      </c>
      <c r="C60" s="6" t="s">
        <v>252</v>
      </c>
      <c r="D60" s="7" t="s">
        <v>572</v>
      </c>
      <c r="E60" s="6" t="s">
        <v>573</v>
      </c>
      <c r="F60" s="6" t="s">
        <v>574</v>
      </c>
      <c r="G60" s="6" t="s">
        <v>575</v>
      </c>
      <c r="H60" s="6" t="s">
        <v>576</v>
      </c>
      <c r="I60" s="6" t="s">
        <v>577</v>
      </c>
      <c r="J60" s="6" t="s">
        <v>578</v>
      </c>
      <c r="K60" s="6" t="s">
        <v>196</v>
      </c>
      <c r="L60" s="6" t="s">
        <v>579</v>
      </c>
      <c r="M60" s="6" t="s">
        <v>580</v>
      </c>
      <c r="N60" s="6" t="s">
        <v>581</v>
      </c>
    </row>
    <row r="61" customFormat="false" ht="51" hidden="false" customHeight="true" outlineLevel="0" collapsed="false">
      <c r="A61" s="6" t="s">
        <v>582</v>
      </c>
      <c r="B61" s="6" t="s">
        <v>571</v>
      </c>
      <c r="C61" s="6" t="s">
        <v>252</v>
      </c>
      <c r="D61" s="7" t="s">
        <v>583</v>
      </c>
      <c r="E61" s="6" t="s">
        <v>584</v>
      </c>
      <c r="F61" s="6" t="s">
        <v>585</v>
      </c>
      <c r="G61" s="6" t="s">
        <v>586</v>
      </c>
      <c r="H61" s="6" t="s">
        <v>587</v>
      </c>
      <c r="I61" s="6" t="s">
        <v>588</v>
      </c>
      <c r="J61" s="6" t="s">
        <v>589</v>
      </c>
      <c r="K61" s="6" t="s">
        <v>113</v>
      </c>
      <c r="L61" s="6" t="s">
        <v>590</v>
      </c>
      <c r="M61" s="6" t="s">
        <v>580</v>
      </c>
      <c r="N61" s="6" t="s">
        <v>581</v>
      </c>
    </row>
    <row r="62" customFormat="false" ht="51" hidden="false" customHeight="true" outlineLevel="0" collapsed="false">
      <c r="A62" s="6" t="s">
        <v>591</v>
      </c>
      <c r="B62" s="6" t="s">
        <v>571</v>
      </c>
      <c r="C62" s="6" t="s">
        <v>252</v>
      </c>
      <c r="D62" s="7" t="s">
        <v>592</v>
      </c>
      <c r="E62" s="6" t="s">
        <v>593</v>
      </c>
      <c r="F62" s="6" t="s">
        <v>594</v>
      </c>
      <c r="G62" s="6" t="s">
        <v>595</v>
      </c>
      <c r="H62" s="6" t="s">
        <v>596</v>
      </c>
      <c r="I62" s="6" t="s">
        <v>597</v>
      </c>
      <c r="J62" s="6" t="s">
        <v>598</v>
      </c>
      <c r="K62" s="6" t="s">
        <v>196</v>
      </c>
      <c r="L62" s="6" t="s">
        <v>599</v>
      </c>
      <c r="M62" s="6" t="s">
        <v>580</v>
      </c>
      <c r="N62" s="6" t="s">
        <v>581</v>
      </c>
    </row>
    <row r="63" customFormat="false" ht="51" hidden="false" customHeight="true" outlineLevel="0" collapsed="false">
      <c r="A63" s="6" t="s">
        <v>600</v>
      </c>
      <c r="B63" s="6" t="s">
        <v>571</v>
      </c>
      <c r="C63" s="6" t="s">
        <v>252</v>
      </c>
      <c r="D63" s="7" t="s">
        <v>601</v>
      </c>
      <c r="E63" s="6" t="s">
        <v>602</v>
      </c>
      <c r="F63" s="6" t="s">
        <v>603</v>
      </c>
      <c r="G63" s="6" t="s">
        <v>604</v>
      </c>
      <c r="H63" s="6" t="s">
        <v>605</v>
      </c>
      <c r="I63" s="6" t="s">
        <v>606</v>
      </c>
      <c r="J63" s="6" t="s">
        <v>607</v>
      </c>
      <c r="K63" s="6" t="s">
        <v>196</v>
      </c>
      <c r="L63" s="6" t="s">
        <v>608</v>
      </c>
      <c r="M63" s="6" t="s">
        <v>580</v>
      </c>
      <c r="N63" s="6" t="s">
        <v>581</v>
      </c>
    </row>
    <row r="64" customFormat="false" ht="81" hidden="false" customHeight="true" outlineLevel="0" collapsed="false">
      <c r="A64" s="6" t="s">
        <v>609</v>
      </c>
      <c r="B64" s="6" t="s">
        <v>571</v>
      </c>
      <c r="C64" s="6" t="s">
        <v>252</v>
      </c>
      <c r="D64" s="7" t="s">
        <v>610</v>
      </c>
      <c r="E64" s="6" t="s">
        <v>611</v>
      </c>
      <c r="F64" s="6" t="s">
        <v>612</v>
      </c>
      <c r="G64" s="6" t="s">
        <v>613</v>
      </c>
      <c r="H64" s="6" t="s">
        <v>614</v>
      </c>
      <c r="I64" s="6" t="s">
        <v>615</v>
      </c>
      <c r="J64" s="6" t="s">
        <v>616</v>
      </c>
      <c r="K64" s="6" t="s">
        <v>40</v>
      </c>
      <c r="L64" s="6" t="s">
        <v>473</v>
      </c>
      <c r="M64" s="6" t="s">
        <v>617</v>
      </c>
      <c r="N64" s="6" t="s">
        <v>618</v>
      </c>
    </row>
    <row r="65" customFormat="false" ht="51" hidden="false" customHeight="true" outlineLevel="0" collapsed="false">
      <c r="A65" s="6" t="s">
        <v>619</v>
      </c>
      <c r="B65" s="6" t="s">
        <v>620</v>
      </c>
      <c r="C65" s="6" t="s">
        <v>252</v>
      </c>
      <c r="D65" s="7" t="s">
        <v>621</v>
      </c>
      <c r="E65" s="6" t="s">
        <v>622</v>
      </c>
      <c r="F65" s="6" t="s">
        <v>623</v>
      </c>
      <c r="G65" s="6" t="s">
        <v>624</v>
      </c>
      <c r="H65" s="6" t="s">
        <v>625</v>
      </c>
      <c r="I65" s="6" t="s">
        <v>626</v>
      </c>
      <c r="J65" s="6" t="s">
        <v>627</v>
      </c>
      <c r="K65" s="6" t="s">
        <v>52</v>
      </c>
      <c r="L65" s="6" t="s">
        <v>41</v>
      </c>
      <c r="M65" s="6" t="s">
        <v>628</v>
      </c>
      <c r="N65" s="6" t="s">
        <v>629</v>
      </c>
    </row>
    <row r="66" customFormat="false" ht="51" hidden="false" customHeight="true" outlineLevel="0" collapsed="false">
      <c r="A66" s="6" t="s">
        <v>630</v>
      </c>
      <c r="B66" s="6" t="s">
        <v>620</v>
      </c>
      <c r="C66" s="6" t="s">
        <v>252</v>
      </c>
      <c r="D66" s="7" t="s">
        <v>631</v>
      </c>
      <c r="E66" s="6" t="s">
        <v>632</v>
      </c>
      <c r="F66" s="6" t="s">
        <v>633</v>
      </c>
      <c r="G66" s="6" t="s">
        <v>634</v>
      </c>
      <c r="H66" s="6" t="s">
        <v>635</v>
      </c>
      <c r="I66" s="6" t="s">
        <v>636</v>
      </c>
      <c r="J66" s="6" t="s">
        <v>637</v>
      </c>
      <c r="K66" s="6" t="s">
        <v>52</v>
      </c>
      <c r="L66" s="6" t="s">
        <v>41</v>
      </c>
      <c r="M66" s="6" t="s">
        <v>628</v>
      </c>
      <c r="N66" s="6" t="s">
        <v>629</v>
      </c>
    </row>
    <row r="67" customFormat="false" ht="51" hidden="false" customHeight="true" outlineLevel="0" collapsed="false">
      <c r="A67" s="6" t="s">
        <v>638</v>
      </c>
      <c r="B67" s="6" t="s">
        <v>620</v>
      </c>
      <c r="C67" s="6" t="s">
        <v>252</v>
      </c>
      <c r="D67" s="7" t="s">
        <v>639</v>
      </c>
      <c r="E67" s="6" t="s">
        <v>640</v>
      </c>
      <c r="F67" s="6" t="s">
        <v>641</v>
      </c>
      <c r="G67" s="6" t="s">
        <v>642</v>
      </c>
      <c r="H67" s="6" t="s">
        <v>643</v>
      </c>
      <c r="I67" s="6" t="s">
        <v>644</v>
      </c>
      <c r="J67" s="6" t="s">
        <v>645</v>
      </c>
      <c r="K67" s="6" t="s">
        <v>52</v>
      </c>
      <c r="L67" s="6" t="s">
        <v>41</v>
      </c>
      <c r="M67" s="6" t="s">
        <v>628</v>
      </c>
      <c r="N67" s="6" t="s">
        <v>629</v>
      </c>
    </row>
    <row r="68" customFormat="false" ht="81" hidden="false" customHeight="true" outlineLevel="0" collapsed="false">
      <c r="A68" s="6" t="s">
        <v>646</v>
      </c>
      <c r="B68" s="6" t="s">
        <v>620</v>
      </c>
      <c r="C68" s="6" t="s">
        <v>252</v>
      </c>
      <c r="D68" s="7" t="s">
        <v>647</v>
      </c>
      <c r="E68" s="6" t="s">
        <v>648</v>
      </c>
      <c r="F68" s="6" t="s">
        <v>649</v>
      </c>
      <c r="G68" s="6" t="s">
        <v>650</v>
      </c>
      <c r="H68" s="6" t="s">
        <v>605</v>
      </c>
      <c r="I68" s="6" t="s">
        <v>651</v>
      </c>
      <c r="J68" s="6" t="s">
        <v>647</v>
      </c>
      <c r="K68" s="6" t="s">
        <v>40</v>
      </c>
      <c r="L68" s="6" t="s">
        <v>103</v>
      </c>
      <c r="M68" s="6" t="s">
        <v>652</v>
      </c>
      <c r="N68" s="6" t="s">
        <v>653</v>
      </c>
    </row>
    <row r="69" customFormat="false" ht="66" hidden="false" customHeight="true" outlineLevel="0" collapsed="false">
      <c r="A69" s="6" t="s">
        <v>654</v>
      </c>
      <c r="B69" s="6" t="s">
        <v>620</v>
      </c>
      <c r="C69" s="6" t="s">
        <v>655</v>
      </c>
      <c r="D69" s="7" t="s">
        <v>656</v>
      </c>
      <c r="E69" s="6" t="s">
        <v>657</v>
      </c>
      <c r="F69" s="6" t="s">
        <v>658</v>
      </c>
      <c r="G69" s="6" t="s">
        <v>659</v>
      </c>
      <c r="H69" s="6" t="s">
        <v>660</v>
      </c>
      <c r="I69" s="6" t="s">
        <v>661</v>
      </c>
      <c r="J69" s="6" t="s">
        <v>662</v>
      </c>
      <c r="K69" s="6" t="s">
        <v>72</v>
      </c>
      <c r="L69" s="6" t="s">
        <v>41</v>
      </c>
      <c r="M69" s="6" t="s">
        <v>663</v>
      </c>
      <c r="N69" s="6" t="s">
        <v>664</v>
      </c>
    </row>
    <row r="70" customFormat="false" ht="51" hidden="false" customHeight="true" outlineLevel="0" collapsed="false">
      <c r="A70" s="6" t="s">
        <v>665</v>
      </c>
      <c r="B70" s="6" t="s">
        <v>666</v>
      </c>
      <c r="C70" s="6" t="s">
        <v>252</v>
      </c>
      <c r="D70" s="7" t="s">
        <v>667</v>
      </c>
      <c r="E70" s="6" t="s">
        <v>668</v>
      </c>
      <c r="F70" s="6" t="s">
        <v>669</v>
      </c>
      <c r="G70" s="6" t="s">
        <v>670</v>
      </c>
      <c r="H70" s="6" t="s">
        <v>605</v>
      </c>
      <c r="I70" s="6" t="s">
        <v>671</v>
      </c>
      <c r="J70" s="6" t="s">
        <v>672</v>
      </c>
      <c r="K70" s="6" t="s">
        <v>196</v>
      </c>
      <c r="L70" s="6" t="s">
        <v>41</v>
      </c>
      <c r="M70" s="6" t="s">
        <v>673</v>
      </c>
      <c r="N70" s="6" t="s">
        <v>674</v>
      </c>
    </row>
    <row r="71" customFormat="false" ht="81" hidden="false" customHeight="true" outlineLevel="0" collapsed="false">
      <c r="A71" s="6" t="s">
        <v>675</v>
      </c>
      <c r="B71" s="6" t="s">
        <v>666</v>
      </c>
      <c r="C71" s="6" t="s">
        <v>32</v>
      </c>
      <c r="D71" s="7" t="s">
        <v>676</v>
      </c>
      <c r="E71" s="6" t="s">
        <v>677</v>
      </c>
      <c r="F71" s="6" t="s">
        <v>678</v>
      </c>
      <c r="G71" s="6" t="s">
        <v>679</v>
      </c>
      <c r="H71" s="6" t="s">
        <v>605</v>
      </c>
      <c r="I71" s="6" t="s">
        <v>680</v>
      </c>
      <c r="J71" s="6" t="s">
        <v>681</v>
      </c>
      <c r="K71" s="6" t="s">
        <v>482</v>
      </c>
      <c r="L71" s="6" t="s">
        <v>41</v>
      </c>
      <c r="M71" s="6" t="s">
        <v>83</v>
      </c>
      <c r="N71" s="6" t="s">
        <v>84</v>
      </c>
    </row>
    <row r="72" customFormat="false" ht="81" hidden="false" customHeight="true" outlineLevel="0" collapsed="false">
      <c r="A72" s="6" t="s">
        <v>682</v>
      </c>
      <c r="B72" s="6" t="s">
        <v>666</v>
      </c>
      <c r="C72" s="6" t="s">
        <v>400</v>
      </c>
      <c r="D72" s="7" t="s">
        <v>683</v>
      </c>
      <c r="E72" s="6" t="s">
        <v>684</v>
      </c>
      <c r="F72" s="6" t="s">
        <v>685</v>
      </c>
      <c r="G72" s="6" t="s">
        <v>686</v>
      </c>
      <c r="H72" s="6" t="s">
        <v>687</v>
      </c>
      <c r="I72" s="6" t="s">
        <v>688</v>
      </c>
      <c r="J72" s="6" t="s">
        <v>681</v>
      </c>
      <c r="K72" s="6" t="s">
        <v>482</v>
      </c>
      <c r="L72" s="6" t="s">
        <v>408</v>
      </c>
      <c r="M72" s="6" t="s">
        <v>453</v>
      </c>
      <c r="N72" s="6" t="s">
        <v>454</v>
      </c>
    </row>
    <row r="73" customFormat="false" ht="51" hidden="false" customHeight="true" outlineLevel="0" collapsed="false">
      <c r="A73" s="6" t="s">
        <v>689</v>
      </c>
      <c r="B73" s="6" t="s">
        <v>666</v>
      </c>
      <c r="C73" s="6" t="s">
        <v>209</v>
      </c>
      <c r="D73" s="7" t="s">
        <v>690</v>
      </c>
      <c r="E73" s="6" t="s">
        <v>691</v>
      </c>
      <c r="F73" s="6" t="s">
        <v>692</v>
      </c>
      <c r="G73" s="6" t="s">
        <v>693</v>
      </c>
      <c r="H73" s="6" t="s">
        <v>605</v>
      </c>
      <c r="I73" s="6" t="s">
        <v>694</v>
      </c>
      <c r="J73" s="6" t="s">
        <v>695</v>
      </c>
      <c r="K73" s="6" t="s">
        <v>196</v>
      </c>
      <c r="L73" s="6" t="s">
        <v>41</v>
      </c>
      <c r="M73" s="6" t="s">
        <v>673</v>
      </c>
      <c r="N73" s="6" t="s">
        <v>674</v>
      </c>
    </row>
    <row r="74" customFormat="false" ht="51" hidden="false" customHeight="true" outlineLevel="0" collapsed="false">
      <c r="A74" s="6" t="s">
        <v>696</v>
      </c>
      <c r="B74" s="6" t="s">
        <v>697</v>
      </c>
      <c r="C74" s="6" t="s">
        <v>233</v>
      </c>
      <c r="D74" s="7" t="s">
        <v>698</v>
      </c>
      <c r="E74" s="6" t="s">
        <v>699</v>
      </c>
      <c r="F74" s="6" t="s">
        <v>700</v>
      </c>
      <c r="G74" s="6" t="s">
        <v>701</v>
      </c>
      <c r="H74" s="6" t="s">
        <v>702</v>
      </c>
      <c r="I74" s="6" t="s">
        <v>703</v>
      </c>
      <c r="J74" s="6" t="s">
        <v>704</v>
      </c>
      <c r="K74" s="6" t="s">
        <v>40</v>
      </c>
      <c r="L74" s="6" t="s">
        <v>103</v>
      </c>
      <c r="M74" s="6" t="s">
        <v>241</v>
      </c>
      <c r="N74" s="6" t="s">
        <v>242</v>
      </c>
    </row>
    <row r="75" customFormat="false" ht="51" hidden="false" customHeight="true" outlineLevel="0" collapsed="false">
      <c r="A75" s="6" t="s">
        <v>705</v>
      </c>
      <c r="B75" s="6" t="s">
        <v>697</v>
      </c>
      <c r="C75" s="6" t="s">
        <v>220</v>
      </c>
      <c r="D75" s="7" t="s">
        <v>706</v>
      </c>
      <c r="E75" s="6" t="s">
        <v>707</v>
      </c>
      <c r="F75" s="6" t="s">
        <v>708</v>
      </c>
      <c r="G75" s="6" t="s">
        <v>709</v>
      </c>
      <c r="H75" s="6" t="s">
        <v>710</v>
      </c>
      <c r="I75" s="6" t="s">
        <v>711</v>
      </c>
      <c r="J75" s="6" t="s">
        <v>712</v>
      </c>
      <c r="K75" s="6" t="s">
        <v>40</v>
      </c>
      <c r="L75" s="6" t="s">
        <v>73</v>
      </c>
      <c r="M75" s="6" t="s">
        <v>241</v>
      </c>
      <c r="N75" s="6" t="s">
        <v>242</v>
      </c>
    </row>
  </sheetData>
  <autoFilter ref="A1:N75"/>
  <conditionalFormatting sqref="K2:K75">
    <cfRule type="expression" priority="2" aboveAverage="0" equalAverage="0" bottom="0" percent="0" rank="0" text="" dxfId="9">
      <formula>$K2="Out of the box"</formula>
    </cfRule>
    <cfRule type="expression" priority="3" aboveAverage="0" equalAverage="0" bottom="0" percent="0" rank="0" text="" dxfId="10">
      <formula>$K2="Configured: Custom Form"</formula>
    </cfRule>
    <cfRule type="expression" priority="4" aboveAverage="0" equalAverage="0" bottom="0" percent="0" rank="0" text="" dxfId="11">
      <formula>$K2="Configured: Adaptive Form"</formula>
    </cfRule>
    <cfRule type="expression" priority="5" aboveAverage="0" equalAverage="0" bottom="0" percent="0" rank="0" text="" dxfId="12">
      <formula>$K2="Configured: workflow / DoA"</formula>
    </cfRule>
    <cfRule type="expression" priority="6" aboveAverage="0" equalAverage="0" bottom="0" percent="0" rank="0" text="" dxfId="13">
      <formula>$K2="Integration"</formula>
    </cfRule>
    <cfRule type="expression" priority="7" aboveAverage="0" equalAverage="0" bottom="0" percent="0" rank="0" text="" dxfId="14">
      <formula>$K2="Reporting: SSRS / Power BI"</formula>
    </cfRule>
  </conditionalFormatting>
  <dataValidations count="1">
    <dataValidation allowBlank="false" errorStyle="stop" operator="between" showDropDown="false" showErrorMessage="false" showInputMessage="false" sqref="K2:K75" type="list">
      <formula1>"Out of the box,Configured: Custom Form,Configured: Adaptive Form,Configured: workflow / DoA,Integration,Reporting: SSRS / Power BI"</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8" min="2" style="0" width="16"/>
  </cols>
  <sheetData>
    <row r="1" customFormat="false" ht="17.35" hidden="false" customHeight="false" outlineLevel="0" collapsed="false">
      <c r="A1" s="8" t="s">
        <v>713</v>
      </c>
    </row>
    <row r="2" customFormat="false" ht="15" hidden="false" customHeight="false" outlineLevel="0" collapsed="false">
      <c r="A2" s="9" t="s">
        <v>714</v>
      </c>
    </row>
    <row r="4" customFormat="false" ht="43.5" hidden="false" customHeight="true" outlineLevel="0" collapsed="false">
      <c r="A4" s="10" t="s">
        <v>17</v>
      </c>
      <c r="B4" s="10" t="s">
        <v>40</v>
      </c>
      <c r="C4" s="10" t="s">
        <v>113</v>
      </c>
      <c r="D4" s="10" t="s">
        <v>72</v>
      </c>
      <c r="E4" s="10" t="s">
        <v>52</v>
      </c>
      <c r="F4" s="10" t="s">
        <v>482</v>
      </c>
      <c r="G4" s="10" t="s">
        <v>196</v>
      </c>
      <c r="H4" s="10" t="s">
        <v>715</v>
      </c>
    </row>
    <row r="5" customFormat="false" ht="15" hidden="false" customHeight="false" outlineLevel="0" collapsed="false">
      <c r="A5" s="11" t="s">
        <v>31</v>
      </c>
      <c r="B5" s="12" t="n">
        <f aca="false">COUNTIFS('RICS Process Mapping'!$B$2:$B$75,$A5,'RICS Process Mapping'!$K$2:$K$75,B$4)</f>
        <v>3</v>
      </c>
      <c r="C5" s="12" t="n">
        <f aca="false">COUNTIFS('RICS Process Mapping'!$B$2:$B$75,$A5,'RICS Process Mapping'!$K$2:$K$75,C$4)</f>
        <v>1</v>
      </c>
      <c r="D5" s="12" t="n">
        <f aca="false">COUNTIFS('RICS Process Mapping'!$B$2:$B$75,$A5,'RICS Process Mapping'!$K$2:$K$75,D$4)</f>
        <v>3</v>
      </c>
      <c r="E5" s="12" t="n">
        <f aca="false">COUNTIFS('RICS Process Mapping'!$B$2:$B$75,$A5,'RICS Process Mapping'!$K$2:$K$75,E$4)</f>
        <v>1</v>
      </c>
      <c r="F5" s="12" t="n">
        <f aca="false">COUNTIFS('RICS Process Mapping'!$B$2:$B$75,$A5,'RICS Process Mapping'!$K$2:$K$75,F$4)</f>
        <v>0</v>
      </c>
      <c r="G5" s="12" t="n">
        <f aca="false">COUNTIFS('RICS Process Mapping'!$B$2:$B$75,$A5,'RICS Process Mapping'!$K$2:$K$75,G$4)</f>
        <v>0</v>
      </c>
      <c r="H5" s="13" t="n">
        <f aca="false">SUM(B5:G5)</f>
        <v>8</v>
      </c>
    </row>
    <row r="6" customFormat="false" ht="15" hidden="false" customHeight="false" outlineLevel="0" collapsed="false">
      <c r="A6" s="11" t="s">
        <v>115</v>
      </c>
      <c r="B6" s="12" t="n">
        <f aca="false">COUNTIFS('RICS Process Mapping'!$B$2:$B$75,$A6,'RICS Process Mapping'!$K$2:$K$75,B$4)</f>
        <v>6</v>
      </c>
      <c r="C6" s="12" t="n">
        <f aca="false">COUNTIFS('RICS Process Mapping'!$B$2:$B$75,$A6,'RICS Process Mapping'!$K$2:$K$75,C$4)</f>
        <v>0</v>
      </c>
      <c r="D6" s="12" t="n">
        <f aca="false">COUNTIFS('RICS Process Mapping'!$B$2:$B$75,$A6,'RICS Process Mapping'!$K$2:$K$75,D$4)</f>
        <v>0</v>
      </c>
      <c r="E6" s="12" t="n">
        <f aca="false">COUNTIFS('RICS Process Mapping'!$B$2:$B$75,$A6,'RICS Process Mapping'!$K$2:$K$75,E$4)</f>
        <v>0</v>
      </c>
      <c r="F6" s="12" t="n">
        <f aca="false">COUNTIFS('RICS Process Mapping'!$B$2:$B$75,$A6,'RICS Process Mapping'!$K$2:$K$75,F$4)</f>
        <v>0</v>
      </c>
      <c r="G6" s="12" t="n">
        <f aca="false">COUNTIFS('RICS Process Mapping'!$B$2:$B$75,$A6,'RICS Process Mapping'!$K$2:$K$75,G$4)</f>
        <v>0</v>
      </c>
      <c r="H6" s="13" t="n">
        <f aca="false">SUM(B6:G6)</f>
        <v>6</v>
      </c>
    </row>
    <row r="7" customFormat="false" ht="15" hidden="false" customHeight="false" outlineLevel="0" collapsed="false">
      <c r="A7" s="11" t="s">
        <v>169</v>
      </c>
      <c r="B7" s="12" t="n">
        <f aca="false">COUNTIFS('RICS Process Mapping'!$B$2:$B$75,$A7,'RICS Process Mapping'!$K$2:$K$75,B$4)</f>
        <v>1</v>
      </c>
      <c r="C7" s="12" t="n">
        <f aca="false">COUNTIFS('RICS Process Mapping'!$B$2:$B$75,$A7,'RICS Process Mapping'!$K$2:$K$75,C$4)</f>
        <v>2</v>
      </c>
      <c r="D7" s="12" t="n">
        <f aca="false">COUNTIFS('RICS Process Mapping'!$B$2:$B$75,$A7,'RICS Process Mapping'!$K$2:$K$75,D$4)</f>
        <v>2</v>
      </c>
      <c r="E7" s="12" t="n">
        <f aca="false">COUNTIFS('RICS Process Mapping'!$B$2:$B$75,$A7,'RICS Process Mapping'!$K$2:$K$75,E$4)</f>
        <v>0</v>
      </c>
      <c r="F7" s="12" t="n">
        <f aca="false">COUNTIFS('RICS Process Mapping'!$B$2:$B$75,$A7,'RICS Process Mapping'!$K$2:$K$75,F$4)</f>
        <v>0</v>
      </c>
      <c r="G7" s="12" t="n">
        <f aca="false">COUNTIFS('RICS Process Mapping'!$B$2:$B$75,$A7,'RICS Process Mapping'!$K$2:$K$75,G$4)</f>
        <v>1</v>
      </c>
      <c r="H7" s="13" t="n">
        <f aca="false">SUM(B7:G7)</f>
        <v>6</v>
      </c>
    </row>
    <row r="8" customFormat="false" ht="15" hidden="false" customHeight="false" outlineLevel="0" collapsed="false">
      <c r="A8" s="11" t="s">
        <v>232</v>
      </c>
      <c r="B8" s="12" t="n">
        <f aca="false">COUNTIFS('RICS Process Mapping'!$B$2:$B$75,$A8,'RICS Process Mapping'!$K$2:$K$75,B$4)</f>
        <v>7</v>
      </c>
      <c r="C8" s="12" t="n">
        <f aca="false">COUNTIFS('RICS Process Mapping'!$B$2:$B$75,$A8,'RICS Process Mapping'!$K$2:$K$75,C$4)</f>
        <v>1</v>
      </c>
      <c r="D8" s="12" t="n">
        <f aca="false">COUNTIFS('RICS Process Mapping'!$B$2:$B$75,$A8,'RICS Process Mapping'!$K$2:$K$75,D$4)</f>
        <v>1</v>
      </c>
      <c r="E8" s="12" t="n">
        <f aca="false">COUNTIFS('RICS Process Mapping'!$B$2:$B$75,$A8,'RICS Process Mapping'!$K$2:$K$75,E$4)</f>
        <v>0</v>
      </c>
      <c r="F8" s="12" t="n">
        <f aca="false">COUNTIFS('RICS Process Mapping'!$B$2:$B$75,$A8,'RICS Process Mapping'!$K$2:$K$75,F$4)</f>
        <v>0</v>
      </c>
      <c r="G8" s="12" t="n">
        <f aca="false">COUNTIFS('RICS Process Mapping'!$B$2:$B$75,$A8,'RICS Process Mapping'!$K$2:$K$75,G$4)</f>
        <v>0</v>
      </c>
      <c r="H8" s="13" t="n">
        <f aca="false">SUM(B8:G8)</f>
        <v>9</v>
      </c>
    </row>
    <row r="9" customFormat="false" ht="15" hidden="false" customHeight="false" outlineLevel="0" collapsed="false">
      <c r="A9" s="11" t="s">
        <v>310</v>
      </c>
      <c r="B9" s="12" t="n">
        <f aca="false">COUNTIFS('RICS Process Mapping'!$B$2:$B$75,$A9,'RICS Process Mapping'!$K$2:$K$75,B$4)</f>
        <v>6</v>
      </c>
      <c r="C9" s="12" t="n">
        <f aca="false">COUNTIFS('RICS Process Mapping'!$B$2:$B$75,$A9,'RICS Process Mapping'!$K$2:$K$75,C$4)</f>
        <v>2</v>
      </c>
      <c r="D9" s="12" t="n">
        <f aca="false">COUNTIFS('RICS Process Mapping'!$B$2:$B$75,$A9,'RICS Process Mapping'!$K$2:$K$75,D$4)</f>
        <v>1</v>
      </c>
      <c r="E9" s="12" t="n">
        <f aca="false">COUNTIFS('RICS Process Mapping'!$B$2:$B$75,$A9,'RICS Process Mapping'!$K$2:$K$75,E$4)</f>
        <v>0</v>
      </c>
      <c r="F9" s="12" t="n">
        <f aca="false">COUNTIFS('RICS Process Mapping'!$B$2:$B$75,$A9,'RICS Process Mapping'!$K$2:$K$75,F$4)</f>
        <v>0</v>
      </c>
      <c r="G9" s="12" t="n">
        <f aca="false">COUNTIFS('RICS Process Mapping'!$B$2:$B$75,$A9,'RICS Process Mapping'!$K$2:$K$75,G$4)</f>
        <v>1</v>
      </c>
      <c r="H9" s="13" t="n">
        <f aca="false">SUM(B9:G9)</f>
        <v>10</v>
      </c>
    </row>
    <row r="10" customFormat="false" ht="15" hidden="false" customHeight="false" outlineLevel="0" collapsed="false">
      <c r="A10" s="11" t="s">
        <v>399</v>
      </c>
      <c r="B10" s="12" t="n">
        <f aca="false">COUNTIFS('RICS Process Mapping'!$B$2:$B$75,$A10,'RICS Process Mapping'!$K$2:$K$75,B$4)</f>
        <v>6</v>
      </c>
      <c r="C10" s="12" t="n">
        <f aca="false">COUNTIFS('RICS Process Mapping'!$B$2:$B$75,$A10,'RICS Process Mapping'!$K$2:$K$75,C$4)</f>
        <v>1</v>
      </c>
      <c r="D10" s="12" t="n">
        <f aca="false">COUNTIFS('RICS Process Mapping'!$B$2:$B$75,$A10,'RICS Process Mapping'!$K$2:$K$75,D$4)</f>
        <v>0</v>
      </c>
      <c r="E10" s="12" t="n">
        <f aca="false">COUNTIFS('RICS Process Mapping'!$B$2:$B$75,$A10,'RICS Process Mapping'!$K$2:$K$75,E$4)</f>
        <v>1</v>
      </c>
      <c r="F10" s="12" t="n">
        <f aca="false">COUNTIFS('RICS Process Mapping'!$B$2:$B$75,$A10,'RICS Process Mapping'!$K$2:$K$75,F$4)</f>
        <v>1</v>
      </c>
      <c r="G10" s="12" t="n">
        <f aca="false">COUNTIFS('RICS Process Mapping'!$B$2:$B$75,$A10,'RICS Process Mapping'!$K$2:$K$75,G$4)</f>
        <v>0</v>
      </c>
      <c r="H10" s="13" t="n">
        <f aca="false">SUM(B10:G10)</f>
        <v>9</v>
      </c>
    </row>
    <row r="11" customFormat="false" ht="15" hidden="false" customHeight="false" outlineLevel="0" collapsed="false">
      <c r="A11" s="11" t="s">
        <v>484</v>
      </c>
      <c r="B11" s="12" t="n">
        <f aca="false">COUNTIFS('RICS Process Mapping'!$B$2:$B$75,$A11,'RICS Process Mapping'!$K$2:$K$75,B$4)</f>
        <v>3</v>
      </c>
      <c r="C11" s="12" t="n">
        <f aca="false">COUNTIFS('RICS Process Mapping'!$B$2:$B$75,$A11,'RICS Process Mapping'!$K$2:$K$75,C$4)</f>
        <v>0</v>
      </c>
      <c r="D11" s="12" t="n">
        <f aca="false">COUNTIFS('RICS Process Mapping'!$B$2:$B$75,$A11,'RICS Process Mapping'!$K$2:$K$75,D$4)</f>
        <v>2</v>
      </c>
      <c r="E11" s="12" t="n">
        <f aca="false">COUNTIFS('RICS Process Mapping'!$B$2:$B$75,$A11,'RICS Process Mapping'!$K$2:$K$75,E$4)</f>
        <v>0</v>
      </c>
      <c r="F11" s="12" t="n">
        <f aca="false">COUNTIFS('RICS Process Mapping'!$B$2:$B$75,$A11,'RICS Process Mapping'!$K$2:$K$75,F$4)</f>
        <v>0</v>
      </c>
      <c r="G11" s="12" t="n">
        <f aca="false">COUNTIFS('RICS Process Mapping'!$B$2:$B$75,$A11,'RICS Process Mapping'!$K$2:$K$75,G$4)</f>
        <v>0</v>
      </c>
      <c r="H11" s="13" t="n">
        <f aca="false">SUM(B11:G11)</f>
        <v>5</v>
      </c>
    </row>
    <row r="12" customFormat="false" ht="15" hidden="false" customHeight="false" outlineLevel="0" collapsed="false">
      <c r="A12" s="11" t="s">
        <v>526</v>
      </c>
      <c r="B12" s="12" t="n">
        <f aca="false">COUNTIFS('RICS Process Mapping'!$B$2:$B$75,$A12,'RICS Process Mapping'!$K$2:$K$75,B$4)</f>
        <v>0</v>
      </c>
      <c r="C12" s="12" t="n">
        <f aca="false">COUNTIFS('RICS Process Mapping'!$B$2:$B$75,$A12,'RICS Process Mapping'!$K$2:$K$75,C$4)</f>
        <v>2</v>
      </c>
      <c r="D12" s="12" t="n">
        <f aca="false">COUNTIFS('RICS Process Mapping'!$B$2:$B$75,$A12,'RICS Process Mapping'!$K$2:$K$75,D$4)</f>
        <v>2</v>
      </c>
      <c r="E12" s="12" t="n">
        <f aca="false">COUNTIFS('RICS Process Mapping'!$B$2:$B$75,$A12,'RICS Process Mapping'!$K$2:$K$75,E$4)</f>
        <v>0</v>
      </c>
      <c r="F12" s="12" t="n">
        <f aca="false">COUNTIFS('RICS Process Mapping'!$B$2:$B$75,$A12,'RICS Process Mapping'!$K$2:$K$75,F$4)</f>
        <v>0</v>
      </c>
      <c r="G12" s="12" t="n">
        <f aca="false">COUNTIFS('RICS Process Mapping'!$B$2:$B$75,$A12,'RICS Process Mapping'!$K$2:$K$75,G$4)</f>
        <v>1</v>
      </c>
      <c r="H12" s="13" t="n">
        <f aca="false">SUM(B12:G12)</f>
        <v>5</v>
      </c>
    </row>
    <row r="13" customFormat="false" ht="15" hidden="false" customHeight="false" outlineLevel="0" collapsed="false">
      <c r="A13" s="11" t="s">
        <v>571</v>
      </c>
      <c r="B13" s="12" t="n">
        <f aca="false">COUNTIFS('RICS Process Mapping'!$B$2:$B$75,$A13,'RICS Process Mapping'!$K$2:$K$75,B$4)</f>
        <v>1</v>
      </c>
      <c r="C13" s="12" t="n">
        <f aca="false">COUNTIFS('RICS Process Mapping'!$B$2:$B$75,$A13,'RICS Process Mapping'!$K$2:$K$75,C$4)</f>
        <v>1</v>
      </c>
      <c r="D13" s="12" t="n">
        <f aca="false">COUNTIFS('RICS Process Mapping'!$B$2:$B$75,$A13,'RICS Process Mapping'!$K$2:$K$75,D$4)</f>
        <v>0</v>
      </c>
      <c r="E13" s="12" t="n">
        <f aca="false">COUNTIFS('RICS Process Mapping'!$B$2:$B$75,$A13,'RICS Process Mapping'!$K$2:$K$75,E$4)</f>
        <v>0</v>
      </c>
      <c r="F13" s="12" t="n">
        <f aca="false">COUNTIFS('RICS Process Mapping'!$B$2:$B$75,$A13,'RICS Process Mapping'!$K$2:$K$75,F$4)</f>
        <v>0</v>
      </c>
      <c r="G13" s="12" t="n">
        <f aca="false">COUNTIFS('RICS Process Mapping'!$B$2:$B$75,$A13,'RICS Process Mapping'!$K$2:$K$75,G$4)</f>
        <v>3</v>
      </c>
      <c r="H13" s="13" t="n">
        <f aca="false">SUM(B13:G13)</f>
        <v>5</v>
      </c>
    </row>
    <row r="14" customFormat="false" ht="15" hidden="false" customHeight="false" outlineLevel="0" collapsed="false">
      <c r="A14" s="11" t="s">
        <v>620</v>
      </c>
      <c r="B14" s="12" t="n">
        <f aca="false">COUNTIFS('RICS Process Mapping'!$B$2:$B$75,$A14,'RICS Process Mapping'!$K$2:$K$75,B$4)</f>
        <v>1</v>
      </c>
      <c r="C14" s="12" t="n">
        <f aca="false">COUNTIFS('RICS Process Mapping'!$B$2:$B$75,$A14,'RICS Process Mapping'!$K$2:$K$75,C$4)</f>
        <v>0</v>
      </c>
      <c r="D14" s="12" t="n">
        <f aca="false">COUNTIFS('RICS Process Mapping'!$B$2:$B$75,$A14,'RICS Process Mapping'!$K$2:$K$75,D$4)</f>
        <v>1</v>
      </c>
      <c r="E14" s="12" t="n">
        <f aca="false">COUNTIFS('RICS Process Mapping'!$B$2:$B$75,$A14,'RICS Process Mapping'!$K$2:$K$75,E$4)</f>
        <v>3</v>
      </c>
      <c r="F14" s="12" t="n">
        <f aca="false">COUNTIFS('RICS Process Mapping'!$B$2:$B$75,$A14,'RICS Process Mapping'!$K$2:$K$75,F$4)</f>
        <v>0</v>
      </c>
      <c r="G14" s="12" t="n">
        <f aca="false">COUNTIFS('RICS Process Mapping'!$B$2:$B$75,$A14,'RICS Process Mapping'!$K$2:$K$75,G$4)</f>
        <v>0</v>
      </c>
      <c r="H14" s="13" t="n">
        <f aca="false">SUM(B14:G14)</f>
        <v>5</v>
      </c>
    </row>
    <row r="15" customFormat="false" ht="15" hidden="false" customHeight="false" outlineLevel="0" collapsed="false">
      <c r="A15" s="11" t="s">
        <v>666</v>
      </c>
      <c r="B15" s="12" t="n">
        <f aca="false">COUNTIFS('RICS Process Mapping'!$B$2:$B$75,$A15,'RICS Process Mapping'!$K$2:$K$75,B$4)</f>
        <v>0</v>
      </c>
      <c r="C15" s="12" t="n">
        <f aca="false">COUNTIFS('RICS Process Mapping'!$B$2:$B$75,$A15,'RICS Process Mapping'!$K$2:$K$75,C$4)</f>
        <v>0</v>
      </c>
      <c r="D15" s="12" t="n">
        <f aca="false">COUNTIFS('RICS Process Mapping'!$B$2:$B$75,$A15,'RICS Process Mapping'!$K$2:$K$75,D$4)</f>
        <v>0</v>
      </c>
      <c r="E15" s="12" t="n">
        <f aca="false">COUNTIFS('RICS Process Mapping'!$B$2:$B$75,$A15,'RICS Process Mapping'!$K$2:$K$75,E$4)</f>
        <v>0</v>
      </c>
      <c r="F15" s="12" t="n">
        <f aca="false">COUNTIFS('RICS Process Mapping'!$B$2:$B$75,$A15,'RICS Process Mapping'!$K$2:$K$75,F$4)</f>
        <v>2</v>
      </c>
      <c r="G15" s="12" t="n">
        <f aca="false">COUNTIFS('RICS Process Mapping'!$B$2:$B$75,$A15,'RICS Process Mapping'!$K$2:$K$75,G$4)</f>
        <v>2</v>
      </c>
      <c r="H15" s="13" t="n">
        <f aca="false">SUM(B15:G15)</f>
        <v>4</v>
      </c>
    </row>
    <row r="16" customFormat="false" ht="15" hidden="false" customHeight="false" outlineLevel="0" collapsed="false">
      <c r="A16" s="11" t="s">
        <v>697</v>
      </c>
      <c r="B16" s="12" t="n">
        <f aca="false">COUNTIFS('RICS Process Mapping'!$B$2:$B$75,$A16,'RICS Process Mapping'!$K$2:$K$75,B$4)</f>
        <v>2</v>
      </c>
      <c r="C16" s="12" t="n">
        <f aca="false">COUNTIFS('RICS Process Mapping'!$B$2:$B$75,$A16,'RICS Process Mapping'!$K$2:$K$75,C$4)</f>
        <v>0</v>
      </c>
      <c r="D16" s="12" t="n">
        <f aca="false">COUNTIFS('RICS Process Mapping'!$B$2:$B$75,$A16,'RICS Process Mapping'!$K$2:$K$75,D$4)</f>
        <v>0</v>
      </c>
      <c r="E16" s="12" t="n">
        <f aca="false">COUNTIFS('RICS Process Mapping'!$B$2:$B$75,$A16,'RICS Process Mapping'!$K$2:$K$75,E$4)</f>
        <v>0</v>
      </c>
      <c r="F16" s="12" t="n">
        <f aca="false">COUNTIFS('RICS Process Mapping'!$B$2:$B$75,$A16,'RICS Process Mapping'!$K$2:$K$75,F$4)</f>
        <v>0</v>
      </c>
      <c r="G16" s="12" t="n">
        <f aca="false">COUNTIFS('RICS Process Mapping'!$B$2:$B$75,$A16,'RICS Process Mapping'!$K$2:$K$75,G$4)</f>
        <v>0</v>
      </c>
      <c r="H16" s="13" t="n">
        <f aca="false">SUM(B16:G16)</f>
        <v>2</v>
      </c>
    </row>
    <row r="17" customFormat="false" ht="15" hidden="false" customHeight="false" outlineLevel="0" collapsed="false">
      <c r="A17" s="14" t="s">
        <v>716</v>
      </c>
      <c r="B17" s="15" t="n">
        <f aca="false">SUM(B5:B16)</f>
        <v>36</v>
      </c>
      <c r="C17" s="15" t="n">
        <f aca="false">SUM(C5:C16)</f>
        <v>10</v>
      </c>
      <c r="D17" s="15" t="n">
        <f aca="false">SUM(D5:D16)</f>
        <v>12</v>
      </c>
      <c r="E17" s="15" t="n">
        <f aca="false">SUM(E5:E16)</f>
        <v>5</v>
      </c>
      <c r="F17" s="15" t="n">
        <f aca="false">SUM(F5:F16)</f>
        <v>3</v>
      </c>
      <c r="G17" s="15" t="n">
        <f aca="false">SUM(G5:G16)</f>
        <v>8</v>
      </c>
      <c r="H17" s="15" t="n">
        <f aca="false">SUM(H5:H16)</f>
        <v>74</v>
      </c>
    </row>
    <row r="18" customFormat="false" ht="15" hidden="false" customHeight="false" outlineLevel="0" collapsed="false">
      <c r="A18" s="16" t="s">
        <v>717</v>
      </c>
      <c r="B18" s="17" t="n">
        <f aca="false">IF($H17=0,0,B17/$H17)</f>
        <v>0.486486486486487</v>
      </c>
      <c r="C18" s="17" t="n">
        <f aca="false">IF($H17=0,0,C17/$H17)</f>
        <v>0.135135135135135</v>
      </c>
      <c r="D18" s="17" t="n">
        <f aca="false">IF($H17=0,0,D17/$H17)</f>
        <v>0.162162162162162</v>
      </c>
      <c r="E18" s="17" t="n">
        <f aca="false">IF($H17=0,0,E17/$H17)</f>
        <v>0.0675675675675676</v>
      </c>
      <c r="F18" s="17" t="n">
        <f aca="false">IF($H17=0,0,F17/$H17)</f>
        <v>0.0405405405405405</v>
      </c>
      <c r="G18" s="17" t="n">
        <f aca="false">IF($H17=0,0,G17/$H17)</f>
        <v>0.108108108108108</v>
      </c>
    </row>
    <row r="20" customFormat="false" ht="15" hidden="false" customHeight="false" outlineLevel="0" collapsed="false">
      <c r="A20" s="18" t="s">
        <v>718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60"/>
    <col collapsed="false" customWidth="true" hidden="false" outlineLevel="0" max="3" min="3" style="0" width="18"/>
  </cols>
  <sheetData>
    <row r="1" customFormat="false" ht="17.35" hidden="false" customHeight="false" outlineLevel="0" collapsed="false">
      <c r="A1" s="8" t="s">
        <v>719</v>
      </c>
    </row>
    <row r="3" customFormat="false" ht="23.85" hidden="false" customHeight="false" outlineLevel="0" collapsed="false">
      <c r="A3" s="5" t="s">
        <v>720</v>
      </c>
      <c r="B3" s="5" t="s">
        <v>721</v>
      </c>
      <c r="C3" s="5" t="s">
        <v>722</v>
      </c>
    </row>
    <row r="4" customFormat="false" ht="15" hidden="false" customHeight="false" outlineLevel="0" collapsed="false">
      <c r="A4" s="19" t="s">
        <v>162</v>
      </c>
      <c r="B4" s="11" t="s">
        <v>723</v>
      </c>
      <c r="C4" s="12" t="n">
        <f aca="false">COUNTIF('RICS Process Mapping'!$F$2:$F$75,"*"&amp;A4&amp;"*")+COUNTIF('RICS Process Mapping'!$G$2:$G$75,"*"&amp;A4&amp;"*")-COUNTIFS('RICS Process Mapping'!$F$2:$F$75,"*"&amp;A4&amp;"*",'RICS Process Mapping'!$G$2:$G$75,"*"&amp;A4&amp;"*")</f>
        <v>5</v>
      </c>
    </row>
    <row r="5" customFormat="false" ht="15" hidden="false" customHeight="false" outlineLevel="0" collapsed="false">
      <c r="A5" s="19" t="s">
        <v>724</v>
      </c>
      <c r="B5" s="11" t="s">
        <v>725</v>
      </c>
      <c r="C5" s="12" t="n">
        <f aca="false">COUNTIF('RICS Process Mapping'!$F$2:$F$75,"*"&amp;A5&amp;"*")+COUNTIF('RICS Process Mapping'!$G$2:$G$75,"*"&amp;A5&amp;"*")-COUNTIFS('RICS Process Mapping'!$F$2:$F$75,"*"&amp;A5&amp;"*",'RICS Process Mapping'!$G$2:$G$75,"*"&amp;A5&amp;"*")</f>
        <v>5</v>
      </c>
    </row>
    <row r="6" customFormat="false" ht="15" hidden="false" customHeight="false" outlineLevel="0" collapsed="false">
      <c r="A6" s="19" t="s">
        <v>323</v>
      </c>
      <c r="B6" s="11" t="s">
        <v>726</v>
      </c>
      <c r="C6" s="12" t="n">
        <f aca="false">COUNTIF('RICS Process Mapping'!$F$2:$F$75,"*"&amp;A6&amp;"*")+COUNTIF('RICS Process Mapping'!$G$2:$G$75,"*"&amp;A6&amp;"*")-COUNTIFS('RICS Process Mapping'!$F$2:$F$75,"*"&amp;A6&amp;"*",'RICS Process Mapping'!$G$2:$G$75,"*"&amp;A6&amp;"*")</f>
        <v>2</v>
      </c>
    </row>
    <row r="7" customFormat="false" ht="15" hidden="false" customHeight="false" outlineLevel="0" collapsed="false">
      <c r="A7" s="19" t="s">
        <v>727</v>
      </c>
      <c r="B7" s="11" t="s">
        <v>728</v>
      </c>
      <c r="C7" s="12" t="n">
        <f aca="false">COUNTIF('RICS Process Mapping'!$F$2:$F$75,"*"&amp;A7&amp;"*")+COUNTIF('RICS Process Mapping'!$G$2:$G$75,"*"&amp;A7&amp;"*")-COUNTIFS('RICS Process Mapping'!$F$2:$F$75,"*"&amp;A7&amp;"*",'RICS Process Mapping'!$G$2:$G$75,"*"&amp;A7&amp;"*")</f>
        <v>2</v>
      </c>
    </row>
    <row r="8" customFormat="false" ht="15" hidden="false" customHeight="false" outlineLevel="0" collapsed="false">
      <c r="A8" s="19" t="s">
        <v>341</v>
      </c>
      <c r="B8" s="11" t="s">
        <v>729</v>
      </c>
      <c r="C8" s="12" t="n">
        <f aca="false">COUNTIF('RICS Process Mapping'!$F$2:$F$75,"*"&amp;A8&amp;"*")+COUNTIF('RICS Process Mapping'!$G$2:$G$75,"*"&amp;A8&amp;"*")-COUNTIFS('RICS Process Mapping'!$F$2:$F$75,"*"&amp;A8&amp;"*",'RICS Process Mapping'!$G$2:$G$75,"*"&amp;A8&amp;"*")</f>
        <v>4</v>
      </c>
    </row>
    <row r="9" customFormat="false" ht="15" hidden="false" customHeight="false" outlineLevel="0" collapsed="false">
      <c r="A9" s="19" t="s">
        <v>730</v>
      </c>
      <c r="B9" s="11" t="s">
        <v>731</v>
      </c>
      <c r="C9" s="12" t="n">
        <f aca="false">COUNTIF('RICS Process Mapping'!$F$2:$F$75,"*"&amp;A9&amp;"*")+COUNTIF('RICS Process Mapping'!$G$2:$G$75,"*"&amp;A9&amp;"*")-COUNTIFS('RICS Process Mapping'!$F$2:$F$75,"*"&amp;A9&amp;"*",'RICS Process Mapping'!$G$2:$G$75,"*"&amp;A9&amp;"*")</f>
        <v>7</v>
      </c>
    </row>
    <row r="10" customFormat="false" ht="15" hidden="false" customHeight="false" outlineLevel="0" collapsed="false">
      <c r="A10" s="19" t="s">
        <v>732</v>
      </c>
      <c r="B10" s="11" t="s">
        <v>733</v>
      </c>
      <c r="C10" s="12" t="n">
        <f aca="false">COUNTIF('RICS Process Mapping'!$F$2:$F$75,"*"&amp;A10&amp;"*")+COUNTIF('RICS Process Mapping'!$G$2:$G$75,"*"&amp;A10&amp;"*")-COUNTIFS('RICS Process Mapping'!$F$2:$F$75,"*"&amp;A10&amp;"*",'RICS Process Mapping'!$G$2:$G$75,"*"&amp;A10&amp;"*")</f>
        <v>8</v>
      </c>
    </row>
    <row r="11" customFormat="false" ht="15" hidden="false" customHeight="false" outlineLevel="0" collapsed="false">
      <c r="A11" s="19" t="s">
        <v>468</v>
      </c>
      <c r="B11" s="11" t="s">
        <v>734</v>
      </c>
      <c r="C11" s="12" t="n">
        <f aca="false">COUNTIF('RICS Process Mapping'!$F$2:$F$75,"*"&amp;A11&amp;"*")+COUNTIF('RICS Process Mapping'!$G$2:$G$75,"*"&amp;A11&amp;"*")-COUNTIFS('RICS Process Mapping'!$F$2:$F$75,"*"&amp;A11&amp;"*",'RICS Process Mapping'!$G$2:$G$75,"*"&amp;A11&amp;"*")</f>
        <v>1</v>
      </c>
    </row>
    <row r="12" customFormat="false" ht="15" hidden="false" customHeight="false" outlineLevel="0" collapsed="false">
      <c r="A12" s="19" t="s">
        <v>735</v>
      </c>
      <c r="B12" s="11" t="s">
        <v>736</v>
      </c>
      <c r="C12" s="12" t="n">
        <f aca="false">COUNTIF('RICS Process Mapping'!$F$2:$F$75,"*"&amp;A12&amp;"*")+COUNTIF('RICS Process Mapping'!$G$2:$G$75,"*"&amp;A12&amp;"*")-COUNTIFS('RICS Process Mapping'!$F$2:$F$75,"*"&amp;A12&amp;"*",'RICS Process Mapping'!$G$2:$G$75,"*"&amp;A12&amp;"*")</f>
        <v>1</v>
      </c>
    </row>
    <row r="13" customFormat="false" ht="15" hidden="false" customHeight="false" outlineLevel="0" collapsed="false">
      <c r="A13" s="19" t="s">
        <v>737</v>
      </c>
      <c r="B13" s="11" t="s">
        <v>738</v>
      </c>
      <c r="C13" s="12" t="n">
        <f aca="false">COUNTIF('RICS Process Mapping'!$F$2:$F$75,"*"&amp;A13&amp;"*")+COUNTIF('RICS Process Mapping'!$G$2:$G$75,"*"&amp;A13&amp;"*")-COUNTIFS('RICS Process Mapping'!$F$2:$F$75,"*"&amp;A13&amp;"*",'RICS Process Mapping'!$G$2:$G$75,"*"&amp;A13&amp;"*")</f>
        <v>4</v>
      </c>
    </row>
    <row r="14" customFormat="false" ht="15" hidden="false" customHeight="false" outlineLevel="0" collapsed="false">
      <c r="A14" s="19" t="s">
        <v>173</v>
      </c>
      <c r="B14" s="11" t="s">
        <v>739</v>
      </c>
      <c r="C14" s="12" t="n">
        <f aca="false">COUNTIF('RICS Process Mapping'!$F$2:$F$75,"*"&amp;A14&amp;"*")+COUNTIF('RICS Process Mapping'!$G$2:$G$75,"*"&amp;A14&amp;"*")-COUNTIFS('RICS Process Mapping'!$F$2:$F$75,"*"&amp;A14&amp;"*",'RICS Process Mapping'!$G$2:$G$75,"*"&amp;A14&amp;"*")</f>
        <v>5</v>
      </c>
    </row>
    <row r="15" customFormat="false" ht="15" hidden="false" customHeight="false" outlineLevel="0" collapsed="false">
      <c r="A15" s="19" t="s">
        <v>236</v>
      </c>
      <c r="B15" s="11" t="s">
        <v>740</v>
      </c>
      <c r="C15" s="12" t="n">
        <f aca="false">COUNTIF('RICS Process Mapping'!$F$2:$F$75,"*"&amp;A15&amp;"*")+COUNTIF('RICS Process Mapping'!$G$2:$G$75,"*"&amp;A15&amp;"*")-COUNTIFS('RICS Process Mapping'!$F$2:$F$75,"*"&amp;A15&amp;"*",'RICS Process Mapping'!$G$2:$G$75,"*"&amp;A15&amp;"*")</f>
        <v>1</v>
      </c>
    </row>
    <row r="16" customFormat="false" ht="15" hidden="false" customHeight="false" outlineLevel="0" collapsed="false">
      <c r="A16" s="19" t="s">
        <v>741</v>
      </c>
      <c r="B16" s="11" t="s">
        <v>742</v>
      </c>
      <c r="C16" s="12" t="n">
        <f aca="false">COUNTIF('RICS Process Mapping'!$F$2:$F$75,"*"&amp;A16&amp;"*")+COUNTIF('RICS Process Mapping'!$G$2:$G$75,"*"&amp;A16&amp;"*")-COUNTIFS('RICS Process Mapping'!$F$2:$F$75,"*"&amp;A16&amp;"*",'RICS Process Mapping'!$G$2:$G$75,"*"&amp;A16&amp;"*")</f>
        <v>2</v>
      </c>
    </row>
    <row r="17" customFormat="false" ht="15" hidden="false" customHeight="false" outlineLevel="0" collapsed="false">
      <c r="A17" s="19" t="s">
        <v>743</v>
      </c>
      <c r="B17" s="11" t="s">
        <v>744</v>
      </c>
      <c r="C17" s="12" t="n">
        <f aca="false">COUNTIF('RICS Process Mapping'!$F$2:$F$75,"*"&amp;A17&amp;"*")+COUNTIF('RICS Process Mapping'!$G$2:$G$75,"*"&amp;A17&amp;"*")-COUNTIFS('RICS Process Mapping'!$F$2:$F$75,"*"&amp;A17&amp;"*",'RICS Process Mapping'!$G$2:$G$75,"*"&amp;A17&amp;"*")</f>
        <v>1</v>
      </c>
    </row>
    <row r="18" customFormat="false" ht="15" hidden="false" customHeight="false" outlineLevel="0" collapsed="false">
      <c r="A18" s="19" t="s">
        <v>745</v>
      </c>
      <c r="B18" s="11" t="s">
        <v>746</v>
      </c>
      <c r="C18" s="12" t="n">
        <f aca="false">COUNTIF('RICS Process Mapping'!$F$2:$F$75,"*"&amp;A18&amp;"*")+COUNTIF('RICS Process Mapping'!$G$2:$G$75,"*"&amp;A18&amp;"*")-COUNTIFS('RICS Process Mapping'!$F$2:$F$75,"*"&amp;A18&amp;"*",'RICS Process Mapping'!$G$2:$G$75,"*"&amp;A18&amp;"*")</f>
        <v>1</v>
      </c>
    </row>
    <row r="19" customFormat="false" ht="15" hidden="false" customHeight="false" outlineLevel="0" collapsed="false">
      <c r="A19" s="19" t="s">
        <v>263</v>
      </c>
      <c r="B19" s="11" t="s">
        <v>747</v>
      </c>
      <c r="C19" s="12" t="n">
        <f aca="false">COUNTIF('RICS Process Mapping'!$F$2:$F$75,"*"&amp;A19&amp;"*")+COUNTIF('RICS Process Mapping'!$G$2:$G$75,"*"&amp;A19&amp;"*")-COUNTIFS('RICS Process Mapping'!$F$2:$F$75,"*"&amp;A19&amp;"*",'RICS Process Mapping'!$G$2:$G$75,"*"&amp;A19&amp;"*")</f>
        <v>1</v>
      </c>
    </row>
    <row r="20" customFormat="false" ht="15" hidden="false" customHeight="false" outlineLevel="0" collapsed="false">
      <c r="A20" s="19" t="s">
        <v>748</v>
      </c>
      <c r="B20" s="11" t="s">
        <v>749</v>
      </c>
      <c r="C20" s="12" t="n">
        <f aca="false">COUNTIF('RICS Process Mapping'!$F$2:$F$75,"*"&amp;A20&amp;"*")+COUNTIF('RICS Process Mapping'!$G$2:$G$75,"*"&amp;A20&amp;"*")-COUNTIFS('RICS Process Mapping'!$F$2:$F$75,"*"&amp;A20&amp;"*",'RICS Process Mapping'!$G$2:$G$75,"*"&amp;A20&amp;"*")</f>
        <v>1</v>
      </c>
    </row>
    <row r="21" customFormat="false" ht="15" hidden="false" customHeight="false" outlineLevel="0" collapsed="false">
      <c r="A21" s="19" t="s">
        <v>287</v>
      </c>
      <c r="B21" s="11" t="s">
        <v>750</v>
      </c>
      <c r="C21" s="12" t="n">
        <f aca="false">COUNTIF('RICS Process Mapping'!$F$2:$F$75,"*"&amp;A21&amp;"*")+COUNTIF('RICS Process Mapping'!$G$2:$G$75,"*"&amp;A21&amp;"*")-COUNTIFS('RICS Process Mapping'!$F$2:$F$75,"*"&amp;A21&amp;"*",'RICS Process Mapping'!$G$2:$G$75,"*"&amp;A21&amp;"*")</f>
        <v>1</v>
      </c>
    </row>
    <row r="22" customFormat="false" ht="15" hidden="false" customHeight="false" outlineLevel="0" collapsed="false">
      <c r="A22" s="19" t="s">
        <v>304</v>
      </c>
      <c r="B22" s="11" t="s">
        <v>751</v>
      </c>
      <c r="C22" s="12" t="n">
        <f aca="false">COUNTIF('RICS Process Mapping'!$F$2:$F$75,"*"&amp;A22&amp;"*")+COUNTIF('RICS Process Mapping'!$G$2:$G$75,"*"&amp;A22&amp;"*")-COUNTIFS('RICS Process Mapping'!$F$2:$F$75,"*"&amp;A22&amp;"*",'RICS Process Mapping'!$G$2:$G$75,"*"&amp;A22&amp;"*")</f>
        <v>1</v>
      </c>
    </row>
    <row r="23" customFormat="false" ht="15" hidden="false" customHeight="false" outlineLevel="0" collapsed="false">
      <c r="A23" s="19" t="s">
        <v>504</v>
      </c>
      <c r="B23" s="11" t="s">
        <v>752</v>
      </c>
      <c r="C23" s="12" t="n">
        <f aca="false">COUNTIF('RICS Process Mapping'!$F$2:$F$75,"*"&amp;A23&amp;"*")+COUNTIF('RICS Process Mapping'!$G$2:$G$75,"*"&amp;A23&amp;"*")-COUNTIFS('RICS Process Mapping'!$F$2:$F$75,"*"&amp;A23&amp;"*",'RICS Process Mapping'!$G$2:$G$75,"*"&amp;A23&amp;"*")</f>
        <v>3</v>
      </c>
    </row>
    <row r="24" customFormat="false" ht="15" hidden="false" customHeight="false" outlineLevel="0" collapsed="false">
      <c r="A24" s="19" t="s">
        <v>753</v>
      </c>
      <c r="B24" s="11" t="s">
        <v>754</v>
      </c>
      <c r="C24" s="12" t="n">
        <f aca="false">COUNTIF('RICS Process Mapping'!$F$2:$F$75,"*"&amp;A24&amp;"*")+COUNTIF('RICS Process Mapping'!$G$2:$G$75,"*"&amp;A24&amp;"*")-COUNTIFS('RICS Process Mapping'!$F$2:$F$75,"*"&amp;A24&amp;"*",'RICS Process Mapping'!$G$2:$G$75,"*"&amp;A24&amp;"*")</f>
        <v>4</v>
      </c>
    </row>
    <row r="25" customFormat="false" ht="15" hidden="false" customHeight="false" outlineLevel="0" collapsed="false">
      <c r="A25" s="19" t="s">
        <v>755</v>
      </c>
      <c r="B25" s="11" t="s">
        <v>756</v>
      </c>
      <c r="C25" s="12" t="n">
        <f aca="false">COUNTIF('RICS Process Mapping'!$F$2:$F$75,"*"&amp;A25&amp;"*")+COUNTIF('RICS Process Mapping'!$G$2:$G$75,"*"&amp;A25&amp;"*")-COUNTIFS('RICS Process Mapping'!$F$2:$F$75,"*"&amp;A25&amp;"*",'RICS Process Mapping'!$G$2:$G$75,"*"&amp;A25&amp;"*")</f>
        <v>1</v>
      </c>
    </row>
    <row r="26" customFormat="false" ht="15" hidden="false" customHeight="false" outlineLevel="0" collapsed="false">
      <c r="A26" s="19" t="s">
        <v>757</v>
      </c>
      <c r="B26" s="11" t="s">
        <v>758</v>
      </c>
      <c r="C26" s="12" t="n">
        <f aca="false">COUNTIF('RICS Process Mapping'!$F$2:$F$75,"*"&amp;A26&amp;"*")+COUNTIF('RICS Process Mapping'!$G$2:$G$75,"*"&amp;A26&amp;"*")-COUNTIFS('RICS Process Mapping'!$F$2:$F$75,"*"&amp;A26&amp;"*",'RICS Process Mapping'!$G$2:$G$75,"*"&amp;A26&amp;"*")</f>
        <v>2</v>
      </c>
    </row>
    <row r="27" customFormat="false" ht="15" hidden="false" customHeight="false" outlineLevel="0" collapsed="false">
      <c r="A27" s="19" t="s">
        <v>759</v>
      </c>
      <c r="B27" s="11" t="s">
        <v>760</v>
      </c>
      <c r="C27" s="12" t="n">
        <f aca="false">COUNTIF('RICS Process Mapping'!$F$2:$F$75,"*"&amp;A27&amp;"*")+COUNTIF('RICS Process Mapping'!$G$2:$G$75,"*"&amp;A27&amp;"*")-COUNTIFS('RICS Process Mapping'!$F$2:$F$75,"*"&amp;A27&amp;"*",'RICS Process Mapping'!$G$2:$G$75,"*"&amp;A27&amp;"*")</f>
        <v>1</v>
      </c>
    </row>
    <row r="28" customFormat="false" ht="15" hidden="false" customHeight="false" outlineLevel="0" collapsed="false">
      <c r="A28" s="19" t="s">
        <v>761</v>
      </c>
      <c r="B28" s="11" t="s">
        <v>762</v>
      </c>
      <c r="C28" s="12" t="n">
        <f aca="false">COUNTIF('RICS Process Mapping'!$F$2:$F$75,"*"&amp;A28&amp;"*")+COUNTIF('RICS Process Mapping'!$G$2:$G$75,"*"&amp;A28&amp;"*")-COUNTIFS('RICS Process Mapping'!$F$2:$F$75,"*"&amp;A28&amp;"*",'RICS Process Mapping'!$G$2:$G$75,"*"&amp;A28&amp;"*")</f>
        <v>5</v>
      </c>
    </row>
    <row r="29" customFormat="false" ht="15" hidden="false" customHeight="false" outlineLevel="0" collapsed="false">
      <c r="A29" s="19" t="s">
        <v>763</v>
      </c>
      <c r="B29" s="11" t="s">
        <v>764</v>
      </c>
      <c r="C29" s="12" t="n">
        <f aca="false">COUNTIF('RICS Process Mapping'!$F$2:$F$75,"*"&amp;A29&amp;"*")+COUNTIF('RICS Process Mapping'!$G$2:$G$75,"*"&amp;A29&amp;"*")-COUNTIFS('RICS Process Mapping'!$F$2:$F$75,"*"&amp;A29&amp;"*",'RICS Process Mapping'!$G$2:$G$75,"*"&amp;A29&amp;"*")</f>
        <v>7</v>
      </c>
    </row>
    <row r="30" customFormat="false" ht="15" hidden="false" customHeight="false" outlineLevel="0" collapsed="false">
      <c r="A30" s="19" t="s">
        <v>765</v>
      </c>
      <c r="B30" s="11" t="s">
        <v>766</v>
      </c>
      <c r="C30" s="12" t="n">
        <f aca="false">COUNTIF('RICS Process Mapping'!$F$2:$F$75,"*"&amp;A30&amp;"*")+COUNTIF('RICS Process Mapping'!$G$2:$G$75,"*"&amp;A30&amp;"*")-COUNTIFS('RICS Process Mapping'!$F$2:$F$75,"*"&amp;A30&amp;"*",'RICS Process Mapping'!$G$2:$G$75,"*"&amp;A30&amp;"*")</f>
        <v>12</v>
      </c>
    </row>
    <row r="31" customFormat="false" ht="15" hidden="false" customHeight="false" outlineLevel="0" collapsed="false">
      <c r="A31" s="19" t="s">
        <v>767</v>
      </c>
      <c r="B31" s="11" t="s">
        <v>768</v>
      </c>
      <c r="C31" s="12" t="n">
        <f aca="false">COUNTIF('RICS Process Mapping'!$F$2:$F$75,"*"&amp;A31&amp;"*")+COUNTIF('RICS Process Mapping'!$G$2:$G$75,"*"&amp;A31&amp;"*")-COUNTIFS('RICS Process Mapping'!$F$2:$F$75,"*"&amp;A31&amp;"*",'RICS Process Mapping'!$G$2:$G$75,"*"&amp;A31&amp;"*")</f>
        <v>4</v>
      </c>
    </row>
    <row r="32" customFormat="false" ht="15" hidden="false" customHeight="false" outlineLevel="0" collapsed="false">
      <c r="A32" s="19" t="s">
        <v>769</v>
      </c>
      <c r="B32" s="11" t="s">
        <v>770</v>
      </c>
      <c r="C32" s="12" t="n">
        <f aca="false">COUNTIF('RICS Process Mapping'!$F$2:$F$75,"*"&amp;A32&amp;"*")+COUNTIF('RICS Process Mapping'!$G$2:$G$75,"*"&amp;A32&amp;"*")-COUNTIFS('RICS Process Mapping'!$F$2:$F$75,"*"&amp;A32&amp;"*",'RICS Process Mapping'!$G$2:$G$75,"*"&amp;A32&amp;"*")</f>
        <v>3</v>
      </c>
    </row>
    <row r="33" customFormat="false" ht="15" hidden="false" customHeight="false" outlineLevel="0" collapsed="false">
      <c r="A33" s="19" t="s">
        <v>771</v>
      </c>
      <c r="B33" s="11" t="s">
        <v>772</v>
      </c>
      <c r="C33" s="12" t="n">
        <f aca="false">COUNTIF('RICS Process Mapping'!$F$2:$F$75,"*"&amp;A33&amp;"*")+COUNTIF('RICS Process Mapping'!$G$2:$G$75,"*"&amp;A33&amp;"*")-COUNTIFS('RICS Process Mapping'!$F$2:$F$75,"*"&amp;A33&amp;"*",'RICS Process Mapping'!$G$2:$G$75,"*"&amp;A33&amp;"*")</f>
        <v>3</v>
      </c>
    </row>
    <row r="35" customFormat="false" ht="15" hidden="false" customHeight="false" outlineLevel="0" collapsed="false">
      <c r="A35" s="18" t="s">
        <v>773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52"/>
    <col collapsed="false" customWidth="true" hidden="false" outlineLevel="0" max="3" min="3" style="0" width="14"/>
    <col collapsed="false" customWidth="true" hidden="false" outlineLevel="0" max="4" min="4" style="0" width="70"/>
  </cols>
  <sheetData>
    <row r="1" customFormat="false" ht="17.35" hidden="false" customHeight="false" outlineLevel="0" collapsed="false">
      <c r="A1" s="8" t="s">
        <v>774</v>
      </c>
    </row>
    <row r="2" customFormat="false" ht="15" hidden="false" customHeight="false" outlineLevel="0" collapsed="false">
      <c r="A2" s="9" t="s">
        <v>775</v>
      </c>
    </row>
    <row r="4" customFormat="false" ht="23.85" hidden="false" customHeight="false" outlineLevel="0" collapsed="false">
      <c r="A4" s="5" t="s">
        <v>776</v>
      </c>
      <c r="B4" s="5" t="s">
        <v>777</v>
      </c>
      <c r="C4" s="5" t="s">
        <v>778</v>
      </c>
      <c r="D4" s="5" t="s">
        <v>779</v>
      </c>
    </row>
    <row r="5" customFormat="false" ht="31.5" hidden="false" customHeight="true" outlineLevel="0" collapsed="false">
      <c r="A5" s="20" t="n">
        <v>1</v>
      </c>
      <c r="B5" s="6" t="s">
        <v>780</v>
      </c>
      <c r="C5" s="21" t="n">
        <f aca="false">COUNTIF('RICS Process Mapping'!$N$2:$N$75,"*Article 1:*")</f>
        <v>2</v>
      </c>
      <c r="D5" s="22" t="s">
        <v>781</v>
      </c>
    </row>
    <row r="6" customFormat="false" ht="213.75" hidden="false" customHeight="true" outlineLevel="0" collapsed="false">
      <c r="A6" s="20" t="n">
        <v>2</v>
      </c>
      <c r="B6" s="6" t="s">
        <v>782</v>
      </c>
      <c r="C6" s="21" t="n">
        <f aca="false">COUNTIF('RICS Process Mapping'!$N$2:$N$75,"*Article 2:*")</f>
        <v>16</v>
      </c>
      <c r="D6" s="22" t="s">
        <v>783</v>
      </c>
    </row>
    <row r="7" customFormat="false" ht="162" hidden="false" customHeight="true" outlineLevel="0" collapsed="false">
      <c r="A7" s="20" t="n">
        <v>3</v>
      </c>
      <c r="B7" s="6" t="s">
        <v>784</v>
      </c>
      <c r="C7" s="21" t="n">
        <f aca="false">COUNTIF('RICS Process Mapping'!$N$2:$N$75,"*Article 3:*")</f>
        <v>12</v>
      </c>
      <c r="D7" s="22" t="s">
        <v>785</v>
      </c>
    </row>
    <row r="8" customFormat="false" ht="187.5" hidden="false" customHeight="true" outlineLevel="0" collapsed="false">
      <c r="A8" s="20" t="n">
        <v>4</v>
      </c>
      <c r="B8" s="6" t="s">
        <v>786</v>
      </c>
      <c r="C8" s="21" t="n">
        <f aca="false">COUNTIF('RICS Process Mapping'!$N$2:$N$75,"*Article 4:*")</f>
        <v>14</v>
      </c>
      <c r="D8" s="22" t="s">
        <v>787</v>
      </c>
    </row>
    <row r="9" customFormat="false" ht="174.75" hidden="false" customHeight="true" outlineLevel="0" collapsed="false">
      <c r="A9" s="20" t="n">
        <v>5</v>
      </c>
      <c r="B9" s="6" t="s">
        <v>788</v>
      </c>
      <c r="C9" s="21" t="n">
        <f aca="false">COUNTIF('RICS Process Mapping'!$N$2:$N$75,"*Article 5:*")</f>
        <v>13</v>
      </c>
      <c r="D9" s="22" t="s">
        <v>789</v>
      </c>
    </row>
    <row r="10" customFormat="false" ht="162" hidden="false" customHeight="true" outlineLevel="0" collapsed="false">
      <c r="A10" s="20" t="n">
        <v>6</v>
      </c>
      <c r="B10" s="6" t="s">
        <v>790</v>
      </c>
      <c r="C10" s="21" t="n">
        <f aca="false">COUNTIF('RICS Process Mapping'!$N$2:$N$75,"*Article 6:*")</f>
        <v>12</v>
      </c>
      <c r="D10" s="22" t="s">
        <v>791</v>
      </c>
    </row>
    <row r="11" customFormat="false" ht="109.5" hidden="false" customHeight="true" outlineLevel="0" collapsed="false">
      <c r="A11" s="20" t="n">
        <v>7</v>
      </c>
      <c r="B11" s="6" t="s">
        <v>792</v>
      </c>
      <c r="C11" s="21" t="n">
        <f aca="false">COUNTIF('RICS Process Mapping'!$N$2:$N$75,"*Article 7:*")</f>
        <v>8</v>
      </c>
      <c r="D11" s="22" t="s">
        <v>793</v>
      </c>
    </row>
    <row r="12" customFormat="false" ht="96.75" hidden="false" customHeight="true" outlineLevel="0" collapsed="false">
      <c r="A12" s="20" t="n">
        <v>8</v>
      </c>
      <c r="B12" s="6" t="s">
        <v>794</v>
      </c>
      <c r="C12" s="21" t="n">
        <f aca="false">COUNTIF('RICS Process Mapping'!$N$2:$N$75,"*Article 8:*")</f>
        <v>7</v>
      </c>
      <c r="D12" s="22" t="s">
        <v>795</v>
      </c>
    </row>
    <row r="13" customFormat="false" ht="109.5" hidden="false" customHeight="true" outlineLevel="0" collapsed="false">
      <c r="A13" s="20" t="n">
        <v>9</v>
      </c>
      <c r="B13" s="6" t="s">
        <v>796</v>
      </c>
      <c r="C13" s="21" t="n">
        <f aca="false">COUNTIF('RICS Process Mapping'!$N$2:$N$75,"*Article 9:*")</f>
        <v>8</v>
      </c>
      <c r="D13" s="22" t="s">
        <v>797</v>
      </c>
    </row>
    <row r="14" customFormat="false" ht="148.5" hidden="false" customHeight="true" outlineLevel="0" collapsed="false">
      <c r="A14" s="20" t="n">
        <v>10</v>
      </c>
      <c r="B14" s="6" t="s">
        <v>798</v>
      </c>
      <c r="C14" s="21" t="n">
        <f aca="false">COUNTIF('RICS Process Mapping'!$N$2:$N$75,"*Article 10:*")</f>
        <v>11</v>
      </c>
      <c r="D14" s="22" t="s">
        <v>799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46"/>
    <col collapsed="false" customWidth="true" hidden="false" outlineLevel="0" max="3" min="3" style="0" width="30"/>
    <col collapsed="false" customWidth="true" hidden="false" outlineLevel="0" max="4" min="4" style="0" width="16"/>
  </cols>
  <sheetData>
    <row r="1" customFormat="false" ht="17.35" hidden="false" customHeight="false" outlineLevel="0" collapsed="false">
      <c r="A1" s="8" t="s">
        <v>800</v>
      </c>
    </row>
    <row r="2" customFormat="false" ht="15" hidden="false" customHeight="false" outlineLevel="0" collapsed="false">
      <c r="A2" s="9" t="s">
        <v>801</v>
      </c>
    </row>
    <row r="4" customFormat="false" ht="35.05" hidden="false" customHeight="false" outlineLevel="0" collapsed="false">
      <c r="A4" s="5" t="s">
        <v>802</v>
      </c>
      <c r="B4" s="5" t="s">
        <v>803</v>
      </c>
      <c r="C4" s="5" t="s">
        <v>804</v>
      </c>
      <c r="D4" s="5" t="s">
        <v>805</v>
      </c>
    </row>
    <row r="5" customFormat="false" ht="23.85" hidden="false" customHeight="false" outlineLevel="0" collapsed="false">
      <c r="A5" s="6" t="s">
        <v>41</v>
      </c>
      <c r="B5" s="6" t="s">
        <v>806</v>
      </c>
      <c r="C5" s="6" t="s">
        <v>807</v>
      </c>
      <c r="D5" s="21" t="n">
        <f aca="false">COUNTIF('RICS Process Mapping'!$L$2:$L$75,"*Contract Administration Services*")</f>
        <v>23</v>
      </c>
    </row>
    <row r="6" customFormat="false" ht="23.85" hidden="false" customHeight="false" outlineLevel="0" collapsed="false">
      <c r="A6" s="6" t="s">
        <v>552</v>
      </c>
      <c r="B6" s="6" t="s">
        <v>808</v>
      </c>
      <c r="C6" s="6" t="s">
        <v>807</v>
      </c>
      <c r="D6" s="21" t="n">
        <f aca="false">COUNTIF('RICS Process Mapping'!$L$2:$L$75,"*Final account procedures*")</f>
        <v>10</v>
      </c>
    </row>
    <row r="7" customFormat="false" ht="15" hidden="false" customHeight="false" outlineLevel="0" collapsed="false">
      <c r="A7" s="6" t="s">
        <v>328</v>
      </c>
      <c r="B7" s="6" t="s">
        <v>809</v>
      </c>
      <c r="C7" s="6" t="s">
        <v>807</v>
      </c>
      <c r="D7" s="21" t="n">
        <f aca="false">COUNTIF('RICS Process Mapping'!$L$2:$L$75,"*Change control and management*")</f>
        <v>5</v>
      </c>
    </row>
    <row r="8" customFormat="false" ht="15" hidden="false" customHeight="false" outlineLevel="0" collapsed="false">
      <c r="A8" s="6" t="s">
        <v>337</v>
      </c>
      <c r="B8" s="6" t="s">
        <v>810</v>
      </c>
      <c r="C8" s="6" t="s">
        <v>807</v>
      </c>
      <c r="D8" s="21" t="n">
        <f aca="false">COUNTIF('RICS Process Mapping'!$L$2:$L$75,"*Valuing change*")</f>
        <v>4</v>
      </c>
    </row>
    <row r="9" customFormat="false" ht="15" hidden="false" customHeight="false" outlineLevel="0" collapsed="false">
      <c r="A9" s="6" t="s">
        <v>210</v>
      </c>
      <c r="B9" s="6" t="s">
        <v>811</v>
      </c>
      <c r="C9" s="6" t="s">
        <v>807</v>
      </c>
      <c r="D9" s="21" t="n">
        <f aca="false">COUNTIF('RICS Process Mapping'!$L$2:$L$75,"*Acceleration*")</f>
        <v>1</v>
      </c>
    </row>
    <row r="10" customFormat="false" ht="15" hidden="false" customHeight="false" outlineLevel="0" collapsed="false">
      <c r="A10" s="6" t="s">
        <v>408</v>
      </c>
      <c r="B10" s="6" t="s">
        <v>809</v>
      </c>
      <c r="C10" s="6" t="s">
        <v>807</v>
      </c>
      <c r="D10" s="21" t="n">
        <f aca="false">COUNTIF('RICS Process Mapping'!$L$2:$L$75,"*Interim valuations and payment*")</f>
        <v>8</v>
      </c>
    </row>
    <row r="11" customFormat="false" ht="15" hidden="false" customHeight="false" outlineLevel="0" collapsed="false">
      <c r="A11" s="6" t="s">
        <v>429</v>
      </c>
      <c r="B11" s="6" t="s">
        <v>809</v>
      </c>
      <c r="C11" s="6" t="s">
        <v>807</v>
      </c>
      <c r="D11" s="21" t="n">
        <f aca="false">COUNTIF('RICS Process Mapping'!$L$2:$L$75,"*Retention*")</f>
        <v>2</v>
      </c>
    </row>
    <row r="12" customFormat="false" ht="15" hidden="false" customHeight="false" outlineLevel="0" collapsed="false">
      <c r="A12" s="6" t="s">
        <v>207</v>
      </c>
      <c r="B12" s="6" t="s">
        <v>809</v>
      </c>
      <c r="C12" s="6" t="s">
        <v>807</v>
      </c>
      <c r="D12" s="21" t="n">
        <f aca="false">COUNTIF('RICS Process Mapping'!$L$2:$L$75,"*Extensions of time*")</f>
        <v>1</v>
      </c>
    </row>
    <row r="13" customFormat="false" ht="15" hidden="false" customHeight="false" outlineLevel="0" collapsed="false">
      <c r="A13" s="6" t="s">
        <v>492</v>
      </c>
      <c r="B13" s="6" t="s">
        <v>810</v>
      </c>
      <c r="C13" s="6" t="s">
        <v>807</v>
      </c>
      <c r="D13" s="21" t="n">
        <f aca="false">COUNTIF('RICS Process Mapping'!$L$2:$L$75,"*Defining completion of construction works*")</f>
        <v>3</v>
      </c>
    </row>
    <row r="14" customFormat="false" ht="15" hidden="false" customHeight="false" outlineLevel="0" collapsed="false">
      <c r="A14" s="6" t="s">
        <v>228</v>
      </c>
      <c r="B14" s="6" t="s">
        <v>812</v>
      </c>
      <c r="C14" s="6" t="s">
        <v>807</v>
      </c>
      <c r="D14" s="21" t="n">
        <f aca="false">COUNTIF('RICS Process Mapping'!$L$2:$L$75,"*Damages for delay to completion*")</f>
        <v>1</v>
      </c>
    </row>
    <row r="15" customFormat="false" ht="15" hidden="false" customHeight="false" outlineLevel="0" collapsed="false">
      <c r="A15" s="6" t="s">
        <v>517</v>
      </c>
      <c r="B15" s="6" t="s">
        <v>812</v>
      </c>
      <c r="C15" s="6" t="s">
        <v>807</v>
      </c>
      <c r="D15" s="21" t="n">
        <f aca="false">COUNTIF('RICS Process Mapping'!$L$2:$L$75,"*Defects and rectifications*")</f>
        <v>1</v>
      </c>
    </row>
    <row r="16" customFormat="false" ht="15" hidden="false" customHeight="false" outlineLevel="0" collapsed="false">
      <c r="A16" s="6" t="s">
        <v>533</v>
      </c>
      <c r="B16" s="6" t="s">
        <v>811</v>
      </c>
      <c r="C16" s="6" t="s">
        <v>807</v>
      </c>
      <c r="D16" s="21" t="n">
        <f aca="false">COUNTIF('RICS Process Mapping'!$L$2:$L$75,"*Ascertaining loss and expense*")</f>
        <v>1</v>
      </c>
    </row>
    <row r="17" customFormat="false" ht="15" hidden="false" customHeight="false" outlineLevel="0" collapsed="false">
      <c r="A17" s="6" t="s">
        <v>543</v>
      </c>
      <c r="B17" s="6" t="s">
        <v>809</v>
      </c>
      <c r="C17" s="6" t="s">
        <v>807</v>
      </c>
      <c r="D17" s="21" t="n">
        <f aca="false">COUNTIF('RICS Process Mapping'!$L$2:$L$75,"*Conflict avoidance and dispute resolution in construction*")</f>
        <v>1</v>
      </c>
    </row>
    <row r="18" customFormat="false" ht="15" hidden="false" customHeight="false" outlineLevel="0" collapsed="false">
      <c r="A18" s="6" t="s">
        <v>590</v>
      </c>
      <c r="B18" s="6" t="s">
        <v>813</v>
      </c>
      <c r="C18" s="6" t="s">
        <v>807</v>
      </c>
      <c r="D18" s="21" t="n">
        <f aca="false">COUNTIF('RICS Process Mapping'!$L$2:$L$75,"*ICMS*")</f>
        <v>3</v>
      </c>
    </row>
    <row r="19" customFormat="false" ht="15" hidden="false" customHeight="false" outlineLevel="0" collapsed="false">
      <c r="A19" s="6" t="s">
        <v>473</v>
      </c>
      <c r="B19" s="6" t="s">
        <v>809</v>
      </c>
      <c r="C19" s="6" t="s">
        <v>807</v>
      </c>
      <c r="D19" s="21" t="n">
        <f aca="false">COUNTIF('RICS Process Mapping'!$L$2:$L$75,"*Cost reporting*")</f>
        <v>4</v>
      </c>
    </row>
    <row r="20" customFormat="false" ht="15" hidden="false" customHeight="false" outlineLevel="0" collapsed="false">
      <c r="A20" s="6" t="s">
        <v>608</v>
      </c>
      <c r="B20" s="6" t="s">
        <v>812</v>
      </c>
      <c r="C20" s="6" t="s">
        <v>807</v>
      </c>
      <c r="D20" s="21" t="n">
        <f aca="false">COUNTIF('RICS Process Mapping'!$L$2:$L$75,"*Cost analysis and benchmarking*")</f>
        <v>1</v>
      </c>
    </row>
    <row r="21" customFormat="false" ht="15" hidden="false" customHeight="false" outlineLevel="0" collapsed="false">
      <c r="A21" s="6" t="s">
        <v>92</v>
      </c>
      <c r="B21" s="6" t="s">
        <v>810</v>
      </c>
      <c r="C21" s="6" t="s">
        <v>807</v>
      </c>
      <c r="D21" s="21" t="n">
        <f aca="false">COUNTIF('RICS Process Mapping'!$L$2:$L$75,"*Construction security and performance documents*")</f>
        <v>2</v>
      </c>
    </row>
    <row r="22" customFormat="false" ht="23.85" hidden="false" customHeight="false" outlineLevel="0" collapsed="false">
      <c r="A22" s="6" t="s">
        <v>123</v>
      </c>
      <c r="B22" s="6" t="s">
        <v>814</v>
      </c>
      <c r="C22" s="6" t="s">
        <v>807</v>
      </c>
      <c r="D22" s="21" t="n">
        <f aca="false">COUNTIF('RICS Process Mapping'!$L$2:$L$75,"*Developing a construction procurement strategy and selecting an appropriate route*")</f>
        <v>4</v>
      </c>
    </row>
    <row r="23" customFormat="false" ht="23.85" hidden="false" customHeight="false" outlineLevel="0" collapsed="false">
      <c r="A23" s="6" t="s">
        <v>103</v>
      </c>
      <c r="B23" s="6" t="s">
        <v>815</v>
      </c>
      <c r="C23" s="6" t="s">
        <v>816</v>
      </c>
      <c r="D23" s="21" t="n">
        <f aca="false">COUNTIF('RICS Process Mapping'!$L$2:$L$75,"*Contract administration GN 69/2011*")</f>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2026-10-29T05:58:18Z</dcterms:created>
  <dc:creator>openpyxl</dc:creator>
  <dc:description/>
  <dc:language>en-US</dc:language>
  <cp:lastModifiedBy/>
  <dcterms:modified xsi:type="dcterms:W3CDTF">2026-10-29T05:58:18Z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